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585"/>
  </bookViews>
  <sheets>
    <sheet name="Cons Worksheet June 20X9" sheetId="1" r:id="rId1"/>
    <sheet name="Acquisition analysis" sheetId="2" r:id="rId2"/>
    <sheet name="General Journals (a)" sheetId="3" r:id="rId3"/>
    <sheet name="Complet Cons Worksheet Jun 20X9" sheetId="4" r:id="rId4"/>
    <sheet name="Cons Journal" sheetId="5" r:id="rId5"/>
  </sheets>
  <calcPr calcId="145621"/>
</workbook>
</file>

<file path=xl/calcChain.xml><?xml version="1.0" encoding="utf-8"?>
<calcChain xmlns="http://schemas.openxmlformats.org/spreadsheetml/2006/main">
  <c r="H26" i="4" l="1"/>
  <c r="H24" i="4"/>
  <c r="H23" i="4"/>
  <c r="H18" i="4"/>
  <c r="H8" i="4"/>
  <c r="H10" i="4"/>
  <c r="H5" i="4"/>
  <c r="F20" i="5"/>
  <c r="G25" i="4" s="1"/>
  <c r="H25" i="4" s="1"/>
  <c r="E19" i="5"/>
  <c r="E19" i="4" s="1"/>
  <c r="H19" i="4" s="1"/>
  <c r="F16" i="5"/>
  <c r="G12" i="4" s="1"/>
  <c r="H12" i="4" s="1"/>
  <c r="F12" i="5"/>
  <c r="E11" i="5" s="1"/>
  <c r="E6" i="4" s="1"/>
  <c r="F6" i="5"/>
  <c r="G27" i="4" s="1"/>
  <c r="H27" i="4" s="1"/>
  <c r="E5" i="5"/>
  <c r="E15" i="4" s="1"/>
  <c r="H15" i="4" s="1"/>
  <c r="D28" i="4"/>
  <c r="C25" i="4"/>
  <c r="C28" i="4" s="1"/>
  <c r="D19" i="4"/>
  <c r="C19" i="4"/>
  <c r="D9" i="4"/>
  <c r="D14" i="4" s="1"/>
  <c r="D16" i="4" s="1"/>
  <c r="D20" i="4" s="1"/>
  <c r="C6" i="4"/>
  <c r="C9" i="4" s="1"/>
  <c r="C14" i="4" s="1"/>
  <c r="C16" i="4" s="1"/>
  <c r="C20" i="4" s="1"/>
  <c r="F27" i="3"/>
  <c r="E26" i="3"/>
  <c r="E22" i="3"/>
  <c r="F10" i="3"/>
  <c r="E9" i="3"/>
  <c r="E17" i="3"/>
  <c r="F18" i="3" s="1"/>
  <c r="E5" i="3"/>
  <c r="F6" i="3" s="1"/>
  <c r="E14" i="2"/>
  <c r="E16" i="2" s="1"/>
  <c r="E11" i="2"/>
  <c r="D24" i="1"/>
  <c r="D6" i="1"/>
  <c r="F18" i="1"/>
  <c r="D18" i="1"/>
  <c r="F27" i="1"/>
  <c r="D27" i="1"/>
  <c r="F8" i="1"/>
  <c r="D8" i="1"/>
  <c r="G11" i="4" l="1"/>
  <c r="H11" i="4" s="1"/>
  <c r="H28" i="4"/>
  <c r="E15" i="5"/>
  <c r="E7" i="4" s="1"/>
  <c r="E28" i="4" s="1"/>
  <c r="G28" i="4"/>
  <c r="F23" i="3"/>
  <c r="E17" i="2"/>
  <c r="D13" i="1"/>
  <c r="D15" i="1" s="1"/>
  <c r="D19" i="1" s="1"/>
  <c r="F13" i="1"/>
  <c r="F15" i="1" s="1"/>
  <c r="F19" i="1" s="1"/>
  <c r="H6" i="4" l="1"/>
  <c r="H9" i="4" s="1"/>
  <c r="H14" i="4" s="1"/>
  <c r="H16" i="4" s="1"/>
  <c r="H20" i="4" s="1"/>
</calcChain>
</file>

<file path=xl/sharedStrings.xml><?xml version="1.0" encoding="utf-8"?>
<sst xmlns="http://schemas.openxmlformats.org/spreadsheetml/2006/main" count="165" uniqueCount="81">
  <si>
    <t>Financial statements</t>
  </si>
  <si>
    <t>$000</t>
  </si>
  <si>
    <t>Expenses</t>
  </si>
  <si>
    <t>Profit for the year</t>
  </si>
  <si>
    <t>Shareholders' equity</t>
  </si>
  <si>
    <t>Issued capital</t>
  </si>
  <si>
    <t>Total equity</t>
  </si>
  <si>
    <t>Liabilities</t>
  </si>
  <si>
    <t>Dividend payable</t>
  </si>
  <si>
    <t>Total liabilities and equity</t>
  </si>
  <si>
    <t>Assets</t>
  </si>
  <si>
    <t>Cash</t>
  </si>
  <si>
    <t>Dividends receivable</t>
  </si>
  <si>
    <t>Property, plant and equipment (net)</t>
  </si>
  <si>
    <t>Total assets</t>
  </si>
  <si>
    <t>Carminho Ltd Group Consolidation Worksheet at 30 June 20X9</t>
  </si>
  <si>
    <t>Carminho Ltd</t>
  </si>
  <si>
    <t>Fado Ltd</t>
  </si>
  <si>
    <t>Sales revenue</t>
  </si>
  <si>
    <t>Dividend revenue</t>
  </si>
  <si>
    <t>Retained earnings 1 July 20X8</t>
  </si>
  <si>
    <t>Dividend paid</t>
  </si>
  <si>
    <t>Dividend declared</t>
  </si>
  <si>
    <t>Retained earnings 30 June 20X9</t>
  </si>
  <si>
    <t>Borrowings</t>
  </si>
  <si>
    <t>Trade receivable</t>
  </si>
  <si>
    <t>Investment in Fado  Ltd</t>
  </si>
  <si>
    <t>Additional information</t>
  </si>
  <si>
    <t xml:space="preserve">(a) </t>
    <phoneticPr fontId="0" type="noConversion"/>
  </si>
  <si>
    <t>Acquisition analysis:</t>
  </si>
  <si>
    <t>Recorded value of equity (equals carrying amount of identifiable net assets)</t>
  </si>
  <si>
    <t>Add/subtract fair value adjustments to identifiable net assets</t>
  </si>
  <si>
    <t>On 1 January 20X0, Carminho Ltd registered Fado Ltd as a company, and subscribed for all of Fado Ltd's initial issued capital.</t>
  </si>
  <si>
    <t>Cost of acquisition of investment in Fado Ltd</t>
  </si>
  <si>
    <t>Fair value of purchase consideration for 100% of Fado Ltd’s equity</t>
  </si>
  <si>
    <t>Less fair value of identifiable net assets of Fado Ltd</t>
  </si>
  <si>
    <t xml:space="preserve">Goodwill: cost of acquisition &gt; fair value of identifiable net assets </t>
  </si>
  <si>
    <t>Fair value of identifiable net assets of Fado Ltd acquired</t>
  </si>
  <si>
    <t>Dr.</t>
  </si>
  <si>
    <t>Cr.</t>
  </si>
  <si>
    <t xml:space="preserve">(a) </t>
  </si>
  <si>
    <t xml:space="preserve">(b) </t>
  </si>
  <si>
    <t>Cash at bank</t>
  </si>
  <si>
    <t>(a)</t>
  </si>
  <si>
    <t xml:space="preserve">Dr </t>
  </si>
  <si>
    <t xml:space="preserve"> Cr </t>
  </si>
  <si>
    <t>(b)</t>
  </si>
  <si>
    <t xml:space="preserve">(c) </t>
  </si>
  <si>
    <t>Carminho Ltd doe not pay interim dividends to its own shareholders but has declared a final dividend of $740,000 for the year ended 30 June 20X9.</t>
  </si>
  <si>
    <t>On 30 November 20X8, Fado paid an interim dividend of $150,000 and has declared a final dividend of $180,000 for the year ended 30 June 20X9.</t>
  </si>
  <si>
    <t>Record interim dividend declared and paid by Fado Ltd to Carminho Ltd</t>
  </si>
  <si>
    <t xml:space="preserve"> Dividend paid</t>
  </si>
  <si>
    <t>30 November 20X8</t>
  </si>
  <si>
    <t>General journal entries recorded by Fado Ltd relating to dividends</t>
  </si>
  <si>
    <t>General journal entries recorded by Carminho Ltd relating to dividends</t>
  </si>
  <si>
    <t xml:space="preserve">Record interim dividend received by Carminho Ltd from Fado Ltd </t>
  </si>
  <si>
    <t>30 June 20X9</t>
  </si>
  <si>
    <t xml:space="preserve"> Dividend declared</t>
  </si>
  <si>
    <t>Record final dividend declared by Fado Ltd to Carminho Ltd</t>
  </si>
  <si>
    <t xml:space="preserve">Record final dividend receivable by Carminho Ltd from Fado Ltd </t>
  </si>
  <si>
    <t>Record final dividend declared by Carminho Ltd</t>
  </si>
  <si>
    <t>(c)</t>
  </si>
  <si>
    <t>Consolidation adjustments</t>
  </si>
  <si>
    <t>Group</t>
  </si>
  <si>
    <t>Debit</t>
  </si>
  <si>
    <t>Ref</t>
  </si>
  <si>
    <t>Credit</t>
  </si>
  <si>
    <t>Consolidated</t>
  </si>
  <si>
    <t>Dividend receivable</t>
  </si>
  <si>
    <t>Investment in Fado Ltd</t>
  </si>
  <si>
    <t>Elimination of Carminho Ltd's investment in subsidiary asset against the pre-acquisition equity of Fado Ltd contributed by Carminho Ltd on 1 January 20X0.</t>
  </si>
  <si>
    <t>On 1 January 20X0, Carminho Ltd registered Fado Ltd as a company, and subscribed for all of Fado Ltd’s initial issued capital by contributing capital of $850,000. Therefore Carminho Ltd’s investment in Fado Ltd is $850,000, and Fado Ltd’s initial (pre-acquisition) equity is also $850,000.</t>
  </si>
  <si>
    <t>Elimination of intragroup interim dividend paid by Fado Ltd to Carminho Ltd</t>
  </si>
  <si>
    <t>Elimination of intragroup final dividend declared by Fado Ltd to Carminho Ltd</t>
  </si>
  <si>
    <t xml:space="preserve">(d) </t>
  </si>
  <si>
    <t>Elimination of intragroup final dividend payabale by Fado Ltd, and receivable by Carminho Ltd</t>
  </si>
  <si>
    <t>Consolidation worksheet journal entries for consolidation at 30 June 20X9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</si>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</sst>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(* #,##0_);_(* \(#,##0\);_(* &quot;-&quot;_);_(@_)"/>
    <numFmt numFmtId="165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1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0"/>
      <name val="Arial"/>
      <family val="2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4">
    <xf numFmtId="0" fontId="0" fillId="0" borderId="0" xfId="0"/>
    <xf numFmtId="164" fontId="3" fillId="2" borderId="1" xfId="0" applyNumberFormat="1" applyFont="1" applyFill="1" applyBorder="1"/>
    <xf numFmtId="164" fontId="4" fillId="2" borderId="1" xfId="0" applyNumberFormat="1" applyFont="1" applyFill="1" applyBorder="1" applyAlignment="1">
      <alignment horizontal="left"/>
    </xf>
    <xf numFmtId="164" fontId="3" fillId="2" borderId="1" xfId="0" applyNumberFormat="1" applyFont="1" applyFill="1" applyBorder="1" applyAlignment="1">
      <alignment horizontal="right"/>
    </xf>
    <xf numFmtId="0" fontId="0" fillId="2" borderId="0" xfId="0" applyFill="1"/>
    <xf numFmtId="164" fontId="3" fillId="2" borderId="0" xfId="0" applyNumberFormat="1" applyFont="1" applyFill="1"/>
    <xf numFmtId="164" fontId="3" fillId="2" borderId="2" xfId="0" applyNumberFormat="1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left"/>
    </xf>
    <xf numFmtId="164" fontId="4" fillId="2" borderId="0" xfId="0" applyNumberFormat="1" applyFont="1" applyFill="1" applyBorder="1" applyAlignment="1">
      <alignment horizontal="right"/>
    </xf>
    <xf numFmtId="164" fontId="4" fillId="2" borderId="1" xfId="0" quotePrefix="1" applyNumberFormat="1" applyFont="1" applyFill="1" applyBorder="1" applyAlignment="1">
      <alignment horizontal="right"/>
    </xf>
    <xf numFmtId="164" fontId="6" fillId="2" borderId="0" xfId="0" applyNumberFormat="1" applyFont="1" applyFill="1"/>
    <xf numFmtId="164" fontId="6" fillId="2" borderId="0" xfId="0" applyNumberFormat="1" applyFont="1" applyFill="1" applyBorder="1" applyProtection="1"/>
    <xf numFmtId="164" fontId="6" fillId="2" borderId="0" xfId="0" quotePrefix="1" applyNumberFormat="1" applyFont="1" applyFill="1" applyBorder="1" applyAlignment="1">
      <alignment horizontal="right"/>
    </xf>
    <xf numFmtId="164" fontId="6" fillId="2" borderId="1" xfId="0" quotePrefix="1" applyNumberFormat="1" applyFont="1" applyFill="1" applyBorder="1" applyAlignment="1">
      <alignment horizontal="right"/>
    </xf>
    <xf numFmtId="164" fontId="6" fillId="2" borderId="2" xfId="0" applyNumberFormat="1" applyFont="1" applyFill="1" applyBorder="1"/>
    <xf numFmtId="164" fontId="6" fillId="2" borderId="0" xfId="0" applyNumberFormat="1" applyFont="1" applyFill="1" applyBorder="1"/>
    <xf numFmtId="164" fontId="6" fillId="2" borderId="0" xfId="0" applyNumberFormat="1" applyFont="1" applyFill="1" applyBorder="1" applyAlignment="1">
      <alignment horizontal="right"/>
    </xf>
    <xf numFmtId="164" fontId="6" fillId="2" borderId="0" xfId="0" applyNumberFormat="1" applyFont="1" applyFill="1" applyProtection="1"/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>
      <alignment horizontal="right"/>
    </xf>
    <xf numFmtId="164" fontId="7" fillId="2" borderId="0" xfId="0" applyNumberFormat="1" applyFont="1" applyFill="1" applyProtection="1"/>
    <xf numFmtId="164" fontId="6" fillId="2" borderId="0" xfId="0" applyNumberFormat="1" applyFont="1" applyFill="1" applyBorder="1" applyAlignment="1">
      <alignment horizontal="left"/>
    </xf>
    <xf numFmtId="164" fontId="6" fillId="2" borderId="0" xfId="0" applyNumberFormat="1" applyFont="1" applyFill="1" applyAlignment="1">
      <alignment horizontal="right"/>
    </xf>
    <xf numFmtId="164" fontId="7" fillId="2" borderId="0" xfId="0" applyNumberFormat="1" applyFont="1" applyFill="1" applyBorder="1"/>
    <xf numFmtId="164" fontId="6" fillId="2" borderId="3" xfId="0" applyNumberFormat="1" applyFont="1" applyFill="1" applyBorder="1" applyAlignment="1">
      <alignment horizontal="right"/>
    </xf>
    <xf numFmtId="164" fontId="7" fillId="2" borderId="0" xfId="0" applyNumberFormat="1" applyFont="1" applyFill="1"/>
    <xf numFmtId="0" fontId="8" fillId="2" borderId="0" xfId="0" applyFont="1" applyFill="1"/>
    <xf numFmtId="164" fontId="3" fillId="2" borderId="1" xfId="0" quotePrefix="1" applyNumberFormat="1" applyFont="1" applyFill="1" applyBorder="1"/>
    <xf numFmtId="164" fontId="3" fillId="2" borderId="0" xfId="0" applyNumberFormat="1" applyFont="1" applyFill="1" applyBorder="1" applyAlignment="1">
      <alignment horizontal="center"/>
    </xf>
    <xf numFmtId="164" fontId="6" fillId="2" borderId="0" xfId="0" quotePrefix="1" applyNumberFormat="1" applyFont="1" applyFill="1" applyBorder="1"/>
    <xf numFmtId="164" fontId="6" fillId="2" borderId="0" xfId="0" quotePrefix="1" applyNumberFormat="1" applyFont="1" applyFill="1" applyBorder="1" applyAlignment="1">
      <alignment horizontal="center" vertical="top"/>
    </xf>
    <xf numFmtId="0" fontId="8" fillId="2" borderId="1" xfId="0" applyFont="1" applyFill="1" applyBorder="1"/>
    <xf numFmtId="0" fontId="9" fillId="2" borderId="1" xfId="0" applyFont="1" applyFill="1" applyBorder="1"/>
    <xf numFmtId="0" fontId="9" fillId="2" borderId="0" xfId="0" applyFont="1" applyFill="1" applyBorder="1"/>
    <xf numFmtId="0" fontId="8" fillId="2" borderId="0" xfId="0" applyFont="1" applyFill="1" applyBorder="1"/>
    <xf numFmtId="0" fontId="10" fillId="2" borderId="0" xfId="0" applyFont="1" applyFill="1"/>
    <xf numFmtId="164" fontId="9" fillId="2" borderId="0" xfId="0" applyNumberFormat="1" applyFont="1" applyFill="1" applyBorder="1" applyAlignment="1">
      <alignment horizontal="right"/>
    </xf>
    <xf numFmtId="164" fontId="8" fillId="2" borderId="0" xfId="0" applyNumberFormat="1" applyFont="1" applyFill="1"/>
    <xf numFmtId="0" fontId="8" fillId="2" borderId="0" xfId="0" applyFont="1" applyFill="1" applyAlignment="1">
      <alignment horizontal="left" indent="2"/>
    </xf>
    <xf numFmtId="164" fontId="8" fillId="2" borderId="1" xfId="0" applyNumberFormat="1" applyFont="1" applyFill="1" applyBorder="1"/>
    <xf numFmtId="164" fontId="8" fillId="2" borderId="3" xfId="0" applyNumberFormat="1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left" indent="1"/>
    </xf>
    <xf numFmtId="164" fontId="4" fillId="2" borderId="1" xfId="0" quotePrefix="1" applyNumberFormat="1" applyFont="1" applyFill="1" applyBorder="1" applyAlignment="1">
      <alignment horizontal="center"/>
    </xf>
    <xf numFmtId="164" fontId="4" fillId="2" borderId="0" xfId="0" quotePrefix="1" applyNumberFormat="1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left"/>
    </xf>
    <xf numFmtId="164" fontId="3" fillId="2" borderId="0" xfId="1" applyNumberFormat="1" applyFont="1" applyFill="1" applyBorder="1" applyAlignment="1">
      <alignment horizontal="center"/>
    </xf>
    <xf numFmtId="164" fontId="3" fillId="2" borderId="0" xfId="0" applyNumberFormat="1" applyFont="1" applyFill="1" applyBorder="1"/>
    <xf numFmtId="0" fontId="3" fillId="2" borderId="0" xfId="1" applyNumberFormat="1" applyFont="1" applyFill="1" applyBorder="1" applyAlignment="1">
      <alignment horizontal="left"/>
    </xf>
    <xf numFmtId="164" fontId="4" fillId="2" borderId="0" xfId="1" applyNumberFormat="1" applyFont="1" applyFill="1" applyBorder="1" applyAlignment="1">
      <alignment horizontal="left"/>
    </xf>
    <xf numFmtId="164" fontId="6" fillId="2" borderId="0" xfId="1" applyNumberFormat="1" applyFont="1" applyFill="1" applyBorder="1"/>
    <xf numFmtId="164" fontId="6" fillId="2" borderId="0" xfId="1" applyNumberFormat="1" applyFont="1" applyFill="1" applyBorder="1" applyAlignment="1">
      <alignment horizontal="center"/>
    </xf>
    <xf numFmtId="164" fontId="6" fillId="2" borderId="1" xfId="1" applyNumberFormat="1" applyFont="1" applyFill="1" applyBorder="1" applyAlignment="1">
      <alignment horizontal="left"/>
    </xf>
    <xf numFmtId="164" fontId="6" fillId="2" borderId="1" xfId="1" applyNumberFormat="1" applyFont="1" applyFill="1" applyBorder="1"/>
    <xf numFmtId="164" fontId="6" fillId="2" borderId="0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/>
    <xf numFmtId="164" fontId="3" fillId="2" borderId="1" xfId="1" applyNumberFormat="1" applyFont="1" applyFill="1" applyBorder="1" applyAlignment="1">
      <alignment horizontal="right"/>
    </xf>
    <xf numFmtId="164" fontId="3" fillId="2" borderId="0" xfId="1" applyNumberFormat="1" applyFont="1" applyFill="1" applyBorder="1" applyAlignment="1">
      <alignment horizontal="left"/>
    </xf>
    <xf numFmtId="164" fontId="6" fillId="2" borderId="0" xfId="0" applyNumberFormat="1" applyFont="1" applyFill="1" applyBorder="1" applyAlignment="1">
      <alignment horizontal="center"/>
    </xf>
    <xf numFmtId="164" fontId="6" fillId="2" borderId="0" xfId="1" applyNumberFormat="1" applyFont="1" applyFill="1" applyBorder="1" applyAlignment="1">
      <alignment horizontal="left" wrapText="1"/>
    </xf>
    <xf numFmtId="164" fontId="3" fillId="2" borderId="1" xfId="1" applyNumberFormat="1" applyFont="1" applyFill="1" applyBorder="1"/>
    <xf numFmtId="164" fontId="3" fillId="2" borderId="0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right"/>
    </xf>
    <xf numFmtId="165" fontId="12" fillId="2" borderId="1" xfId="1" applyNumberFormat="1" applyFont="1" applyFill="1" applyBorder="1"/>
    <xf numFmtId="0" fontId="3" fillId="2" borderId="1" xfId="0" applyFont="1" applyFill="1" applyBorder="1"/>
    <xf numFmtId="164" fontId="12" fillId="2" borderId="1" xfId="1" applyNumberFormat="1" applyFont="1" applyFill="1" applyBorder="1" applyAlignment="1">
      <alignment horizontal="centerContinuous"/>
    </xf>
    <xf numFmtId="165" fontId="13" fillId="2" borderId="1" xfId="1" applyNumberFormat="1" applyFont="1" applyFill="1" applyBorder="1" applyAlignment="1">
      <alignment horizontal="centerContinuous"/>
    </xf>
    <xf numFmtId="165" fontId="13" fillId="2" borderId="0" xfId="1" applyNumberFormat="1" applyFont="1" applyFill="1" applyBorder="1" applyAlignment="1">
      <alignment horizontal="centerContinuous"/>
    </xf>
    <xf numFmtId="165" fontId="12" fillId="2" borderId="0" xfId="1" applyNumberFormat="1" applyFont="1" applyFill="1"/>
    <xf numFmtId="0" fontId="3" fillId="2" borderId="0" xfId="0" applyFont="1" applyFill="1" applyBorder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7" fillId="2" borderId="0" xfId="0" applyFont="1" applyFill="1" applyAlignment="1">
      <alignment vertical="top" wrapText="1"/>
    </xf>
    <xf numFmtId="164" fontId="6" fillId="2" borderId="0" xfId="0" quotePrefix="1" applyNumberFormat="1" applyFont="1" applyFill="1" applyBorder="1" applyAlignment="1">
      <alignment horizontal="center"/>
    </xf>
    <xf numFmtId="0" fontId="8" fillId="2" borderId="0" xfId="0" applyFont="1" applyFill="1" applyBorder="1" applyAlignment="1">
      <alignment horizontal="left" vertical="center" indent="2"/>
    </xf>
    <xf numFmtId="0" fontId="9" fillId="2" borderId="0" xfId="0" applyFont="1" applyFill="1" applyBorder="1" applyAlignment="1">
      <alignment horizontal="justify" vertical="center" wrapText="1"/>
    </xf>
    <xf numFmtId="0" fontId="7" fillId="2" borderId="0" xfId="0" applyFont="1" applyFill="1" applyAlignment="1">
      <alignment horizontal="center" vertical="top" wrapText="1"/>
    </xf>
    <xf numFmtId="165" fontId="14" fillId="2" borderId="0" xfId="1" applyNumberFormat="1" applyFont="1" applyFill="1" applyAlignment="1"/>
    <xf numFmtId="0" fontId="8" fillId="2" borderId="0" xfId="0" applyFont="1" applyFill="1" applyBorder="1" applyAlignment="1">
      <alignment horizontal="right" vertical="center" wrapText="1"/>
    </xf>
    <xf numFmtId="3" fontId="8" fillId="2" borderId="0" xfId="0" applyNumberFormat="1" applyFont="1" applyFill="1" applyBorder="1" applyAlignment="1">
      <alignment horizontal="right" vertical="center" wrapText="1"/>
    </xf>
    <xf numFmtId="0" fontId="9" fillId="2" borderId="0" xfId="0" applyFont="1" applyFill="1" applyBorder="1" applyAlignment="1">
      <alignment horizontal="justify" vertical="center"/>
    </xf>
    <xf numFmtId="164" fontId="13" fillId="2" borderId="0" xfId="1" applyNumberFormat="1" applyFont="1" applyFill="1"/>
    <xf numFmtId="0" fontId="9" fillId="2" borderId="0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horizontal="justify" vertical="center" wrapText="1"/>
    </xf>
    <xf numFmtId="0" fontId="8" fillId="2" borderId="0" xfId="0" applyFont="1" applyFill="1" applyBorder="1" applyAlignment="1">
      <alignment horizontal="justify" vertical="center"/>
    </xf>
    <xf numFmtId="0" fontId="8" fillId="2" borderId="1" xfId="0" applyFont="1" applyFill="1" applyBorder="1" applyAlignment="1">
      <alignment horizontal="left" vertical="center" indent="3"/>
    </xf>
    <xf numFmtId="164" fontId="4" fillId="2" borderId="1" xfId="0" applyNumberFormat="1" applyFont="1" applyFill="1" applyBorder="1" applyAlignment="1">
      <alignment horizontal="right"/>
    </xf>
    <xf numFmtId="164" fontId="0" fillId="2" borderId="0" xfId="0" applyNumberFormat="1" applyFill="1"/>
    <xf numFmtId="164" fontId="2" fillId="2" borderId="0" xfId="0" applyNumberFormat="1" applyFont="1" applyFill="1" applyAlignment="1">
      <alignment horizontal="center"/>
    </xf>
    <xf numFmtId="164" fontId="0" fillId="2" borderId="3" xfId="0" applyNumberFormat="1" applyFill="1" applyBorder="1"/>
    <xf numFmtId="164" fontId="0" fillId="2" borderId="1" xfId="0" applyNumberFormat="1" applyFill="1" applyBorder="1"/>
    <xf numFmtId="164" fontId="0" fillId="2" borderId="0" xfId="0" applyNumberFormat="1" applyFill="1" applyBorder="1"/>
    <xf numFmtId="0" fontId="0" fillId="2" borderId="2" xfId="0" applyFill="1" applyBorder="1"/>
    <xf numFmtId="164" fontId="4" fillId="2" borderId="0" xfId="0" quotePrefix="1" applyNumberFormat="1" applyFont="1" applyFill="1" applyBorder="1" applyAlignment="1">
      <alignment horizontal="right"/>
    </xf>
    <xf numFmtId="0" fontId="8" fillId="2" borderId="0" xfId="0" applyFont="1" applyFill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164" fontId="6" fillId="2" borderId="0" xfId="0" quotePrefix="1" applyNumberFormat="1" applyFont="1" applyFill="1" applyBorder="1" applyAlignment="1">
      <alignment horizontal="left" wrapText="1"/>
    </xf>
    <xf numFmtId="0" fontId="4" fillId="2" borderId="2" xfId="0" applyFont="1" applyFill="1" applyBorder="1" applyAlignment="1">
      <alignment horizontal="center"/>
    </xf>
    <xf numFmtId="0" fontId="7" fillId="2" borderId="0" xfId="0" applyFont="1" applyFill="1" applyAlignment="1">
      <alignment horizontal="left" wrapText="1"/>
    </xf>
    <xf numFmtId="0" fontId="8" fillId="2" borderId="0" xfId="0" applyFont="1" applyFill="1" applyAlignment="1">
      <alignment horizontal="left" wrapText="1"/>
    </xf>
    <xf numFmtId="165" fontId="14" fillId="2" borderId="0" xfId="1" applyNumberFormat="1" applyFont="1" applyFill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sqref="A1:XFD1048576"/>
    </sheetView>
  </sheetViews>
  <sheetFormatPr defaultRowHeight="15" x14ac:dyDescent="0.25"/>
  <cols>
    <col min="1" max="1" width="7.7109375" style="4" customWidth="1"/>
    <col min="2" max="2" width="26.42578125" style="4" customWidth="1"/>
    <col min="3" max="3" width="7.42578125" style="4" customWidth="1"/>
    <col min="4" max="6" width="14.7109375" style="4" customWidth="1"/>
    <col min="7" max="16384" width="9.140625" style="4"/>
  </cols>
  <sheetData>
    <row r="1" spans="1:6" x14ac:dyDescent="0.25">
      <c r="A1" s="1"/>
      <c r="B1" s="2" t="s">
        <v>15</v>
      </c>
      <c r="C1" s="2"/>
      <c r="D1" s="1"/>
      <c r="E1" s="1"/>
      <c r="F1" s="3"/>
    </row>
    <row r="2" spans="1:6" x14ac:dyDescent="0.25">
      <c r="A2" s="5"/>
      <c r="B2" s="6"/>
      <c r="C2" s="6"/>
      <c r="D2" s="98" t="s">
        <v>0</v>
      </c>
      <c r="E2" s="98"/>
      <c r="F2" s="98"/>
    </row>
    <row r="3" spans="1:6" x14ac:dyDescent="0.25">
      <c r="A3" s="5"/>
      <c r="B3" s="7"/>
      <c r="C3" s="7"/>
      <c r="D3" s="8" t="s">
        <v>16</v>
      </c>
      <c r="E3" s="8"/>
      <c r="F3" s="8" t="s">
        <v>17</v>
      </c>
    </row>
    <row r="4" spans="1:6" x14ac:dyDescent="0.25">
      <c r="A4" s="5"/>
      <c r="B4" s="7"/>
      <c r="C4" s="7"/>
      <c r="D4" s="9" t="s">
        <v>1</v>
      </c>
      <c r="E4" s="96"/>
      <c r="F4" s="9" t="s">
        <v>1</v>
      </c>
    </row>
    <row r="5" spans="1:6" x14ac:dyDescent="0.25">
      <c r="A5" s="10"/>
      <c r="B5" s="11" t="s">
        <v>18</v>
      </c>
      <c r="C5" s="11"/>
      <c r="D5" s="12">
        <v>6400</v>
      </c>
      <c r="E5" s="12"/>
      <c r="F5" s="12">
        <v>2840</v>
      </c>
    </row>
    <row r="6" spans="1:6" x14ac:dyDescent="0.25">
      <c r="A6" s="10"/>
      <c r="B6" s="11" t="s">
        <v>19</v>
      </c>
      <c r="C6" s="11"/>
      <c r="D6" s="12">
        <f>-(F10+F11)</f>
        <v>330</v>
      </c>
      <c r="E6" s="12"/>
      <c r="F6" s="12">
        <v>0</v>
      </c>
    </row>
    <row r="7" spans="1:6" x14ac:dyDescent="0.25">
      <c r="A7" s="10"/>
      <c r="B7" s="11" t="s">
        <v>2</v>
      </c>
      <c r="C7" s="11"/>
      <c r="D7" s="13">
        <v>-5050</v>
      </c>
      <c r="E7" s="12"/>
      <c r="F7" s="13">
        <v>-2130</v>
      </c>
    </row>
    <row r="8" spans="1:6" x14ac:dyDescent="0.25">
      <c r="A8" s="10"/>
      <c r="B8" s="11" t="s">
        <v>3</v>
      </c>
      <c r="C8" s="11"/>
      <c r="D8" s="14">
        <f>SUM(D5:D7)</f>
        <v>1680</v>
      </c>
      <c r="E8" s="15"/>
      <c r="F8" s="14">
        <f>SUM(F5:F7)</f>
        <v>710</v>
      </c>
    </row>
    <row r="9" spans="1:6" x14ac:dyDescent="0.25">
      <c r="A9" s="10"/>
      <c r="B9" s="15" t="s">
        <v>20</v>
      </c>
      <c r="C9" s="15"/>
      <c r="D9" s="15">
        <v>2290</v>
      </c>
      <c r="E9" s="15"/>
      <c r="F9" s="16">
        <v>4030</v>
      </c>
    </row>
    <row r="10" spans="1:6" x14ac:dyDescent="0.25">
      <c r="A10" s="10"/>
      <c r="B10" s="15" t="s">
        <v>21</v>
      </c>
      <c r="C10" s="15"/>
      <c r="D10" s="15">
        <v>0</v>
      </c>
      <c r="E10" s="15"/>
      <c r="F10" s="16">
        <v>-150</v>
      </c>
    </row>
    <row r="11" spans="1:6" x14ac:dyDescent="0.25">
      <c r="A11" s="10"/>
      <c r="B11" s="17" t="s">
        <v>22</v>
      </c>
      <c r="C11" s="17"/>
      <c r="D11" s="18">
        <v>-740</v>
      </c>
      <c r="E11" s="15"/>
      <c r="F11" s="19">
        <v>-180</v>
      </c>
    </row>
    <row r="12" spans="1:6" x14ac:dyDescent="0.25">
      <c r="A12" s="10"/>
      <c r="B12" s="20" t="s">
        <v>4</v>
      </c>
      <c r="C12" s="20"/>
      <c r="D12" s="15"/>
      <c r="E12" s="15"/>
      <c r="F12" s="16"/>
    </row>
    <row r="13" spans="1:6" x14ac:dyDescent="0.25">
      <c r="A13" s="10"/>
      <c r="B13" s="21" t="s">
        <v>23</v>
      </c>
      <c r="C13" s="21"/>
      <c r="D13" s="10">
        <f>SUM(D8:D11)</f>
        <v>3230</v>
      </c>
      <c r="E13" s="15"/>
      <c r="F13" s="10">
        <f>SUM(F8:F11)</f>
        <v>4410</v>
      </c>
    </row>
    <row r="14" spans="1:6" x14ac:dyDescent="0.25">
      <c r="A14" s="10"/>
      <c r="B14" s="15" t="s">
        <v>5</v>
      </c>
      <c r="C14" s="15"/>
      <c r="D14" s="18">
        <v>8920</v>
      </c>
      <c r="E14" s="15"/>
      <c r="F14" s="19">
        <v>850</v>
      </c>
    </row>
    <row r="15" spans="1:6" x14ac:dyDescent="0.25">
      <c r="A15" s="10"/>
      <c r="B15" s="15" t="s">
        <v>6</v>
      </c>
      <c r="C15" s="15"/>
      <c r="D15" s="10">
        <f>SUM(D13:D14)</f>
        <v>12150</v>
      </c>
      <c r="E15" s="15"/>
      <c r="F15" s="22">
        <f>SUM(F13:F14)</f>
        <v>5260</v>
      </c>
    </row>
    <row r="16" spans="1:6" x14ac:dyDescent="0.25">
      <c r="A16" s="10"/>
      <c r="B16" s="23" t="s">
        <v>7</v>
      </c>
      <c r="C16" s="23"/>
      <c r="D16" s="10"/>
      <c r="E16" s="15"/>
      <c r="F16" s="22"/>
    </row>
    <row r="17" spans="1:6" x14ac:dyDescent="0.25">
      <c r="A17" s="10"/>
      <c r="B17" s="15" t="s">
        <v>24</v>
      </c>
      <c r="C17" s="15"/>
      <c r="D17" s="10">
        <v>9550</v>
      </c>
      <c r="E17" s="15"/>
      <c r="F17" s="22">
        <v>3670</v>
      </c>
    </row>
    <row r="18" spans="1:6" x14ac:dyDescent="0.25">
      <c r="A18" s="10"/>
      <c r="B18" s="15" t="s">
        <v>8</v>
      </c>
      <c r="C18" s="15"/>
      <c r="D18" s="10">
        <f>-D11</f>
        <v>740</v>
      </c>
      <c r="E18" s="15"/>
      <c r="F18" s="22">
        <f>-F11</f>
        <v>180</v>
      </c>
    </row>
    <row r="19" spans="1:6" ht="15.75" thickBot="1" x14ac:dyDescent="0.3">
      <c r="A19" s="10"/>
      <c r="B19" s="15" t="s">
        <v>9</v>
      </c>
      <c r="C19" s="15"/>
      <c r="D19" s="24">
        <f>SUM(D15:D18)</f>
        <v>22440</v>
      </c>
      <c r="E19" s="16"/>
      <c r="F19" s="24">
        <f>SUM(F15:F18)</f>
        <v>9110</v>
      </c>
    </row>
    <row r="20" spans="1:6" ht="15.75" thickTop="1" x14ac:dyDescent="0.25">
      <c r="A20" s="10"/>
      <c r="B20" s="10"/>
      <c r="C20" s="10"/>
      <c r="D20" s="10"/>
      <c r="E20" s="15"/>
      <c r="F20" s="22"/>
    </row>
    <row r="21" spans="1:6" x14ac:dyDescent="0.25">
      <c r="A21" s="10"/>
      <c r="B21" s="25" t="s">
        <v>10</v>
      </c>
      <c r="C21" s="25"/>
      <c r="D21" s="10"/>
      <c r="E21" s="15"/>
      <c r="F21" s="22"/>
    </row>
    <row r="22" spans="1:6" x14ac:dyDescent="0.25">
      <c r="A22" s="10"/>
      <c r="B22" s="10" t="s">
        <v>11</v>
      </c>
      <c r="C22" s="10"/>
      <c r="D22" s="10">
        <v>940</v>
      </c>
      <c r="E22" s="15"/>
      <c r="F22" s="22">
        <v>220</v>
      </c>
    </row>
    <row r="23" spans="1:6" x14ac:dyDescent="0.25">
      <c r="A23" s="10"/>
      <c r="B23" s="10" t="s">
        <v>25</v>
      </c>
      <c r="C23" s="10"/>
      <c r="D23" s="10">
        <v>1560</v>
      </c>
      <c r="E23" s="15"/>
      <c r="F23" s="22">
        <v>730</v>
      </c>
    </row>
    <row r="24" spans="1:6" x14ac:dyDescent="0.25">
      <c r="A24" s="10"/>
      <c r="B24" s="10" t="s">
        <v>12</v>
      </c>
      <c r="C24" s="10"/>
      <c r="D24" s="10">
        <f>-F11</f>
        <v>180</v>
      </c>
      <c r="E24" s="15"/>
      <c r="F24" s="22">
        <v>0</v>
      </c>
    </row>
    <row r="25" spans="1:6" x14ac:dyDescent="0.25">
      <c r="A25" s="10"/>
      <c r="B25" s="10" t="s">
        <v>13</v>
      </c>
      <c r="C25" s="10"/>
      <c r="D25" s="10">
        <v>18910</v>
      </c>
      <c r="E25" s="15"/>
      <c r="F25" s="22">
        <v>8160</v>
      </c>
    </row>
    <row r="26" spans="1:6" x14ac:dyDescent="0.25">
      <c r="A26" s="10"/>
      <c r="B26" s="15" t="s">
        <v>26</v>
      </c>
      <c r="C26" s="15"/>
      <c r="D26" s="10">
        <v>850</v>
      </c>
      <c r="E26" s="15"/>
      <c r="F26" s="16">
        <v>0</v>
      </c>
    </row>
    <row r="27" spans="1:6" ht="15.75" thickBot="1" x14ac:dyDescent="0.3">
      <c r="A27" s="10"/>
      <c r="B27" s="21" t="s">
        <v>14</v>
      </c>
      <c r="C27" s="21"/>
      <c r="D27" s="24">
        <f>SUM(D22:D26)</f>
        <v>22440</v>
      </c>
      <c r="E27" s="16"/>
      <c r="F27" s="24">
        <f>SUM(F22:F26)</f>
        <v>9110</v>
      </c>
    </row>
    <row r="28" spans="1:6" ht="15.75" thickTop="1" x14ac:dyDescent="0.25">
      <c r="A28" s="18"/>
      <c r="B28" s="18"/>
      <c r="C28" s="18"/>
      <c r="D28" s="18"/>
      <c r="E28" s="15"/>
      <c r="F28" s="19"/>
    </row>
    <row r="29" spans="1:6" x14ac:dyDescent="0.25">
      <c r="E29" s="95"/>
    </row>
  </sheetData>
  <mergeCells count="1">
    <mergeCell ref="D2:F2"/>
  </mergeCells>
  <pageMargins left="0.7" right="0.7" top="0.75" bottom="0.75" header="0.3" footer="0.3"/>
  <ignoredErrors>
    <ignoredError sqref="F4 D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XFD1048576"/>
    </sheetView>
  </sheetViews>
  <sheetFormatPr defaultRowHeight="15" x14ac:dyDescent="0.25"/>
  <cols>
    <col min="1" max="1" width="7.7109375" style="26" customWidth="1"/>
    <col min="2" max="2" width="5.7109375" style="26" customWidth="1"/>
    <col min="3" max="3" width="47.85546875" style="26" customWidth="1"/>
    <col min="4" max="5" width="14.7109375" style="26" customWidth="1"/>
    <col min="6" max="16384" width="9.140625" style="26"/>
  </cols>
  <sheetData>
    <row r="1" spans="1:5" ht="15" customHeight="1" x14ac:dyDescent="0.25">
      <c r="B1" s="27" t="s">
        <v>27</v>
      </c>
      <c r="C1" s="27"/>
      <c r="D1" s="46"/>
      <c r="E1" s="46"/>
    </row>
    <row r="2" spans="1:5" ht="15" customHeight="1" x14ac:dyDescent="0.25">
      <c r="B2" s="29"/>
      <c r="C2" s="29"/>
      <c r="D2" s="28"/>
      <c r="E2" s="28"/>
    </row>
    <row r="3" spans="1:5" ht="30" customHeight="1" x14ac:dyDescent="0.25">
      <c r="B3" s="30" t="s">
        <v>28</v>
      </c>
      <c r="C3" s="99" t="s">
        <v>32</v>
      </c>
      <c r="D3" s="99"/>
      <c r="E3" s="99"/>
    </row>
    <row r="4" spans="1:5" ht="30" customHeight="1" x14ac:dyDescent="0.25">
      <c r="B4" s="30" t="s">
        <v>41</v>
      </c>
      <c r="C4" s="99" t="s">
        <v>49</v>
      </c>
      <c r="D4" s="99"/>
      <c r="E4" s="99"/>
    </row>
    <row r="5" spans="1:5" ht="30" customHeight="1" x14ac:dyDescent="0.25">
      <c r="B5" s="30" t="s">
        <v>47</v>
      </c>
      <c r="C5" s="99" t="s">
        <v>48</v>
      </c>
      <c r="D5" s="99"/>
      <c r="E5" s="99"/>
    </row>
    <row r="8" spans="1:5" ht="15" customHeight="1" x14ac:dyDescent="0.25">
      <c r="A8" s="31"/>
      <c r="B8" s="31"/>
      <c r="C8" s="32" t="s">
        <v>29</v>
      </c>
      <c r="D8" s="31"/>
      <c r="E8" s="31"/>
    </row>
    <row r="9" spans="1:5" ht="15" customHeight="1" x14ac:dyDescent="0.25">
      <c r="C9" s="33"/>
      <c r="D9" s="34"/>
      <c r="E9" s="9" t="s">
        <v>1</v>
      </c>
    </row>
    <row r="10" spans="1:5" ht="15" customHeight="1" x14ac:dyDescent="0.25">
      <c r="C10" s="35" t="s">
        <v>33</v>
      </c>
      <c r="E10" s="36"/>
    </row>
    <row r="11" spans="1:5" ht="15" customHeight="1" x14ac:dyDescent="0.25">
      <c r="C11" s="26" t="s">
        <v>34</v>
      </c>
      <c r="E11" s="37">
        <f>'Cons Worksheet June 20X9'!D26</f>
        <v>850</v>
      </c>
    </row>
    <row r="12" spans="1:5" ht="15" customHeight="1" x14ac:dyDescent="0.25">
      <c r="C12" s="35" t="s">
        <v>35</v>
      </c>
      <c r="E12" s="37"/>
    </row>
    <row r="13" spans="1:5" ht="15" customHeight="1" x14ac:dyDescent="0.25">
      <c r="C13" s="26" t="s">
        <v>30</v>
      </c>
      <c r="E13" s="37"/>
    </row>
    <row r="14" spans="1:5" ht="15" customHeight="1" x14ac:dyDescent="0.25">
      <c r="C14" s="38" t="s">
        <v>5</v>
      </c>
      <c r="E14" s="37">
        <f>'Cons Worksheet June 20X9'!F14</f>
        <v>850</v>
      </c>
    </row>
    <row r="15" spans="1:5" ht="15" customHeight="1" x14ac:dyDescent="0.25">
      <c r="C15" s="26" t="s">
        <v>31</v>
      </c>
      <c r="E15" s="39">
        <v>0</v>
      </c>
    </row>
    <row r="16" spans="1:5" ht="15" customHeight="1" x14ac:dyDescent="0.25">
      <c r="C16" s="26" t="s">
        <v>37</v>
      </c>
      <c r="E16" s="37">
        <f>SUM(E14:E15)</f>
        <v>850</v>
      </c>
    </row>
    <row r="17" spans="1:5" ht="15.75" thickBot="1" x14ac:dyDescent="0.3">
      <c r="C17" s="26" t="s">
        <v>36</v>
      </c>
      <c r="E17" s="40">
        <f>E11-E16</f>
        <v>0</v>
      </c>
    </row>
    <row r="18" spans="1:5" ht="15.75" thickTop="1" x14ac:dyDescent="0.25">
      <c r="A18" s="31"/>
      <c r="B18" s="31"/>
      <c r="C18" s="31"/>
      <c r="D18" s="31"/>
      <c r="E18" s="31"/>
    </row>
  </sheetData>
  <mergeCells count="3">
    <mergeCell ref="C3:E3"/>
    <mergeCell ref="C4:E4"/>
    <mergeCell ref="C5:E5"/>
  </mergeCells>
  <pageMargins left="0.7" right="0.7" top="0.75" bottom="0.75" header="0.3" footer="0.3"/>
  <ignoredErrors>
    <ignoredError sqref="E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B1" sqref="B1:B1048576"/>
    </sheetView>
  </sheetViews>
  <sheetFormatPr defaultRowHeight="14.25" x14ac:dyDescent="0.2"/>
  <cols>
    <col min="1" max="1" width="7.7109375" style="5" customWidth="1"/>
    <col min="2" max="2" width="19.85546875" style="5" customWidth="1"/>
    <col min="3" max="3" width="5.7109375" style="5" customWidth="1"/>
    <col min="4" max="4" width="60.7109375" style="5" customWidth="1"/>
    <col min="5" max="6" width="13.140625" style="5" customWidth="1"/>
    <col min="7" max="7" width="7" style="5" customWidth="1"/>
    <col min="8" max="16384" width="9.140625" style="5"/>
  </cols>
  <sheetData>
    <row r="1" spans="1:7" ht="15" customHeight="1" x14ac:dyDescent="0.25">
      <c r="A1" s="1"/>
      <c r="B1" s="47" t="s">
        <v>53</v>
      </c>
      <c r="C1" s="47"/>
      <c r="D1" s="1"/>
      <c r="E1" s="1"/>
      <c r="F1" s="1"/>
      <c r="G1" s="48"/>
    </row>
    <row r="2" spans="1:7" x14ac:dyDescent="0.2">
      <c r="A2" s="49"/>
      <c r="B2" s="49"/>
      <c r="C2" s="49"/>
      <c r="D2" s="50"/>
      <c r="E2" s="48" t="s">
        <v>38</v>
      </c>
      <c r="F2" s="48" t="s">
        <v>39</v>
      </c>
      <c r="G2" s="48"/>
    </row>
    <row r="3" spans="1:7" ht="15" customHeight="1" x14ac:dyDescent="0.25">
      <c r="A3" s="49"/>
      <c r="B3" s="49"/>
      <c r="C3" s="49"/>
      <c r="D3" s="51"/>
      <c r="E3" s="43" t="s">
        <v>1</v>
      </c>
      <c r="F3" s="43" t="s">
        <v>1</v>
      </c>
      <c r="G3" s="48"/>
    </row>
    <row r="4" spans="1:7" ht="15" customHeight="1" x14ac:dyDescent="0.25">
      <c r="A4" s="49"/>
      <c r="B4" s="15" t="s">
        <v>52</v>
      </c>
      <c r="C4" s="45" t="s">
        <v>43</v>
      </c>
      <c r="D4" s="26" t="s">
        <v>50</v>
      </c>
      <c r="E4" s="44"/>
      <c r="F4" s="44"/>
      <c r="G4" s="48"/>
    </row>
    <row r="5" spans="1:7" s="10" customFormat="1" ht="15" customHeight="1" x14ac:dyDescent="0.25">
      <c r="A5" s="15"/>
      <c r="C5" s="41" t="s">
        <v>44</v>
      </c>
      <c r="D5" s="41" t="s">
        <v>51</v>
      </c>
      <c r="E5" s="52">
        <f>-'Cons Worksheet June 20X9'!F10</f>
        <v>150</v>
      </c>
      <c r="F5" s="52"/>
      <c r="G5" s="53"/>
    </row>
    <row r="6" spans="1:7" s="10" customFormat="1" ht="15" customHeight="1" x14ac:dyDescent="0.25">
      <c r="A6" s="15"/>
      <c r="B6" s="15"/>
      <c r="C6" s="42" t="s">
        <v>45</v>
      </c>
      <c r="D6" s="42" t="s">
        <v>42</v>
      </c>
      <c r="E6" s="52"/>
      <c r="F6" s="52">
        <f>E5</f>
        <v>150</v>
      </c>
      <c r="G6" s="53"/>
    </row>
    <row r="7" spans="1:7" s="10" customFormat="1" ht="15" customHeight="1" x14ac:dyDescent="0.25">
      <c r="A7" s="15"/>
      <c r="B7" s="15"/>
      <c r="C7" s="42"/>
      <c r="D7" s="42"/>
      <c r="E7" s="52"/>
      <c r="F7" s="52"/>
      <c r="G7" s="53"/>
    </row>
    <row r="8" spans="1:7" s="10" customFormat="1" ht="15" customHeight="1" x14ac:dyDescent="0.25">
      <c r="A8" s="15"/>
      <c r="B8" s="15" t="s">
        <v>56</v>
      </c>
      <c r="C8" s="45" t="s">
        <v>46</v>
      </c>
      <c r="D8" s="26" t="s">
        <v>58</v>
      </c>
      <c r="E8" s="52"/>
      <c r="F8" s="52"/>
      <c r="G8" s="53"/>
    </row>
    <row r="9" spans="1:7" s="10" customFormat="1" ht="15" customHeight="1" x14ac:dyDescent="0.25">
      <c r="A9" s="15"/>
      <c r="C9" s="41" t="s">
        <v>44</v>
      </c>
      <c r="D9" s="41" t="s">
        <v>57</v>
      </c>
      <c r="E9" s="52">
        <f>-'Cons Worksheet June 20X9'!F11</f>
        <v>180</v>
      </c>
      <c r="F9" s="52"/>
      <c r="G9" s="53"/>
    </row>
    <row r="10" spans="1:7" s="10" customFormat="1" ht="15" customHeight="1" x14ac:dyDescent="0.25">
      <c r="A10" s="15"/>
      <c r="B10" s="15"/>
      <c r="C10" s="42" t="s">
        <v>45</v>
      </c>
      <c r="D10" s="42" t="s">
        <v>8</v>
      </c>
      <c r="E10" s="52"/>
      <c r="F10" s="52">
        <f>'Cons Worksheet June 20X9'!F18</f>
        <v>180</v>
      </c>
      <c r="G10" s="53"/>
    </row>
    <row r="11" spans="1:7" s="10" customFormat="1" ht="15" customHeight="1" x14ac:dyDescent="0.25">
      <c r="A11" s="18"/>
      <c r="B11" s="18"/>
      <c r="C11" s="18"/>
      <c r="D11" s="54"/>
      <c r="E11" s="55"/>
      <c r="F11" s="55"/>
      <c r="G11" s="53"/>
    </row>
    <row r="12" spans="1:7" s="10" customFormat="1" ht="15" customHeight="1" x14ac:dyDescent="0.25">
      <c r="A12" s="15"/>
      <c r="B12" s="15"/>
      <c r="C12" s="15"/>
      <c r="D12" s="56"/>
      <c r="E12" s="52"/>
      <c r="F12" s="52"/>
      <c r="G12" s="53"/>
    </row>
    <row r="13" spans="1:7" ht="15" customHeight="1" x14ac:dyDescent="0.25">
      <c r="A13" s="1"/>
      <c r="B13" s="47" t="s">
        <v>54</v>
      </c>
      <c r="C13" s="57"/>
      <c r="D13" s="1"/>
      <c r="E13" s="58"/>
      <c r="F13" s="58"/>
      <c r="G13" s="48"/>
    </row>
    <row r="14" spans="1:7" x14ac:dyDescent="0.2">
      <c r="A14" s="49"/>
      <c r="B14" s="49"/>
      <c r="C14" s="49"/>
      <c r="D14" s="59"/>
      <c r="E14" s="48" t="s">
        <v>38</v>
      </c>
      <c r="F14" s="48" t="s">
        <v>39</v>
      </c>
      <c r="G14" s="48"/>
    </row>
    <row r="15" spans="1:7" ht="15" customHeight="1" x14ac:dyDescent="0.25">
      <c r="A15" s="49"/>
      <c r="B15" s="49"/>
      <c r="C15" s="49"/>
      <c r="D15" s="51"/>
      <c r="E15" s="43" t="s">
        <v>1</v>
      </c>
      <c r="F15" s="43" t="s">
        <v>1</v>
      </c>
      <c r="G15" s="48"/>
    </row>
    <row r="16" spans="1:7" ht="15" customHeight="1" x14ac:dyDescent="0.25">
      <c r="A16" s="49"/>
      <c r="B16" s="15" t="s">
        <v>52</v>
      </c>
      <c r="C16" s="45" t="s">
        <v>43</v>
      </c>
      <c r="D16" s="26" t="s">
        <v>55</v>
      </c>
      <c r="E16" s="44"/>
      <c r="F16" s="44"/>
      <c r="G16" s="48"/>
    </row>
    <row r="17" spans="1:7" s="10" customFormat="1" ht="15" customHeight="1" x14ac:dyDescent="0.25">
      <c r="A17" s="15"/>
      <c r="C17" s="41" t="s">
        <v>44</v>
      </c>
      <c r="D17" s="41" t="s">
        <v>42</v>
      </c>
      <c r="E17" s="60">
        <f>-'Cons Worksheet June 20X9'!F10</f>
        <v>150</v>
      </c>
      <c r="F17" s="60"/>
      <c r="G17" s="53"/>
    </row>
    <row r="18" spans="1:7" s="10" customFormat="1" ht="15" customHeight="1" x14ac:dyDescent="0.25">
      <c r="A18" s="15"/>
      <c r="B18" s="15"/>
      <c r="C18" s="42" t="s">
        <v>45</v>
      </c>
      <c r="D18" s="42" t="s">
        <v>19</v>
      </c>
      <c r="E18" s="60"/>
      <c r="F18" s="60">
        <f>E17</f>
        <v>150</v>
      </c>
      <c r="G18" s="53"/>
    </row>
    <row r="19" spans="1:7" s="10" customFormat="1" ht="15" x14ac:dyDescent="0.25">
      <c r="A19" s="15"/>
      <c r="B19" s="15"/>
      <c r="C19" s="15"/>
      <c r="D19" s="61"/>
      <c r="E19" s="52"/>
      <c r="F19" s="52"/>
      <c r="G19" s="53"/>
    </row>
    <row r="20" spans="1:7" s="10" customFormat="1" ht="15" x14ac:dyDescent="0.25">
      <c r="A20" s="15"/>
      <c r="B20" s="15"/>
      <c r="C20" s="15"/>
      <c r="D20" s="61"/>
      <c r="E20" s="52"/>
      <c r="F20" s="52"/>
      <c r="G20" s="53"/>
    </row>
    <row r="21" spans="1:7" s="10" customFormat="1" ht="15" x14ac:dyDescent="0.25">
      <c r="A21" s="15"/>
      <c r="B21" s="15" t="s">
        <v>56</v>
      </c>
      <c r="C21" s="45" t="s">
        <v>46</v>
      </c>
      <c r="D21" s="26" t="s">
        <v>59</v>
      </c>
      <c r="E21" s="52"/>
      <c r="F21" s="52"/>
      <c r="G21" s="53"/>
    </row>
    <row r="22" spans="1:7" s="10" customFormat="1" ht="15" customHeight="1" x14ac:dyDescent="0.25">
      <c r="A22" s="15"/>
      <c r="C22" s="41" t="s">
        <v>44</v>
      </c>
      <c r="D22" s="41" t="s">
        <v>12</v>
      </c>
      <c r="E22" s="52">
        <f>'Cons Worksheet June 20X9'!D24</f>
        <v>180</v>
      </c>
      <c r="F22" s="52"/>
      <c r="G22" s="53"/>
    </row>
    <row r="23" spans="1:7" s="10" customFormat="1" ht="15" customHeight="1" x14ac:dyDescent="0.25">
      <c r="A23" s="15"/>
      <c r="B23" s="15"/>
      <c r="C23" s="42" t="s">
        <v>45</v>
      </c>
      <c r="D23" s="42" t="s">
        <v>19</v>
      </c>
      <c r="E23" s="52"/>
      <c r="F23" s="52">
        <f>E22</f>
        <v>180</v>
      </c>
      <c r="G23" s="53"/>
    </row>
    <row r="24" spans="1:7" s="10" customFormat="1" ht="15" customHeight="1" x14ac:dyDescent="0.25">
      <c r="A24" s="15"/>
      <c r="B24" s="15"/>
      <c r="C24" s="42"/>
      <c r="D24" s="42"/>
      <c r="E24" s="52"/>
      <c r="F24" s="52"/>
      <c r="G24" s="53"/>
    </row>
    <row r="25" spans="1:7" s="10" customFormat="1" ht="15" customHeight="1" x14ac:dyDescent="0.25">
      <c r="A25" s="15"/>
      <c r="B25" s="15" t="s">
        <v>56</v>
      </c>
      <c r="C25" s="45" t="s">
        <v>61</v>
      </c>
      <c r="D25" s="26" t="s">
        <v>60</v>
      </c>
      <c r="E25" s="52"/>
      <c r="F25" s="52"/>
      <c r="G25" s="53"/>
    </row>
    <row r="26" spans="1:7" s="10" customFormat="1" ht="15" customHeight="1" x14ac:dyDescent="0.25">
      <c r="A26" s="15"/>
      <c r="C26" s="41" t="s">
        <v>44</v>
      </c>
      <c r="D26" s="41" t="s">
        <v>57</v>
      </c>
      <c r="E26" s="52">
        <f>-'Cons Worksheet June 20X9'!D11</f>
        <v>740</v>
      </c>
      <c r="F26" s="52"/>
      <c r="G26" s="53"/>
    </row>
    <row r="27" spans="1:7" s="10" customFormat="1" ht="15" customHeight="1" x14ac:dyDescent="0.25">
      <c r="A27" s="15"/>
      <c r="B27" s="15"/>
      <c r="C27" s="42" t="s">
        <v>45</v>
      </c>
      <c r="D27" s="42" t="s">
        <v>8</v>
      </c>
      <c r="E27" s="52"/>
      <c r="F27" s="52">
        <f>'Cons Worksheet June 20X9'!D18</f>
        <v>740</v>
      </c>
      <c r="G27" s="53"/>
    </row>
    <row r="28" spans="1:7" x14ac:dyDescent="0.2">
      <c r="A28" s="1"/>
      <c r="B28" s="1"/>
      <c r="C28" s="1"/>
      <c r="D28" s="62"/>
      <c r="E28" s="62"/>
      <c r="F28" s="62"/>
      <c r="G28" s="48"/>
    </row>
    <row r="29" spans="1:7" x14ac:dyDescent="0.2">
      <c r="G29" s="49"/>
    </row>
  </sheetData>
  <pageMargins left="0.7" right="0.7" top="0.75" bottom="0.75" header="0.3" footer="0.3"/>
  <pageSetup paperSize="9" orientation="portrait" r:id="rId1"/>
  <ignoredErrors>
    <ignoredError sqref="E3:F3 E15:F15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B32" sqref="B31:B32"/>
    </sheetView>
  </sheetViews>
  <sheetFormatPr defaultRowHeight="15" x14ac:dyDescent="0.25"/>
  <cols>
    <col min="1" max="1" width="7.7109375" style="4" customWidth="1"/>
    <col min="2" max="2" width="35.7109375" style="4" customWidth="1"/>
    <col min="3" max="5" width="14.7109375" style="4" customWidth="1"/>
    <col min="6" max="6" width="5.7109375" style="4" customWidth="1"/>
    <col min="7" max="8" width="14.7109375" style="4" customWidth="1"/>
    <col min="9" max="16384" width="9.140625" style="4"/>
  </cols>
  <sheetData>
    <row r="1" spans="1:8" x14ac:dyDescent="0.25">
      <c r="A1" s="1"/>
      <c r="B1" s="2" t="s">
        <v>15</v>
      </c>
      <c r="C1" s="1"/>
      <c r="D1" s="3"/>
      <c r="E1" s="28"/>
      <c r="F1" s="28"/>
      <c r="G1" s="28"/>
      <c r="H1" s="63"/>
    </row>
    <row r="2" spans="1:8" x14ac:dyDescent="0.25">
      <c r="A2" s="5"/>
      <c r="B2" s="6"/>
      <c r="C2" s="98" t="s">
        <v>0</v>
      </c>
      <c r="D2" s="98"/>
      <c r="E2" s="100" t="s">
        <v>62</v>
      </c>
      <c r="F2" s="100"/>
      <c r="G2" s="100"/>
      <c r="H2" s="64" t="s">
        <v>63</v>
      </c>
    </row>
    <row r="3" spans="1:8" x14ac:dyDescent="0.25">
      <c r="A3" s="5"/>
      <c r="B3" s="7"/>
      <c r="C3" s="8" t="s">
        <v>16</v>
      </c>
      <c r="D3" s="8" t="s">
        <v>17</v>
      </c>
      <c r="E3" s="65" t="s">
        <v>64</v>
      </c>
      <c r="F3" s="65" t="s">
        <v>65</v>
      </c>
      <c r="G3" s="8" t="s">
        <v>66</v>
      </c>
      <c r="H3" s="8" t="s">
        <v>67</v>
      </c>
    </row>
    <row r="4" spans="1:8" x14ac:dyDescent="0.25">
      <c r="A4" s="5"/>
      <c r="B4" s="7"/>
      <c r="C4" s="9" t="s">
        <v>1</v>
      </c>
      <c r="D4" s="9" t="s">
        <v>1</v>
      </c>
      <c r="E4" s="9" t="s">
        <v>1</v>
      </c>
      <c r="F4" s="89"/>
      <c r="G4" s="9" t="s">
        <v>1</v>
      </c>
      <c r="H4" s="9" t="s">
        <v>1</v>
      </c>
    </row>
    <row r="5" spans="1:8" x14ac:dyDescent="0.25">
      <c r="A5" s="10"/>
      <c r="B5" s="11" t="s">
        <v>18</v>
      </c>
      <c r="C5" s="12">
        <v>6400</v>
      </c>
      <c r="D5" s="12">
        <v>2840</v>
      </c>
      <c r="E5" s="90"/>
      <c r="F5" s="91"/>
      <c r="G5" s="90"/>
      <c r="H5" s="90">
        <f>C5+D5+G5-E5</f>
        <v>9240</v>
      </c>
    </row>
    <row r="6" spans="1:8" x14ac:dyDescent="0.25">
      <c r="A6" s="10"/>
      <c r="B6" s="11" t="s">
        <v>19</v>
      </c>
      <c r="C6" s="12">
        <f>-(D11+D12)</f>
        <v>330</v>
      </c>
      <c r="D6" s="12">
        <v>0</v>
      </c>
      <c r="E6" s="90">
        <f>'Cons Journal'!E11</f>
        <v>150</v>
      </c>
      <c r="F6" s="91" t="s">
        <v>78</v>
      </c>
      <c r="G6" s="90"/>
      <c r="H6" s="90">
        <f>C6+D6+G6+G7-E6-E7</f>
        <v>0</v>
      </c>
    </row>
    <row r="7" spans="1:8" x14ac:dyDescent="0.25">
      <c r="A7" s="10"/>
      <c r="B7" s="11"/>
      <c r="C7" s="12"/>
      <c r="D7" s="12"/>
      <c r="E7" s="90">
        <f>'Cons Journal'!E15</f>
        <v>180</v>
      </c>
      <c r="F7" s="91" t="s">
        <v>79</v>
      </c>
      <c r="G7" s="90"/>
      <c r="H7" s="90"/>
    </row>
    <row r="8" spans="1:8" x14ac:dyDescent="0.25">
      <c r="A8" s="10"/>
      <c r="B8" s="11" t="s">
        <v>2</v>
      </c>
      <c r="C8" s="13">
        <v>-5050</v>
      </c>
      <c r="D8" s="13">
        <v>-2130</v>
      </c>
      <c r="E8" s="90"/>
      <c r="F8" s="91"/>
      <c r="G8" s="90"/>
      <c r="H8" s="93">
        <f>C8+D8-E8+G8</f>
        <v>-7180</v>
      </c>
    </row>
    <row r="9" spans="1:8" x14ac:dyDescent="0.25">
      <c r="A9" s="10"/>
      <c r="B9" s="11" t="s">
        <v>3</v>
      </c>
      <c r="C9" s="14">
        <f>SUM(C5:C8)</f>
        <v>1680</v>
      </c>
      <c r="D9" s="14">
        <f>SUM(D5:D8)</f>
        <v>710</v>
      </c>
      <c r="E9" s="90"/>
      <c r="F9" s="91"/>
      <c r="G9" s="90"/>
      <c r="H9" s="14">
        <f>SUM(H5:H8)</f>
        <v>2060</v>
      </c>
    </row>
    <row r="10" spans="1:8" x14ac:dyDescent="0.25">
      <c r="A10" s="10"/>
      <c r="B10" s="15" t="s">
        <v>20</v>
      </c>
      <c r="C10" s="15">
        <v>2290</v>
      </c>
      <c r="D10" s="16">
        <v>4030</v>
      </c>
      <c r="E10" s="90"/>
      <c r="F10" s="91"/>
      <c r="G10" s="90"/>
      <c r="H10" s="90">
        <f>C10+D10+G10-E10</f>
        <v>6320</v>
      </c>
    </row>
    <row r="11" spans="1:8" x14ac:dyDescent="0.25">
      <c r="A11" s="10"/>
      <c r="B11" s="15" t="s">
        <v>21</v>
      </c>
      <c r="C11" s="15">
        <v>0</v>
      </c>
      <c r="D11" s="16">
        <v>-150</v>
      </c>
      <c r="E11" s="90"/>
      <c r="F11" s="91" t="s">
        <v>78</v>
      </c>
      <c r="G11" s="90">
        <f>'Cons Journal'!F12</f>
        <v>150</v>
      </c>
      <c r="H11" s="94">
        <f>C11+D11-E11+G11</f>
        <v>0</v>
      </c>
    </row>
    <row r="12" spans="1:8" x14ac:dyDescent="0.25">
      <c r="A12" s="10"/>
      <c r="B12" s="17" t="s">
        <v>22</v>
      </c>
      <c r="C12" s="18">
        <v>-740</v>
      </c>
      <c r="D12" s="19">
        <v>-180</v>
      </c>
      <c r="E12" s="90"/>
      <c r="F12" s="91" t="s">
        <v>79</v>
      </c>
      <c r="G12" s="90">
        <f>'Cons Journal'!F16</f>
        <v>180</v>
      </c>
      <c r="H12" s="93">
        <f>C12+D12-E12+G12</f>
        <v>-740</v>
      </c>
    </row>
    <row r="13" spans="1:8" x14ac:dyDescent="0.25">
      <c r="A13" s="10"/>
      <c r="B13" s="20" t="s">
        <v>4</v>
      </c>
      <c r="C13" s="15"/>
      <c r="D13" s="16"/>
      <c r="E13" s="90"/>
      <c r="F13" s="91"/>
      <c r="G13" s="90"/>
      <c r="H13" s="90"/>
    </row>
    <row r="14" spans="1:8" x14ac:dyDescent="0.25">
      <c r="A14" s="10"/>
      <c r="B14" s="21" t="s">
        <v>23</v>
      </c>
      <c r="C14" s="10">
        <f>SUM(C9:C12)</f>
        <v>3230</v>
      </c>
      <c r="D14" s="10">
        <f>SUM(D9:D12)</f>
        <v>4410</v>
      </c>
      <c r="E14" s="90"/>
      <c r="F14" s="91"/>
      <c r="G14" s="90"/>
      <c r="H14" s="10">
        <f>SUM(H9:H12)</f>
        <v>7640</v>
      </c>
    </row>
    <row r="15" spans="1:8" x14ac:dyDescent="0.25">
      <c r="A15" s="10"/>
      <c r="B15" s="15" t="s">
        <v>5</v>
      </c>
      <c r="C15" s="18">
        <v>8920</v>
      </c>
      <c r="D15" s="19">
        <v>850</v>
      </c>
      <c r="E15" s="90">
        <f>'Cons Journal'!E5</f>
        <v>850</v>
      </c>
      <c r="F15" s="91" t="s">
        <v>77</v>
      </c>
      <c r="G15" s="90"/>
      <c r="H15" s="93">
        <f>C15+D15+G15-E15</f>
        <v>8920</v>
      </c>
    </row>
    <row r="16" spans="1:8" x14ac:dyDescent="0.25">
      <c r="A16" s="10"/>
      <c r="B16" s="15" t="s">
        <v>6</v>
      </c>
      <c r="C16" s="10">
        <f>SUM(C14:C15)</f>
        <v>12150</v>
      </c>
      <c r="D16" s="22">
        <f>SUM(D14:D15)</f>
        <v>5260</v>
      </c>
      <c r="E16" s="90"/>
      <c r="F16" s="91"/>
      <c r="G16" s="90"/>
      <c r="H16" s="22">
        <f>SUM(H14:H15)</f>
        <v>16560</v>
      </c>
    </row>
    <row r="17" spans="1:8" x14ac:dyDescent="0.25">
      <c r="A17" s="10"/>
      <c r="B17" s="23" t="s">
        <v>7</v>
      </c>
      <c r="C17" s="10"/>
      <c r="D17" s="22"/>
      <c r="E17" s="90"/>
      <c r="F17" s="91"/>
      <c r="G17" s="90"/>
      <c r="H17" s="90"/>
    </row>
    <row r="18" spans="1:8" x14ac:dyDescent="0.25">
      <c r="A18" s="10"/>
      <c r="B18" s="15" t="s">
        <v>24</v>
      </c>
      <c r="C18" s="10">
        <v>9550</v>
      </c>
      <c r="D18" s="22">
        <v>3670</v>
      </c>
      <c r="E18" s="90"/>
      <c r="F18" s="91"/>
      <c r="G18" s="90"/>
      <c r="H18" s="90">
        <f>C18+D18+G18-E18</f>
        <v>13220</v>
      </c>
    </row>
    <row r="19" spans="1:8" x14ac:dyDescent="0.25">
      <c r="A19" s="10"/>
      <c r="B19" s="15" t="s">
        <v>8</v>
      </c>
      <c r="C19" s="10">
        <f>-C12</f>
        <v>740</v>
      </c>
      <c r="D19" s="22">
        <f>-D12</f>
        <v>180</v>
      </c>
      <c r="E19" s="90">
        <f>'Cons Journal'!E19</f>
        <v>180</v>
      </c>
      <c r="F19" s="91" t="s">
        <v>80</v>
      </c>
      <c r="G19" s="90"/>
      <c r="H19" s="93">
        <f>C19+D19+G19-E19</f>
        <v>740</v>
      </c>
    </row>
    <row r="20" spans="1:8" ht="15.75" thickBot="1" x14ac:dyDescent="0.3">
      <c r="A20" s="10"/>
      <c r="B20" s="15" t="s">
        <v>9</v>
      </c>
      <c r="C20" s="24">
        <f>SUM(C16:C19)</f>
        <v>22440</v>
      </c>
      <c r="D20" s="24">
        <f>SUM(D16:D19)</f>
        <v>9110</v>
      </c>
      <c r="E20" s="90"/>
      <c r="F20" s="91"/>
      <c r="G20" s="90"/>
      <c r="H20" s="24">
        <f>SUM(H16:H19)</f>
        <v>30520</v>
      </c>
    </row>
    <row r="21" spans="1:8" ht="15.75" thickTop="1" x14ac:dyDescent="0.25">
      <c r="A21" s="10"/>
      <c r="B21" s="10"/>
      <c r="C21" s="10"/>
      <c r="D21" s="22"/>
      <c r="E21" s="90"/>
      <c r="F21" s="91"/>
      <c r="G21" s="90"/>
      <c r="H21" s="90"/>
    </row>
    <row r="22" spans="1:8" x14ac:dyDescent="0.25">
      <c r="A22" s="10"/>
      <c r="B22" s="25" t="s">
        <v>10</v>
      </c>
      <c r="C22" s="10"/>
      <c r="D22" s="22"/>
      <c r="E22" s="90"/>
      <c r="F22" s="91"/>
      <c r="G22" s="90"/>
      <c r="H22" s="90"/>
    </row>
    <row r="23" spans="1:8" x14ac:dyDescent="0.25">
      <c r="A23" s="10"/>
      <c r="B23" s="10" t="s">
        <v>11</v>
      </c>
      <c r="C23" s="10">
        <v>940</v>
      </c>
      <c r="D23" s="22">
        <v>220</v>
      </c>
      <c r="E23" s="90"/>
      <c r="F23" s="91"/>
      <c r="G23" s="90"/>
      <c r="H23" s="90">
        <f>C23+D23+E23-G23</f>
        <v>1160</v>
      </c>
    </row>
    <row r="24" spans="1:8" x14ac:dyDescent="0.25">
      <c r="A24" s="10"/>
      <c r="B24" s="10" t="s">
        <v>25</v>
      </c>
      <c r="C24" s="10">
        <v>1560</v>
      </c>
      <c r="D24" s="22">
        <v>730</v>
      </c>
      <c r="E24" s="90"/>
      <c r="F24" s="91"/>
      <c r="G24" s="90"/>
      <c r="H24" s="90">
        <f>C24+D24+E24-G24</f>
        <v>2290</v>
      </c>
    </row>
    <row r="25" spans="1:8" x14ac:dyDescent="0.25">
      <c r="A25" s="10"/>
      <c r="B25" s="10" t="s">
        <v>12</v>
      </c>
      <c r="C25" s="10">
        <f>-D12</f>
        <v>180</v>
      </c>
      <c r="D25" s="22">
        <v>0</v>
      </c>
      <c r="E25" s="90"/>
      <c r="F25" s="91" t="s">
        <v>80</v>
      </c>
      <c r="G25" s="90">
        <f>'Cons Journal'!F20</f>
        <v>180</v>
      </c>
      <c r="H25" s="90">
        <f>C25+D25+E25-G25</f>
        <v>0</v>
      </c>
    </row>
    <row r="26" spans="1:8" x14ac:dyDescent="0.25">
      <c r="A26" s="10"/>
      <c r="B26" s="10" t="s">
        <v>13</v>
      </c>
      <c r="C26" s="10">
        <v>18910</v>
      </c>
      <c r="D26" s="22">
        <v>8160</v>
      </c>
      <c r="E26" s="90"/>
      <c r="F26" s="91"/>
      <c r="G26" s="90"/>
      <c r="H26" s="90">
        <f>C26+D26+E26-G26</f>
        <v>27070</v>
      </c>
    </row>
    <row r="27" spans="1:8" x14ac:dyDescent="0.25">
      <c r="A27" s="10"/>
      <c r="B27" s="15" t="s">
        <v>69</v>
      </c>
      <c r="C27" s="10">
        <v>850</v>
      </c>
      <c r="D27" s="16">
        <v>0</v>
      </c>
      <c r="E27" s="90"/>
      <c r="F27" s="91" t="s">
        <v>77</v>
      </c>
      <c r="G27" s="90">
        <f>'Cons Journal'!F6</f>
        <v>850</v>
      </c>
      <c r="H27" s="90">
        <f>C27+D27+E27-G27</f>
        <v>0</v>
      </c>
    </row>
    <row r="28" spans="1:8" ht="15.75" thickBot="1" x14ac:dyDescent="0.3">
      <c r="A28" s="10"/>
      <c r="B28" s="21" t="s">
        <v>14</v>
      </c>
      <c r="C28" s="24">
        <f>SUM(C23:C27)</f>
        <v>22440</v>
      </c>
      <c r="D28" s="24">
        <f>SUM(D23:D27)</f>
        <v>9110</v>
      </c>
      <c r="E28" s="92">
        <f>SUM(E5:E27)</f>
        <v>1360</v>
      </c>
      <c r="F28" s="90"/>
      <c r="G28" s="92">
        <f>SUM(G5:G27)</f>
        <v>1360</v>
      </c>
      <c r="H28" s="24">
        <f>SUM(H23:H27)</f>
        <v>30520</v>
      </c>
    </row>
    <row r="29" spans="1:8" ht="15.75" thickTop="1" x14ac:dyDescent="0.25">
      <c r="A29" s="18"/>
      <c r="B29" s="18"/>
      <c r="C29" s="18"/>
      <c r="D29" s="19"/>
    </row>
    <row r="30" spans="1:8" x14ac:dyDescent="0.25">
      <c r="E30" s="95"/>
      <c r="F30" s="95"/>
      <c r="G30" s="95"/>
      <c r="H30" s="95"/>
    </row>
  </sheetData>
  <mergeCells count="2">
    <mergeCell ref="C2:D2"/>
    <mergeCell ref="E2:G2"/>
  </mergeCells>
  <pageMargins left="0.7" right="0.7" top="0.75" bottom="0.75" header="0.3" footer="0.3"/>
  <ignoredErrors>
    <ignoredError sqref="C4:E4 G4:H4" numberStoredAsText="1"/>
    <ignoredError sqref="H9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B10" sqref="B10:D12"/>
    </sheetView>
  </sheetViews>
  <sheetFormatPr defaultRowHeight="15" x14ac:dyDescent="0.25"/>
  <cols>
    <col min="1" max="1" width="7.7109375" style="26" customWidth="1"/>
    <col min="2" max="2" width="5.7109375" style="26" customWidth="1"/>
    <col min="3" max="3" width="55.28515625" style="26" customWidth="1"/>
    <col min="4" max="4" width="15.85546875" style="26" customWidth="1"/>
    <col min="5" max="6" width="14.7109375" style="26" customWidth="1"/>
    <col min="7" max="16384" width="9.140625" style="26"/>
  </cols>
  <sheetData>
    <row r="1" spans="1:7" x14ac:dyDescent="0.25">
      <c r="A1" s="66"/>
      <c r="B1" s="67" t="s">
        <v>76</v>
      </c>
      <c r="C1" s="68"/>
      <c r="D1" s="68"/>
      <c r="E1" s="69"/>
      <c r="F1" s="69"/>
      <c r="G1" s="70"/>
    </row>
    <row r="2" spans="1:7" x14ac:dyDescent="0.25">
      <c r="A2" s="71"/>
      <c r="B2" s="72"/>
      <c r="C2" s="72"/>
      <c r="D2" s="72"/>
      <c r="E2" s="73" t="s">
        <v>38</v>
      </c>
      <c r="F2" s="73" t="s">
        <v>39</v>
      </c>
      <c r="G2" s="74"/>
    </row>
    <row r="3" spans="1:7" x14ac:dyDescent="0.25">
      <c r="A3" s="71"/>
      <c r="B3" s="72"/>
      <c r="C3" s="72"/>
      <c r="D3" s="72"/>
      <c r="E3" s="43" t="s">
        <v>1</v>
      </c>
      <c r="F3" s="43" t="s">
        <v>1</v>
      </c>
      <c r="G3" s="44"/>
    </row>
    <row r="4" spans="1:7" ht="45" customHeight="1" x14ac:dyDescent="0.25">
      <c r="A4" s="71"/>
      <c r="B4" s="75" t="s">
        <v>40</v>
      </c>
      <c r="C4" s="101" t="s">
        <v>70</v>
      </c>
      <c r="D4" s="101"/>
      <c r="E4" s="76"/>
      <c r="F4" s="76"/>
      <c r="G4" s="44"/>
    </row>
    <row r="5" spans="1:7" x14ac:dyDescent="0.25">
      <c r="A5" s="71"/>
      <c r="B5" s="41" t="s">
        <v>44</v>
      </c>
      <c r="C5" s="41" t="s">
        <v>5</v>
      </c>
      <c r="D5" s="41"/>
      <c r="E5" s="76">
        <f>'Cons Worksheet June 20X9'!F14</f>
        <v>850</v>
      </c>
      <c r="F5" s="76"/>
      <c r="G5" s="44"/>
    </row>
    <row r="6" spans="1:7" x14ac:dyDescent="0.25">
      <c r="A6" s="71"/>
      <c r="B6" s="42" t="s">
        <v>45</v>
      </c>
      <c r="C6" s="42" t="s">
        <v>69</v>
      </c>
      <c r="D6" s="42"/>
      <c r="E6" s="76"/>
      <c r="F6" s="76">
        <f>'Cons Worksheet June 20X9'!D26</f>
        <v>850</v>
      </c>
      <c r="G6" s="44"/>
    </row>
    <row r="7" spans="1:7" x14ac:dyDescent="0.25">
      <c r="A7" s="71"/>
      <c r="B7" s="72"/>
      <c r="C7" s="72"/>
      <c r="D7" s="72"/>
      <c r="E7" s="76"/>
      <c r="F7" s="76"/>
      <c r="G7" s="44"/>
    </row>
    <row r="8" spans="1:7" ht="60" customHeight="1" x14ac:dyDescent="0.25">
      <c r="A8" s="71"/>
      <c r="B8" s="72"/>
      <c r="C8" s="102" t="s">
        <v>71</v>
      </c>
      <c r="D8" s="102"/>
      <c r="E8" s="76"/>
      <c r="F8" s="76"/>
      <c r="G8" s="44"/>
    </row>
    <row r="9" spans="1:7" ht="15" customHeight="1" x14ac:dyDescent="0.25">
      <c r="A9" s="71"/>
      <c r="B9" s="72"/>
      <c r="C9" s="97"/>
      <c r="D9" s="97"/>
      <c r="E9" s="76"/>
      <c r="F9" s="76"/>
      <c r="G9" s="44"/>
    </row>
    <row r="10" spans="1:7" ht="15" customHeight="1" x14ac:dyDescent="0.25">
      <c r="A10" s="71"/>
      <c r="B10" s="79" t="s">
        <v>41</v>
      </c>
      <c r="C10" s="80" t="s">
        <v>72</v>
      </c>
      <c r="D10" s="97"/>
      <c r="E10" s="76"/>
      <c r="F10" s="76"/>
      <c r="G10" s="44"/>
    </row>
    <row r="11" spans="1:7" ht="15" customHeight="1" x14ac:dyDescent="0.25">
      <c r="A11" s="71"/>
      <c r="B11" s="41" t="s">
        <v>44</v>
      </c>
      <c r="C11" s="41" t="s">
        <v>19</v>
      </c>
      <c r="D11" s="97"/>
      <c r="E11" s="76">
        <f>F12</f>
        <v>150</v>
      </c>
      <c r="F11" s="76"/>
      <c r="G11" s="44"/>
    </row>
    <row r="12" spans="1:7" ht="15" customHeight="1" x14ac:dyDescent="0.25">
      <c r="A12" s="71"/>
      <c r="B12" s="42" t="s">
        <v>45</v>
      </c>
      <c r="C12" s="42" t="s">
        <v>21</v>
      </c>
      <c r="D12" s="97"/>
      <c r="E12" s="76"/>
      <c r="F12" s="76">
        <f>-'Cons Worksheet June 20X9'!F10</f>
        <v>150</v>
      </c>
      <c r="G12" s="44"/>
    </row>
    <row r="13" spans="1:7" ht="15" customHeight="1" x14ac:dyDescent="0.25">
      <c r="A13" s="71"/>
      <c r="B13" s="72"/>
      <c r="C13" s="97"/>
      <c r="D13" s="97"/>
      <c r="E13" s="76"/>
      <c r="F13" s="76"/>
      <c r="G13" s="44"/>
    </row>
    <row r="14" spans="1:7" s="34" customFormat="1" ht="15" customHeight="1" x14ac:dyDescent="0.25">
      <c r="B14" s="79" t="s">
        <v>47</v>
      </c>
      <c r="C14" s="80" t="s">
        <v>73</v>
      </c>
    </row>
    <row r="15" spans="1:7" s="34" customFormat="1" ht="15" customHeight="1" x14ac:dyDescent="0.25">
      <c r="B15" s="41" t="s">
        <v>44</v>
      </c>
      <c r="C15" s="41" t="s">
        <v>19</v>
      </c>
      <c r="D15" s="81"/>
      <c r="E15" s="34">
        <f>F16</f>
        <v>180</v>
      </c>
    </row>
    <row r="16" spans="1:7" s="34" customFormat="1" ht="15" customHeight="1" x14ac:dyDescent="0.25">
      <c r="B16" s="42" t="s">
        <v>45</v>
      </c>
      <c r="C16" s="42" t="s">
        <v>22</v>
      </c>
      <c r="D16" s="82"/>
      <c r="F16" s="34">
        <f>-'Cons Worksheet June 20X9'!F11</f>
        <v>180</v>
      </c>
    </row>
    <row r="17" spans="1:6" s="34" customFormat="1" ht="15" customHeight="1" x14ac:dyDescent="0.25">
      <c r="B17" s="83"/>
    </row>
    <row r="18" spans="1:6" s="34" customFormat="1" ht="30" customHeight="1" x14ac:dyDescent="0.25">
      <c r="B18" s="79" t="s">
        <v>74</v>
      </c>
      <c r="C18" s="103" t="s">
        <v>75</v>
      </c>
      <c r="D18" s="103"/>
    </row>
    <row r="19" spans="1:6" s="34" customFormat="1" ht="15" customHeight="1" x14ac:dyDescent="0.25">
      <c r="B19" s="41" t="s">
        <v>44</v>
      </c>
      <c r="C19" s="84" t="s">
        <v>8</v>
      </c>
      <c r="D19" s="84"/>
      <c r="E19" s="34">
        <f>'Cons Worksheet June 20X9'!F18</f>
        <v>180</v>
      </c>
    </row>
    <row r="20" spans="1:6" ht="15" customHeight="1" x14ac:dyDescent="0.25">
      <c r="B20" s="42" t="s">
        <v>45</v>
      </c>
      <c r="C20" s="42" t="s">
        <v>68</v>
      </c>
      <c r="D20" s="84"/>
      <c r="F20" s="26">
        <f>'Cons Worksheet June 20X9'!D24</f>
        <v>180</v>
      </c>
    </row>
    <row r="21" spans="1:6" s="34" customFormat="1" ht="15" customHeight="1" x14ac:dyDescent="0.25">
      <c r="A21" s="31"/>
      <c r="B21" s="88"/>
      <c r="C21" s="88"/>
      <c r="D21" s="31"/>
      <c r="E21" s="31"/>
      <c r="F21" s="31"/>
    </row>
    <row r="22" spans="1:6" s="34" customFormat="1" x14ac:dyDescent="0.25">
      <c r="B22" s="77"/>
    </row>
    <row r="23" spans="1:6" s="34" customFormat="1" x14ac:dyDescent="0.25">
      <c r="B23" s="78"/>
      <c r="C23" s="85"/>
      <c r="D23" s="85"/>
    </row>
    <row r="24" spans="1:6" s="34" customFormat="1" x14ac:dyDescent="0.25">
      <c r="B24" s="86"/>
      <c r="C24" s="82"/>
      <c r="D24" s="81"/>
    </row>
    <row r="25" spans="1:6" s="34" customFormat="1" x14ac:dyDescent="0.25">
      <c r="B25" s="86"/>
      <c r="C25" s="81"/>
      <c r="D25" s="82"/>
    </row>
    <row r="26" spans="1:6" s="34" customFormat="1" x14ac:dyDescent="0.25">
      <c r="B26" s="87"/>
    </row>
  </sheetData>
  <mergeCells count="3">
    <mergeCell ref="C4:D4"/>
    <mergeCell ref="C8:D8"/>
    <mergeCell ref="C18:D18"/>
  </mergeCells>
  <pageMargins left="0.7" right="0.7" top="0.75" bottom="0.75" header="0.3" footer="0.3"/>
  <ignoredErrors>
    <ignoredError sqref="E3:F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Cons Worksheet June 20X9</vt:lpstr>
      <vt:lpstr>Acquisition analysis</vt:lpstr>
      <vt:lpstr>General Journals (a)</vt:lpstr>
      <vt:lpstr>Complet Cons Worksheet Jun 20X9</vt:lpstr>
      <vt:lpstr>Cons Journal</vt:lpstr>
    </vt:vector>
  </TitlesOfParts>
  <Company>RMIT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Keet</dc:creator>
  <cp:lastModifiedBy>Peter Keet</cp:lastModifiedBy>
  <dcterms:created xsi:type="dcterms:W3CDTF">2016-09-01T10:00:03Z</dcterms:created>
  <dcterms:modified xsi:type="dcterms:W3CDTF">2016-09-02T16:45:19Z</dcterms:modified>
</cp:coreProperties>
</file>