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960" yWindow="690" windowWidth="27315" windowHeight="12015"/>
  </bookViews>
  <sheets>
    <sheet name="Info Open Fin Position" sheetId="1" r:id="rId1"/>
    <sheet name="Acquisition Analysis (a)" sheetId="2" r:id="rId2"/>
    <sheet name="Cons Worksheet (a)" sheetId="3" r:id="rId3"/>
    <sheet name="Cons Journal (a)" sheetId="4" r:id="rId4"/>
    <sheet name="Acquisition Analysis (b)" sheetId="5" r:id="rId5"/>
    <sheet name="Cons Worksheet (b)" sheetId="6" r:id="rId6"/>
    <sheet name="Cons Journal (b)" sheetId="7" r:id="rId7"/>
  </sheets>
  <calcPr calcId="145621"/>
</workbook>
</file>

<file path=xl/calcChain.xml><?xml version="1.0" encoding="utf-8"?>
<calcChain xmlns="http://schemas.openxmlformats.org/spreadsheetml/2006/main">
  <c r="G5" i="6" l="1"/>
  <c r="H5" i="6" s="1"/>
  <c r="G20" i="6"/>
  <c r="E6" i="6"/>
  <c r="E10" i="6"/>
  <c r="E9" i="6"/>
  <c r="F8" i="7"/>
  <c r="F9" i="7"/>
  <c r="E7" i="7"/>
  <c r="E6" i="7"/>
  <c r="E5" i="7"/>
  <c r="C20" i="6"/>
  <c r="C17" i="6"/>
  <c r="H17" i="6" s="1"/>
  <c r="D19" i="6"/>
  <c r="C19" i="6"/>
  <c r="H19" i="6" s="1"/>
  <c r="D18" i="6"/>
  <c r="C18" i="6"/>
  <c r="D17" i="6"/>
  <c r="D13" i="6"/>
  <c r="C13" i="6"/>
  <c r="D6" i="6"/>
  <c r="D8" i="6" s="1"/>
  <c r="D11" i="6" s="1"/>
  <c r="C6" i="6"/>
  <c r="H6" i="6" s="1"/>
  <c r="D10" i="6"/>
  <c r="C10" i="6"/>
  <c r="H10" i="6" s="1"/>
  <c r="D9" i="6"/>
  <c r="C9" i="6"/>
  <c r="E15" i="5"/>
  <c r="E14" i="5"/>
  <c r="E13" i="5"/>
  <c r="F15" i="5" s="1"/>
  <c r="F17" i="5" s="1"/>
  <c r="F18" i="5" s="1"/>
  <c r="H20" i="3"/>
  <c r="D20" i="3"/>
  <c r="C20" i="3"/>
  <c r="H19" i="3"/>
  <c r="H16" i="3"/>
  <c r="H7" i="3"/>
  <c r="G18" i="3"/>
  <c r="E19" i="3"/>
  <c r="E8" i="3"/>
  <c r="E7" i="3"/>
  <c r="E6" i="3"/>
  <c r="F9" i="4"/>
  <c r="E7" i="4"/>
  <c r="E6" i="4"/>
  <c r="E5" i="4"/>
  <c r="D17" i="3"/>
  <c r="D16" i="3"/>
  <c r="D15" i="3"/>
  <c r="C18" i="3"/>
  <c r="H18" i="3" s="1"/>
  <c r="C17" i="3"/>
  <c r="C16" i="3"/>
  <c r="C15" i="3"/>
  <c r="D11" i="3"/>
  <c r="C11" i="3"/>
  <c r="D8" i="3"/>
  <c r="D7" i="3"/>
  <c r="D6" i="3"/>
  <c r="C8" i="3"/>
  <c r="H8" i="3" s="1"/>
  <c r="C7" i="3"/>
  <c r="C6" i="3"/>
  <c r="E15" i="2"/>
  <c r="E14" i="2"/>
  <c r="E13" i="2"/>
  <c r="F15" i="2"/>
  <c r="F17" i="2" s="1"/>
  <c r="F18" i="2" s="1"/>
  <c r="F8" i="1"/>
  <c r="F11" i="1" s="1"/>
  <c r="D8" i="1"/>
  <c r="D11" i="1" s="1"/>
  <c r="F17" i="1"/>
  <c r="D17" i="1"/>
  <c r="H8" i="6" l="1"/>
  <c r="H9" i="6"/>
  <c r="D21" i="6"/>
  <c r="C8" i="6"/>
  <c r="C11" i="6" s="1"/>
  <c r="C14" i="6" s="1"/>
  <c r="H13" i="6"/>
  <c r="H20" i="6"/>
  <c r="C21" i="6"/>
  <c r="D14" i="6"/>
  <c r="H18" i="6"/>
  <c r="E8" i="4"/>
  <c r="H6" i="3"/>
  <c r="H9" i="3" s="1"/>
  <c r="H11" i="3"/>
  <c r="H17" i="3"/>
  <c r="C9" i="3"/>
  <c r="C12" i="3" s="1"/>
  <c r="D9" i="3"/>
  <c r="D12" i="3" s="1"/>
  <c r="H15" i="3"/>
  <c r="H11" i="6" l="1"/>
  <c r="H14" i="6" s="1"/>
  <c r="H21" i="6"/>
  <c r="H12" i="3"/>
</calcChain>
</file>

<file path=xl/sharedStrings.xml><?xml version="1.0" encoding="utf-8"?>
<sst xmlns="http://schemas.openxmlformats.org/spreadsheetml/2006/main" count="161" uniqueCount="64">
  <si>
    <t>$000</t>
  </si>
  <si>
    <t>Assets</t>
  </si>
  <si>
    <t>Total assets</t>
  </si>
  <si>
    <t>Liabilities</t>
  </si>
  <si>
    <t>Shareholders' equity</t>
  </si>
  <si>
    <t>Issued capital</t>
  </si>
  <si>
    <t>Retained earnings</t>
  </si>
  <si>
    <t>Total equity</t>
  </si>
  <si>
    <t>Dulce Ltd</t>
  </si>
  <si>
    <t>Pontes Ltd</t>
  </si>
  <si>
    <t>General reserve</t>
  </si>
  <si>
    <t>Statements of Financial Position as at 30 June 20X9</t>
  </si>
  <si>
    <t>Loans</t>
  </si>
  <si>
    <t>Total liabilities and equity</t>
  </si>
  <si>
    <t>Cash</t>
  </si>
  <si>
    <t>Inventory</t>
  </si>
  <si>
    <t>Property, plant and equipment (net)</t>
  </si>
  <si>
    <t>Additional information</t>
  </si>
  <si>
    <t xml:space="preserve">(a) </t>
    <phoneticPr fontId="0" type="noConversion"/>
  </si>
  <si>
    <t>Acquisition analysis:</t>
  </si>
  <si>
    <t>$</t>
  </si>
  <si>
    <t>Recorded value of equity (equals carrying amount of identifiable net assets)</t>
  </si>
  <si>
    <t>Add/subtract fair value adjustments to identifiable net assets</t>
  </si>
  <si>
    <t xml:space="preserve">Goodwill: cost of acquisition &gt; fair value of identifiable net assets </t>
  </si>
  <si>
    <t>On 1 July 20X9, Dulce Ltd acquired all the issued shares of Pontes Ltd for $5,700,000 cash.</t>
  </si>
  <si>
    <t>Assume that on 1 July 20X9, the carrying amount of the assets and liabilities of Pontes Ltd reflected their fair values.</t>
  </si>
  <si>
    <t>Cost of acquisition of investment in Pontes Ltd</t>
  </si>
  <si>
    <t>Fair value of purchase consideration for 100% of Pontes Ltd’s equity</t>
  </si>
  <si>
    <t>Retained earnings 1 July 20X9</t>
  </si>
  <si>
    <t>Financial statements</t>
  </si>
  <si>
    <t>Consolidation adjustments</t>
  </si>
  <si>
    <t>Group</t>
  </si>
  <si>
    <t>Debit</t>
  </si>
  <si>
    <t>Ref</t>
  </si>
  <si>
    <t>Credit</t>
  </si>
  <si>
    <t>Consolidated</t>
  </si>
  <si>
    <t>Shareholders’ equity</t>
  </si>
  <si>
    <t>a</t>
  </si>
  <si>
    <t>Goodwill</t>
  </si>
  <si>
    <t>Dulce Ltd Group Consolidation Worksheet at 1 July 20X9</t>
  </si>
  <si>
    <t>Investment in Pontes Ltd</t>
  </si>
  <si>
    <t>Cash*</t>
  </si>
  <si>
    <t>*Cash = 6,300,000 (balance at 30 June 20X9) – 5,700,000 (cash paid for shares in Pontes Ltd) = 600,000</t>
  </si>
  <si>
    <t>Dr.</t>
  </si>
  <si>
    <t>Cr.</t>
  </si>
  <si>
    <t xml:space="preserve">(a) </t>
  </si>
  <si>
    <t xml:space="preserve">Dr </t>
  </si>
  <si>
    <t xml:space="preserve"> Cr </t>
  </si>
  <si>
    <t>Consolidation worksheet journal entries for consolidation at 1 July 20X9</t>
  </si>
  <si>
    <t>Elimination of Dulce Ltd's investment in subsidiary asset against the pre-acquisition equity of Pontes Ltd acquired at acquisition date, 1 July 20X9, and recognition of goodwill</t>
  </si>
  <si>
    <t xml:space="preserve">(b) </t>
  </si>
  <si>
    <t>On 1 July 20X9, Dulce Ltd acquired all the issued shares of Pontes Ltd for $5,200,000 cash.</t>
  </si>
  <si>
    <t>Gain on bargain purchase: cost of acquisition &lt; fair value of identifiable net assets</t>
  </si>
  <si>
    <t>Retained earnings - opening</t>
  </si>
  <si>
    <t>Retained earnings - closing</t>
  </si>
  <si>
    <t>*Cash = 6,300,000 (balance at 30 June 20X9) – 5,200,000 (cash paid for shares in Pontes Ltd) = 1,100,000</t>
  </si>
  <si>
    <t>Elimination of Dulce Ltd's investment in subsidiary asset against the pre-acquisition equity of Pontes Ltd acquired at acquisition date, 1 July 20X9, and recognition of gain on bargain purchase</t>
  </si>
  <si>
    <t>Gain on bargain purchase</t>
  </si>
  <si>
    <t>Retained earnings- opening</t>
  </si>
  <si>
    <t>In subsequent reporting periods following acquisition, the gain on bargain purchase must be included in the opening balance of retained earnings of the group because the gain occurred in a prior period</t>
  </si>
  <si>
    <t>Profit for the year#</t>
  </si>
  <si>
    <t># This consolidation worksheet adjusting entry allows the gain on bargain purchase arising from the acquisition of Pontes Ltd to be recognised in profit for the period in the year of acquisition, (as required by AASB3.34), in the consolidated financial statements of the Dulce Ltd Group.</t>
  </si>
  <si>
    <t>Less fair value of identifiable net assets of Pontes Ltd</t>
  </si>
  <si>
    <t>Fair value of identifiable net assets of Pontes Ltd acquired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</si>
</sst>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00_);[Red]\(0.00\)"/>
    <numFmt numFmtId="165" formatCode="_(* #,##0_);_(* \(#,##0\);_(* &quot;-&quot;_);_(@_)"/>
    <numFmt numFmtId="166" formatCode="_(* #,##0_);_(* \(#,##0\);_(* &quot;-&quot;??_);_(@_)"/>
  </numFmts>
  <fonts count="16" x14ac:knownFonts="1">
    <font>
      <sz val="11"/>
      <color theme="1"/>
      <name val="Calibri"/>
      <family val="2"/>
      <scheme val="minor"/>
    </font>
    <font>
      <sz val="11"/>
      <color theme="1"/>
      <name val="Calibri"/>
      <family val="2"/>
      <scheme val="minor"/>
    </font>
    <font>
      <sz val="11"/>
      <color theme="1"/>
      <name val="Times New Roman"/>
      <family val="1"/>
    </font>
    <font>
      <b/>
      <sz val="11"/>
      <name val="Times New Roman"/>
      <family val="1"/>
    </font>
    <font>
      <b/>
      <i/>
      <sz val="11"/>
      <name val="Times New Roman"/>
      <family val="1"/>
    </font>
    <font>
      <sz val="11"/>
      <name val="Times New Roman"/>
      <family val="1"/>
    </font>
    <font>
      <i/>
      <sz val="11"/>
      <name val="Times New Roman"/>
      <family val="1"/>
    </font>
    <font>
      <i/>
      <sz val="11"/>
      <color theme="1"/>
      <name val="Times New Roman"/>
      <family val="1"/>
    </font>
    <font>
      <b/>
      <sz val="11"/>
      <color theme="1"/>
      <name val="Times New Roman"/>
      <family val="1"/>
    </font>
    <font>
      <sz val="11"/>
      <color rgb="FFFF0000"/>
      <name val="Times New Roman"/>
      <family val="1"/>
    </font>
    <font>
      <b/>
      <i/>
      <sz val="11"/>
      <color theme="1"/>
      <name val="Times New Roman"/>
      <family val="1"/>
    </font>
    <font>
      <b/>
      <i/>
      <sz val="10"/>
      <name val="Arial"/>
      <family val="2"/>
    </font>
    <font>
      <b/>
      <sz val="10"/>
      <color indexed="8"/>
      <name val="Arial"/>
      <family val="2"/>
    </font>
    <font>
      <b/>
      <sz val="11"/>
      <color indexed="8"/>
      <name val="Times New Roman"/>
      <family val="1"/>
    </font>
    <font>
      <sz val="11"/>
      <color indexed="8"/>
      <name val="Times New Roman"/>
      <family val="1"/>
    </font>
    <font>
      <sz val="10"/>
      <color indexed="8"/>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right/>
      <top/>
      <bottom style="thin">
        <color indexed="64"/>
      </bottom>
      <diagonal/>
    </border>
    <border>
      <left/>
      <right/>
      <top style="thin">
        <color indexed="64"/>
      </top>
      <bottom/>
      <diagonal/>
    </border>
    <border>
      <left/>
      <right/>
      <top style="thin">
        <color indexed="64"/>
      </top>
      <bottom style="double">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90">
    <xf numFmtId="0" fontId="0" fillId="0" borderId="0" xfId="0"/>
    <xf numFmtId="164" fontId="3" fillId="2" borderId="1" xfId="0" applyNumberFormat="1" applyFont="1" applyFill="1" applyBorder="1"/>
    <xf numFmtId="164" fontId="4" fillId="2" borderId="0" xfId="0" applyNumberFormat="1" applyFont="1" applyFill="1" applyAlignment="1"/>
    <xf numFmtId="165" fontId="4" fillId="2" borderId="0" xfId="0" applyNumberFormat="1" applyFont="1" applyFill="1" applyAlignment="1">
      <alignment horizontal="left"/>
    </xf>
    <xf numFmtId="165" fontId="3" fillId="2" borderId="0" xfId="0" applyNumberFormat="1" applyFont="1" applyFill="1"/>
    <xf numFmtId="165" fontId="3" fillId="2" borderId="0" xfId="0" applyNumberFormat="1" applyFont="1" applyFill="1" applyBorder="1"/>
    <xf numFmtId="165" fontId="3" fillId="2" borderId="0" xfId="0" applyNumberFormat="1" applyFont="1" applyFill="1" applyAlignment="1">
      <alignment horizontal="right"/>
    </xf>
    <xf numFmtId="165" fontId="5" fillId="2" borderId="0" xfId="0" applyNumberFormat="1" applyFont="1" applyFill="1" applyBorder="1" applyAlignment="1">
      <alignment horizontal="right"/>
    </xf>
    <xf numFmtId="165" fontId="5" fillId="2" borderId="0" xfId="0" applyNumberFormat="1" applyFont="1" applyFill="1" applyAlignment="1">
      <alignment horizontal="centerContinuous"/>
    </xf>
    <xf numFmtId="0" fontId="5" fillId="2" borderId="0" xfId="0" applyFont="1" applyFill="1"/>
    <xf numFmtId="164" fontId="5" fillId="2" borderId="0" xfId="0" applyNumberFormat="1" applyFont="1" applyFill="1"/>
    <xf numFmtId="164" fontId="3" fillId="2" borderId="0" xfId="0" applyNumberFormat="1" applyFont="1" applyFill="1"/>
    <xf numFmtId="164" fontId="3" fillId="2" borderId="2" xfId="0" applyNumberFormat="1" applyFont="1" applyFill="1" applyBorder="1" applyAlignment="1">
      <alignment horizontal="left"/>
    </xf>
    <xf numFmtId="165" fontId="3" fillId="2" borderId="2" xfId="0" applyNumberFormat="1" applyFont="1" applyFill="1" applyBorder="1"/>
    <xf numFmtId="165" fontId="4" fillId="2" borderId="2" xfId="0" applyNumberFormat="1" applyFont="1" applyFill="1" applyBorder="1" applyAlignment="1">
      <alignment horizontal="right"/>
    </xf>
    <xf numFmtId="165" fontId="3" fillId="2" borderId="2" xfId="0" applyNumberFormat="1" applyFont="1" applyFill="1" applyBorder="1" applyAlignment="1">
      <alignment horizontal="right"/>
    </xf>
    <xf numFmtId="165" fontId="5" fillId="2" borderId="0" xfId="0" applyNumberFormat="1" applyFont="1" applyFill="1" applyBorder="1" applyAlignment="1">
      <alignment horizontal="left"/>
    </xf>
    <xf numFmtId="165" fontId="5" fillId="2" borderId="0" xfId="0" applyNumberFormat="1" applyFont="1" applyFill="1"/>
    <xf numFmtId="165" fontId="4" fillId="2" borderId="1" xfId="0" quotePrefix="1" applyNumberFormat="1" applyFont="1" applyFill="1" applyBorder="1" applyAlignment="1">
      <alignment horizontal="right"/>
    </xf>
    <xf numFmtId="165" fontId="3" fillId="2" borderId="0" xfId="0" applyNumberFormat="1" applyFont="1" applyFill="1" applyBorder="1" applyAlignment="1">
      <alignment horizontal="right"/>
    </xf>
    <xf numFmtId="164" fontId="6" fillId="2" borderId="0" xfId="0" applyNumberFormat="1" applyFont="1" applyFill="1"/>
    <xf numFmtId="165" fontId="5" fillId="2" borderId="0" xfId="0" applyNumberFormat="1" applyFont="1" applyFill="1" applyBorder="1"/>
    <xf numFmtId="165" fontId="5" fillId="2" borderId="0" xfId="0" applyNumberFormat="1" applyFont="1" applyFill="1" applyAlignment="1">
      <alignment horizontal="right"/>
    </xf>
    <xf numFmtId="0" fontId="2" fillId="2" borderId="0" xfId="0" applyFont="1" applyFill="1"/>
    <xf numFmtId="0" fontId="2" fillId="2" borderId="0" xfId="0" applyFont="1" applyFill="1" applyAlignment="1">
      <alignment horizontal="left" indent="2"/>
    </xf>
    <xf numFmtId="165" fontId="2" fillId="2" borderId="0" xfId="0" applyNumberFormat="1" applyFont="1" applyFill="1"/>
    <xf numFmtId="165" fontId="2" fillId="2" borderId="1" xfId="0" applyNumberFormat="1" applyFont="1" applyFill="1" applyBorder="1"/>
    <xf numFmtId="0" fontId="7" fillId="2" borderId="0" xfId="0" applyFont="1" applyFill="1"/>
    <xf numFmtId="165" fontId="2" fillId="2" borderId="3" xfId="0" applyNumberFormat="1" applyFont="1" applyFill="1" applyBorder="1"/>
    <xf numFmtId="165" fontId="2" fillId="2" borderId="0" xfId="0" applyNumberFormat="1" applyFont="1" applyFill="1" applyBorder="1"/>
    <xf numFmtId="0" fontId="2" fillId="2" borderId="1" xfId="0" applyFont="1" applyFill="1" applyBorder="1"/>
    <xf numFmtId="165" fontId="3" fillId="2" borderId="1" xfId="0" quotePrefix="1" applyNumberFormat="1" applyFont="1" applyFill="1" applyBorder="1"/>
    <xf numFmtId="165" fontId="3" fillId="2" borderId="0" xfId="0" applyNumberFormat="1" applyFont="1" applyFill="1" applyBorder="1" applyAlignment="1">
      <alignment horizontal="center"/>
    </xf>
    <xf numFmtId="165" fontId="5" fillId="2" borderId="0" xfId="0" quotePrefix="1" applyNumberFormat="1" applyFont="1" applyFill="1" applyBorder="1"/>
    <xf numFmtId="165" fontId="5" fillId="2" borderId="0" xfId="0" quotePrefix="1" applyNumberFormat="1" applyFont="1" applyFill="1" applyBorder="1" applyAlignment="1">
      <alignment horizontal="center" vertical="top"/>
    </xf>
    <xf numFmtId="0" fontId="8" fillId="2" borderId="1" xfId="0" applyFont="1" applyFill="1" applyBorder="1"/>
    <xf numFmtId="0" fontId="8" fillId="2" borderId="0" xfId="0" applyFont="1" applyFill="1" applyBorder="1"/>
    <xf numFmtId="0" fontId="2" fillId="2" borderId="0" xfId="0" applyFont="1" applyFill="1" applyBorder="1"/>
    <xf numFmtId="165" fontId="8" fillId="2" borderId="4" xfId="0" applyNumberFormat="1" applyFont="1" applyFill="1" applyBorder="1" applyAlignment="1">
      <alignment horizontal="right"/>
    </xf>
    <xf numFmtId="165" fontId="8" fillId="2" borderId="0" xfId="0" applyNumberFormat="1" applyFont="1" applyFill="1" applyBorder="1" applyAlignment="1">
      <alignment horizontal="right"/>
    </xf>
    <xf numFmtId="165" fontId="4" fillId="2" borderId="0" xfId="0" applyNumberFormat="1" applyFont="1" applyFill="1" applyBorder="1" applyAlignment="1">
      <alignment horizontal="left"/>
    </xf>
    <xf numFmtId="165" fontId="3" fillId="2" borderId="2" xfId="0" applyNumberFormat="1" applyFont="1" applyFill="1" applyBorder="1" applyAlignment="1">
      <alignment horizontal="left"/>
    </xf>
    <xf numFmtId="165" fontId="4" fillId="2" borderId="2" xfId="0" applyNumberFormat="1" applyFont="1" applyFill="1" applyBorder="1" applyAlignment="1">
      <alignment horizontal="center"/>
    </xf>
    <xf numFmtId="165" fontId="5" fillId="2" borderId="0" xfId="0" applyNumberFormat="1" applyFont="1" applyFill="1" applyBorder="1" applyAlignment="1">
      <alignment horizontal="center"/>
    </xf>
    <xf numFmtId="165" fontId="3" fillId="2" borderId="0" xfId="0" applyNumberFormat="1" applyFont="1" applyFill="1" applyBorder="1" applyAlignment="1">
      <alignment horizontal="left"/>
    </xf>
    <xf numFmtId="165" fontId="4" fillId="2" borderId="0" xfId="0" applyNumberFormat="1" applyFont="1" applyFill="1" applyBorder="1" applyAlignment="1">
      <alignment horizontal="right"/>
    </xf>
    <xf numFmtId="0" fontId="11" fillId="2" borderId="0" xfId="0" applyFont="1" applyFill="1" applyBorder="1" applyAlignment="1">
      <alignment horizontal="right"/>
    </xf>
    <xf numFmtId="0" fontId="11" fillId="2" borderId="0" xfId="0" applyFont="1" applyFill="1" applyBorder="1" applyAlignment="1">
      <alignment horizontal="center"/>
    </xf>
    <xf numFmtId="165" fontId="4" fillId="2" borderId="1" xfId="0" applyNumberFormat="1" applyFont="1" applyFill="1" applyBorder="1" applyAlignment="1">
      <alignment horizontal="center"/>
    </xf>
    <xf numFmtId="0" fontId="7" fillId="2" borderId="0" xfId="0" applyFont="1" applyFill="1" applyAlignment="1">
      <alignment horizontal="justify" vertical="center"/>
    </xf>
    <xf numFmtId="165" fontId="2" fillId="2" borderId="0" xfId="0" applyNumberFormat="1" applyFont="1" applyFill="1" applyAlignment="1">
      <alignment horizontal="right" vertical="center" wrapText="1"/>
    </xf>
    <xf numFmtId="165" fontId="8" fillId="2" borderId="0" xfId="0" applyNumberFormat="1" applyFont="1" applyFill="1" applyAlignment="1">
      <alignment horizontal="center" vertical="center" wrapText="1"/>
    </xf>
    <xf numFmtId="0" fontId="2" fillId="2" borderId="0" xfId="0" applyFont="1" applyFill="1" applyAlignment="1">
      <alignment horizontal="left" vertical="center" indent="2"/>
    </xf>
    <xf numFmtId="165" fontId="2" fillId="2" borderId="1" xfId="0" applyNumberFormat="1" applyFont="1" applyFill="1" applyBorder="1" applyAlignment="1">
      <alignment horizontal="right" vertical="center" wrapText="1"/>
    </xf>
    <xf numFmtId="0" fontId="2" fillId="2" borderId="0" xfId="0" applyFont="1" applyFill="1" applyAlignment="1">
      <alignment horizontal="justify" vertical="center"/>
    </xf>
    <xf numFmtId="165" fontId="2" fillId="2" borderId="3" xfId="0" applyNumberFormat="1" applyFont="1" applyFill="1" applyBorder="1" applyAlignment="1">
      <alignment horizontal="right" vertical="center" wrapText="1"/>
    </xf>
    <xf numFmtId="0" fontId="2" fillId="2" borderId="0" xfId="0" applyFont="1" applyFill="1" applyBorder="1" applyAlignment="1">
      <alignment horizontal="justify" vertical="center" wrapText="1"/>
    </xf>
    <xf numFmtId="165" fontId="2" fillId="2" borderId="0" xfId="0" applyNumberFormat="1" applyFont="1" applyFill="1" applyBorder="1" applyAlignment="1">
      <alignment horizontal="right" vertical="center" wrapText="1"/>
    </xf>
    <xf numFmtId="165" fontId="8" fillId="2" borderId="0" xfId="0" applyNumberFormat="1" applyFont="1" applyFill="1" applyBorder="1" applyAlignment="1">
      <alignment horizontal="center" vertical="center" wrapText="1"/>
    </xf>
    <xf numFmtId="0" fontId="2" fillId="2" borderId="2" xfId="0" applyFont="1" applyFill="1" applyBorder="1"/>
    <xf numFmtId="166" fontId="12" fillId="2" borderId="1" xfId="1" applyNumberFormat="1" applyFont="1" applyFill="1" applyBorder="1"/>
    <xf numFmtId="0" fontId="3" fillId="2" borderId="1" xfId="0" applyFont="1" applyFill="1" applyBorder="1"/>
    <xf numFmtId="165" fontId="13" fillId="2" borderId="1" xfId="1" applyNumberFormat="1" applyFont="1" applyFill="1" applyBorder="1" applyAlignment="1">
      <alignment horizontal="centerContinuous"/>
    </xf>
    <xf numFmtId="166" fontId="14" fillId="2" borderId="1" xfId="1" applyNumberFormat="1" applyFont="1" applyFill="1" applyBorder="1" applyAlignment="1">
      <alignment horizontal="centerContinuous"/>
    </xf>
    <xf numFmtId="166" fontId="14" fillId="2" borderId="0" xfId="1" applyNumberFormat="1" applyFont="1" applyFill="1"/>
    <xf numFmtId="166" fontId="12" fillId="2" borderId="0" xfId="1" applyNumberFormat="1" applyFont="1" applyFill="1"/>
    <xf numFmtId="0" fontId="3" fillId="2" borderId="0" xfId="0" applyFont="1" applyFill="1" applyBorder="1"/>
    <xf numFmtId="0" fontId="3" fillId="2" borderId="0" xfId="0" applyFont="1" applyFill="1" applyAlignment="1">
      <alignment horizontal="center"/>
    </xf>
    <xf numFmtId="166" fontId="14" fillId="2" borderId="0" xfId="1" applyNumberFormat="1" applyFont="1" applyFill="1" applyBorder="1" applyAlignment="1">
      <alignment horizontal="centerContinuous"/>
    </xf>
    <xf numFmtId="166" fontId="14" fillId="2" borderId="0" xfId="1" applyNumberFormat="1" applyFont="1" applyFill="1" applyAlignment="1">
      <alignment horizontal="centerContinuous"/>
    </xf>
    <xf numFmtId="165" fontId="4" fillId="2" borderId="1" xfId="0" quotePrefix="1" applyNumberFormat="1" applyFont="1" applyFill="1" applyBorder="1" applyAlignment="1">
      <alignment horizontal="center"/>
    </xf>
    <xf numFmtId="166" fontId="15" fillId="2" borderId="0" xfId="1" applyNumberFormat="1" applyFont="1" applyFill="1"/>
    <xf numFmtId="0" fontId="6" fillId="2" borderId="0" xfId="0" applyFont="1" applyFill="1" applyAlignment="1">
      <alignment vertical="top" wrapText="1"/>
    </xf>
    <xf numFmtId="165" fontId="14" fillId="2" borderId="0" xfId="1" applyNumberFormat="1" applyFont="1" applyFill="1" applyBorder="1" applyAlignment="1">
      <alignment horizontal="centerContinuous"/>
    </xf>
    <xf numFmtId="165" fontId="14" fillId="2" borderId="0" xfId="1" applyNumberFormat="1" applyFont="1" applyFill="1"/>
    <xf numFmtId="0" fontId="5" fillId="2" borderId="0" xfId="0" applyFont="1" applyFill="1" applyAlignment="1">
      <alignment horizontal="left" indent="1"/>
    </xf>
    <xf numFmtId="0" fontId="0" fillId="2" borderId="1" xfId="0" applyFill="1" applyBorder="1"/>
    <xf numFmtId="0" fontId="0" fillId="2" borderId="0" xfId="0" applyFill="1"/>
    <xf numFmtId="165" fontId="5" fillId="2" borderId="0" xfId="0" quotePrefix="1" applyNumberFormat="1" applyFont="1" applyFill="1" applyBorder="1" applyAlignment="1">
      <alignment horizontal="right"/>
    </xf>
    <xf numFmtId="165" fontId="2" fillId="2" borderId="0" xfId="0" applyNumberFormat="1" applyFont="1" applyFill="1" applyAlignment="1">
      <alignment horizontal="right"/>
    </xf>
    <xf numFmtId="165" fontId="5" fillId="2" borderId="1" xfId="0" quotePrefix="1" applyNumberFormat="1" applyFont="1" applyFill="1" applyBorder="1" applyAlignment="1">
      <alignment horizontal="right"/>
    </xf>
    <xf numFmtId="166" fontId="13" fillId="2" borderId="1" xfId="1" applyNumberFormat="1" applyFont="1" applyFill="1" applyBorder="1"/>
    <xf numFmtId="166" fontId="13" fillId="2" borderId="0" xfId="1" applyNumberFormat="1" applyFont="1" applyFill="1"/>
    <xf numFmtId="165" fontId="5" fillId="2" borderId="0" xfId="0" quotePrefix="1" applyNumberFormat="1" applyFont="1" applyFill="1" applyBorder="1" applyAlignment="1">
      <alignment horizontal="left" wrapText="1"/>
    </xf>
    <xf numFmtId="165" fontId="9" fillId="2" borderId="0" xfId="0" quotePrefix="1" applyNumberFormat="1" applyFont="1" applyFill="1" applyBorder="1" applyAlignment="1">
      <alignment horizontal="left" wrapText="1"/>
    </xf>
    <xf numFmtId="0" fontId="10" fillId="2" borderId="2" xfId="0" applyFont="1" applyFill="1" applyBorder="1" applyAlignment="1">
      <alignment horizontal="center" vertical="center" wrapText="1"/>
    </xf>
    <xf numFmtId="0" fontId="4" fillId="2" borderId="2" xfId="0" applyFont="1" applyFill="1" applyBorder="1" applyAlignment="1">
      <alignment horizontal="center"/>
    </xf>
    <xf numFmtId="0" fontId="6" fillId="2" borderId="0" xfId="0" applyFont="1" applyFill="1" applyAlignment="1">
      <alignment horizontal="left" wrapText="1"/>
    </xf>
    <xf numFmtId="0" fontId="2" fillId="2" borderId="0" xfId="0" applyFont="1" applyFill="1" applyAlignment="1">
      <alignment horizontal="left" vertical="center" wrapText="1"/>
    </xf>
    <xf numFmtId="0" fontId="2" fillId="2" borderId="0" xfId="0" applyFont="1" applyFill="1" applyAlignment="1">
      <alignment horizontal="left"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23"/>
  <sheetViews>
    <sheetView tabSelected="1" workbookViewId="0">
      <selection activeCell="B32" sqref="B32"/>
    </sheetView>
  </sheetViews>
  <sheetFormatPr defaultRowHeight="15" customHeight="1" x14ac:dyDescent="0.25"/>
  <cols>
    <col min="1" max="1" width="7.7109375" style="23" customWidth="1"/>
    <col min="2" max="2" width="38" style="23" customWidth="1"/>
    <col min="3" max="3" width="9.140625" style="23"/>
    <col min="4" max="6" width="14.7109375" style="23" customWidth="1"/>
    <col min="7" max="16384" width="9.140625" style="23"/>
  </cols>
  <sheetData>
    <row r="1" spans="1:32" s="11" customFormat="1" ht="15" customHeight="1" x14ac:dyDescent="0.25">
      <c r="A1" s="1"/>
      <c r="B1" s="2" t="s">
        <v>11</v>
      </c>
      <c r="C1" s="3"/>
      <c r="D1" s="4"/>
      <c r="E1" s="5"/>
      <c r="F1" s="6"/>
      <c r="G1" s="7"/>
      <c r="H1" s="8"/>
      <c r="I1" s="9"/>
      <c r="J1" s="9"/>
      <c r="K1" s="10"/>
      <c r="L1" s="10"/>
      <c r="M1" s="10"/>
      <c r="N1" s="10"/>
      <c r="O1" s="10"/>
      <c r="P1" s="10"/>
      <c r="Q1" s="10"/>
      <c r="R1" s="10"/>
      <c r="S1" s="10"/>
      <c r="T1" s="10"/>
      <c r="U1" s="10"/>
      <c r="V1" s="10"/>
      <c r="W1" s="10"/>
      <c r="X1" s="10"/>
      <c r="Y1" s="10"/>
      <c r="Z1" s="10"/>
      <c r="AA1" s="10"/>
      <c r="AB1" s="10"/>
      <c r="AC1" s="10"/>
      <c r="AD1" s="10"/>
      <c r="AE1" s="10"/>
      <c r="AF1" s="10"/>
    </row>
    <row r="2" spans="1:32" s="11" customFormat="1" ht="15" customHeight="1" x14ac:dyDescent="0.25">
      <c r="B2" s="12"/>
      <c r="C2" s="13"/>
      <c r="D2" s="14" t="s">
        <v>8</v>
      </c>
      <c r="E2" s="15"/>
      <c r="F2" s="14" t="s">
        <v>9</v>
      </c>
      <c r="G2" s="16"/>
      <c r="H2" s="17"/>
      <c r="I2" s="9"/>
      <c r="J2" s="9"/>
      <c r="K2" s="10"/>
      <c r="L2" s="10"/>
      <c r="M2" s="10"/>
      <c r="N2" s="10"/>
      <c r="O2" s="10"/>
      <c r="P2" s="10"/>
      <c r="Q2" s="10"/>
      <c r="R2" s="10"/>
      <c r="S2" s="10"/>
      <c r="T2" s="10"/>
      <c r="U2" s="10"/>
      <c r="V2" s="10"/>
      <c r="W2" s="10"/>
      <c r="X2" s="10"/>
      <c r="Y2" s="10"/>
      <c r="Z2" s="10"/>
      <c r="AA2" s="10"/>
      <c r="AB2" s="10"/>
      <c r="AC2" s="10"/>
      <c r="AD2" s="10"/>
      <c r="AE2" s="10"/>
      <c r="AF2" s="10"/>
    </row>
    <row r="3" spans="1:32" s="11" customFormat="1" ht="15" customHeight="1" x14ac:dyDescent="0.25">
      <c r="C3" s="4"/>
      <c r="D3" s="18" t="s">
        <v>0</v>
      </c>
      <c r="E3" s="19"/>
      <c r="F3" s="18" t="s">
        <v>0</v>
      </c>
      <c r="G3" s="7"/>
      <c r="H3" s="17"/>
      <c r="I3" s="9"/>
      <c r="J3" s="9"/>
      <c r="K3" s="10"/>
      <c r="L3" s="10"/>
      <c r="M3" s="10"/>
      <c r="N3" s="10"/>
      <c r="O3" s="10"/>
      <c r="P3" s="10"/>
      <c r="Q3" s="10"/>
      <c r="R3" s="10"/>
      <c r="S3" s="10"/>
      <c r="T3" s="10"/>
      <c r="U3" s="10"/>
      <c r="V3" s="10"/>
      <c r="W3" s="10"/>
      <c r="X3" s="10"/>
      <c r="Y3" s="10"/>
      <c r="Z3" s="10"/>
      <c r="AA3" s="10"/>
      <c r="AB3" s="10"/>
      <c r="AC3" s="10"/>
      <c r="AD3" s="10"/>
      <c r="AE3" s="10"/>
      <c r="AF3" s="10"/>
    </row>
    <row r="4" spans="1:32" ht="15" customHeight="1" x14ac:dyDescent="0.25">
      <c r="B4" s="27" t="s">
        <v>4</v>
      </c>
      <c r="D4" s="25"/>
      <c r="E4" s="25"/>
      <c r="F4" s="25"/>
    </row>
    <row r="5" spans="1:32" ht="15" customHeight="1" x14ac:dyDescent="0.25">
      <c r="B5" s="24" t="s">
        <v>5</v>
      </c>
      <c r="D5" s="25">
        <v>7800</v>
      </c>
      <c r="E5" s="25"/>
      <c r="F5" s="25">
        <v>2400</v>
      </c>
    </row>
    <row r="6" spans="1:32" ht="15" customHeight="1" x14ac:dyDescent="0.25">
      <c r="B6" s="24" t="s">
        <v>10</v>
      </c>
      <c r="D6" s="25">
        <v>3500</v>
      </c>
      <c r="E6" s="25"/>
      <c r="F6" s="25">
        <v>1900</v>
      </c>
    </row>
    <row r="7" spans="1:32" ht="15" customHeight="1" x14ac:dyDescent="0.25">
      <c r="B7" s="24" t="s">
        <v>6</v>
      </c>
      <c r="D7" s="26">
        <v>2000</v>
      </c>
      <c r="E7" s="25"/>
      <c r="F7" s="26">
        <v>1100</v>
      </c>
    </row>
    <row r="8" spans="1:32" ht="15" customHeight="1" x14ac:dyDescent="0.25">
      <c r="B8" s="23" t="s">
        <v>7</v>
      </c>
      <c r="D8" s="29">
        <f>SUM(D5:D7)</f>
        <v>13300</v>
      </c>
      <c r="E8" s="25"/>
      <c r="F8" s="29">
        <f>SUM(F5:F7)</f>
        <v>5400</v>
      </c>
    </row>
    <row r="9" spans="1:32" ht="15" customHeight="1" x14ac:dyDescent="0.25">
      <c r="B9" s="27" t="s">
        <v>3</v>
      </c>
      <c r="D9" s="25"/>
      <c r="E9" s="25"/>
      <c r="F9" s="25"/>
    </row>
    <row r="10" spans="1:32" ht="15" customHeight="1" x14ac:dyDescent="0.25">
      <c r="B10" s="24" t="s">
        <v>12</v>
      </c>
      <c r="D10" s="25">
        <v>5200</v>
      </c>
      <c r="E10" s="25"/>
      <c r="F10" s="25">
        <v>2800</v>
      </c>
    </row>
    <row r="11" spans="1:32" ht="15" customHeight="1" thickBot="1" x14ac:dyDescent="0.3">
      <c r="B11" s="23" t="s">
        <v>13</v>
      </c>
      <c r="D11" s="28">
        <f>SUM(D8:D10)</f>
        <v>18500</v>
      </c>
      <c r="E11" s="25"/>
      <c r="F11" s="28">
        <f>SUM(F8:F10)</f>
        <v>8200</v>
      </c>
    </row>
    <row r="12" spans="1:32" ht="15" customHeight="1" thickTop="1" x14ac:dyDescent="0.25">
      <c r="D12" s="29"/>
      <c r="E12" s="25"/>
      <c r="F12" s="29"/>
    </row>
    <row r="13" spans="1:32" s="10" customFormat="1" ht="15" customHeight="1" x14ac:dyDescent="0.25">
      <c r="B13" s="20" t="s">
        <v>1</v>
      </c>
      <c r="C13" s="17"/>
      <c r="D13" s="17"/>
      <c r="E13" s="21"/>
      <c r="F13" s="22"/>
      <c r="G13" s="7"/>
      <c r="H13" s="17"/>
      <c r="I13" s="9"/>
      <c r="J13" s="9"/>
    </row>
    <row r="14" spans="1:32" ht="15" customHeight="1" x14ac:dyDescent="0.25">
      <c r="B14" s="24" t="s">
        <v>14</v>
      </c>
      <c r="D14" s="25">
        <v>6300</v>
      </c>
      <c r="E14" s="25"/>
      <c r="F14" s="25">
        <v>300</v>
      </c>
    </row>
    <row r="15" spans="1:32" ht="15" customHeight="1" x14ac:dyDescent="0.25">
      <c r="B15" s="24" t="s">
        <v>15</v>
      </c>
      <c r="D15" s="25">
        <v>4300</v>
      </c>
      <c r="E15" s="25"/>
      <c r="F15" s="25">
        <v>3100</v>
      </c>
    </row>
    <row r="16" spans="1:32" ht="15" customHeight="1" x14ac:dyDescent="0.25">
      <c r="B16" s="24" t="s">
        <v>16</v>
      </c>
      <c r="D16" s="26">
        <v>7900</v>
      </c>
      <c r="E16" s="25"/>
      <c r="F16" s="26">
        <v>4800</v>
      </c>
    </row>
    <row r="17" spans="1:6" ht="15" customHeight="1" thickBot="1" x14ac:dyDescent="0.3">
      <c r="B17" s="23" t="s">
        <v>2</v>
      </c>
      <c r="D17" s="28">
        <f>SUM(D14:D16)</f>
        <v>18500</v>
      </c>
      <c r="E17" s="25"/>
      <c r="F17" s="28">
        <f>SUM(F14:F16)</f>
        <v>8200</v>
      </c>
    </row>
    <row r="18" spans="1:6" ht="15" customHeight="1" thickTop="1" x14ac:dyDescent="0.25">
      <c r="A18" s="30"/>
      <c r="B18" s="30"/>
      <c r="C18" s="30"/>
      <c r="D18" s="26"/>
      <c r="E18" s="26"/>
      <c r="F18" s="26"/>
    </row>
    <row r="23" spans="1:6" ht="15" customHeight="1" x14ac:dyDescent="0.25">
      <c r="D23" s="25"/>
      <c r="E23" s="25"/>
      <c r="F23" s="25"/>
    </row>
  </sheetData>
  <pageMargins left="0.7" right="0.7" top="0.75" bottom="0.75" header="0.3" footer="0.3"/>
  <pageSetup paperSize="9" orientation="portrait" r:id="rId1"/>
  <ignoredErrors>
    <ignoredError sqref="F3 D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C15" sqref="C15"/>
    </sheetView>
  </sheetViews>
  <sheetFormatPr defaultRowHeight="15" x14ac:dyDescent="0.25"/>
  <cols>
    <col min="1" max="1" width="7.7109375" style="23" customWidth="1"/>
    <col min="2" max="2" width="5.7109375" style="23" customWidth="1"/>
    <col min="3" max="3" width="47.85546875" style="23" customWidth="1"/>
    <col min="4" max="6" width="14.7109375" style="23" customWidth="1"/>
    <col min="7" max="16384" width="9.140625" style="23"/>
  </cols>
  <sheetData>
    <row r="1" spans="1:6" ht="15" customHeight="1" x14ac:dyDescent="0.25">
      <c r="B1" s="31" t="s">
        <v>17</v>
      </c>
      <c r="C1" s="31"/>
      <c r="D1" s="32"/>
      <c r="E1" s="32"/>
      <c r="F1" s="32"/>
    </row>
    <row r="2" spans="1:6" ht="15" customHeight="1" x14ac:dyDescent="0.25">
      <c r="B2" s="33"/>
      <c r="C2" s="33"/>
      <c r="D2" s="32"/>
      <c r="E2" s="32"/>
      <c r="F2" s="32"/>
    </row>
    <row r="3" spans="1:6" x14ac:dyDescent="0.25">
      <c r="B3" s="34" t="s">
        <v>18</v>
      </c>
      <c r="C3" s="83" t="s">
        <v>24</v>
      </c>
      <c r="D3" s="83"/>
      <c r="E3" s="83"/>
      <c r="F3" s="83"/>
    </row>
    <row r="4" spans="1:6" ht="30" customHeight="1" x14ac:dyDescent="0.25">
      <c r="B4" s="34"/>
      <c r="C4" s="84" t="s">
        <v>25</v>
      </c>
      <c r="D4" s="84"/>
      <c r="E4" s="84"/>
      <c r="F4" s="84"/>
    </row>
    <row r="7" spans="1:6" ht="15" customHeight="1" x14ac:dyDescent="0.25">
      <c r="A7" s="30"/>
      <c r="B7" s="30"/>
      <c r="C7" s="35" t="s">
        <v>19</v>
      </c>
      <c r="D7" s="30"/>
      <c r="E7" s="30"/>
      <c r="F7" s="30"/>
    </row>
    <row r="8" spans="1:6" ht="15" customHeight="1" x14ac:dyDescent="0.25">
      <c r="C8" s="36"/>
      <c r="D8" s="37"/>
      <c r="E8" s="38" t="s">
        <v>20</v>
      </c>
      <c r="F8" s="38" t="s">
        <v>20</v>
      </c>
    </row>
    <row r="9" spans="1:6" ht="15" customHeight="1" x14ac:dyDescent="0.25">
      <c r="C9" s="27" t="s">
        <v>26</v>
      </c>
      <c r="E9" s="39"/>
      <c r="F9" s="39"/>
    </row>
    <row r="10" spans="1:6" ht="15" customHeight="1" x14ac:dyDescent="0.25">
      <c r="C10" s="23" t="s">
        <v>27</v>
      </c>
      <c r="E10" s="25"/>
      <c r="F10" s="25">
        <v>5700000</v>
      </c>
    </row>
    <row r="11" spans="1:6" ht="15" customHeight="1" x14ac:dyDescent="0.25">
      <c r="C11" s="27" t="s">
        <v>62</v>
      </c>
      <c r="E11" s="25"/>
      <c r="F11" s="25"/>
    </row>
    <row r="12" spans="1:6" ht="15" customHeight="1" x14ac:dyDescent="0.25">
      <c r="C12" s="23" t="s">
        <v>21</v>
      </c>
      <c r="E12" s="25"/>
      <c r="F12" s="25"/>
    </row>
    <row r="13" spans="1:6" ht="15" customHeight="1" x14ac:dyDescent="0.25">
      <c r="C13" s="24" t="s">
        <v>5</v>
      </c>
      <c r="E13" s="25">
        <f>'Info Open Fin Position'!F5*1000</f>
        <v>2400000</v>
      </c>
      <c r="F13" s="25"/>
    </row>
    <row r="14" spans="1:6" ht="15" customHeight="1" x14ac:dyDescent="0.25">
      <c r="C14" s="24" t="s">
        <v>10</v>
      </c>
      <c r="E14" s="25">
        <f>'Info Open Fin Position'!F6*1000</f>
        <v>1900000</v>
      </c>
      <c r="F14" s="25"/>
    </row>
    <row r="15" spans="1:6" ht="15" customHeight="1" x14ac:dyDescent="0.25">
      <c r="C15" s="24" t="s">
        <v>6</v>
      </c>
      <c r="E15" s="26">
        <f>'Info Open Fin Position'!F7*1000</f>
        <v>1100000</v>
      </c>
      <c r="F15" s="25">
        <f>SUM(E13:E15)</f>
        <v>5400000</v>
      </c>
    </row>
    <row r="16" spans="1:6" ht="15" customHeight="1" x14ac:dyDescent="0.25">
      <c r="C16" s="23" t="s">
        <v>22</v>
      </c>
      <c r="E16" s="25"/>
      <c r="F16" s="26">
        <v>0</v>
      </c>
    </row>
    <row r="17" spans="1:6" ht="15" customHeight="1" x14ac:dyDescent="0.25">
      <c r="C17" s="23" t="s">
        <v>63</v>
      </c>
      <c r="E17" s="25"/>
      <c r="F17" s="25">
        <f>SUM(F15:F16)</f>
        <v>5400000</v>
      </c>
    </row>
    <row r="18" spans="1:6" ht="15.75" thickBot="1" x14ac:dyDescent="0.3">
      <c r="C18" s="23" t="s">
        <v>23</v>
      </c>
      <c r="E18" s="25"/>
      <c r="F18" s="28">
        <f>F10-F17</f>
        <v>300000</v>
      </c>
    </row>
    <row r="19" spans="1:6" ht="15" customHeight="1" thickTop="1" x14ac:dyDescent="0.25">
      <c r="A19" s="30"/>
      <c r="B19" s="30"/>
      <c r="C19" s="30"/>
      <c r="D19" s="30"/>
      <c r="E19" s="30"/>
      <c r="F19" s="30"/>
    </row>
  </sheetData>
  <mergeCells count="2">
    <mergeCell ref="C3:F3"/>
    <mergeCell ref="C4:F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
  <sheetViews>
    <sheetView workbookViewId="0">
      <selection activeCell="F8" sqref="F8"/>
    </sheetView>
  </sheetViews>
  <sheetFormatPr defaultRowHeight="15" customHeight="1" x14ac:dyDescent="0.25"/>
  <cols>
    <col min="1" max="1" width="9.140625" style="23"/>
    <col min="2" max="2" width="33.5703125" style="23" customWidth="1"/>
    <col min="3" max="5" width="14.7109375" style="23" customWidth="1"/>
    <col min="6" max="6" width="5.7109375" style="23" customWidth="1"/>
    <col min="7" max="8" width="14.7109375" style="23" customWidth="1"/>
    <col min="9" max="16384" width="9.140625" style="23"/>
  </cols>
  <sheetData>
    <row r="1" spans="1:25" s="4" customFormat="1" ht="15" customHeight="1" x14ac:dyDescent="0.25">
      <c r="A1" s="5"/>
      <c r="B1" s="40" t="s">
        <v>39</v>
      </c>
      <c r="C1" s="5"/>
      <c r="D1" s="19"/>
      <c r="E1" s="32"/>
      <c r="F1" s="32"/>
      <c r="G1" s="32"/>
      <c r="H1" s="19"/>
      <c r="I1" s="17"/>
      <c r="J1" s="17"/>
      <c r="K1" s="17"/>
      <c r="L1" s="17"/>
      <c r="M1" s="17"/>
      <c r="N1" s="21"/>
      <c r="O1" s="17"/>
      <c r="P1" s="17"/>
      <c r="Q1" s="17"/>
      <c r="R1" s="17"/>
      <c r="S1" s="17"/>
      <c r="T1" s="17"/>
      <c r="U1" s="17"/>
      <c r="V1" s="17"/>
      <c r="W1" s="17"/>
      <c r="X1" s="17"/>
      <c r="Y1" s="17"/>
    </row>
    <row r="2" spans="1:25" s="4" customFormat="1" ht="15" customHeight="1" x14ac:dyDescent="0.25">
      <c r="A2" s="13"/>
      <c r="B2" s="41"/>
      <c r="C2" s="85" t="s">
        <v>29</v>
      </c>
      <c r="D2" s="85"/>
      <c r="E2" s="86" t="s">
        <v>30</v>
      </c>
      <c r="F2" s="86"/>
      <c r="G2" s="86"/>
      <c r="H2" s="42" t="s">
        <v>31</v>
      </c>
      <c r="I2" s="21"/>
      <c r="J2" s="21"/>
      <c r="K2" s="43"/>
      <c r="L2" s="21"/>
      <c r="M2" s="21"/>
      <c r="N2" s="21"/>
      <c r="O2" s="17"/>
      <c r="P2" s="17"/>
      <c r="Q2" s="17"/>
      <c r="R2" s="17"/>
      <c r="S2" s="17"/>
      <c r="T2" s="17"/>
      <c r="U2" s="17"/>
      <c r="V2" s="17"/>
      <c r="W2" s="17"/>
      <c r="X2" s="17"/>
      <c r="Y2" s="17"/>
    </row>
    <row r="3" spans="1:25" s="4" customFormat="1" ht="15" customHeight="1" x14ac:dyDescent="0.25">
      <c r="B3" s="44"/>
      <c r="C3" s="45" t="s">
        <v>8</v>
      </c>
      <c r="D3" s="45" t="s">
        <v>9</v>
      </c>
      <c r="E3" s="46" t="s">
        <v>32</v>
      </c>
      <c r="F3" s="47" t="s">
        <v>33</v>
      </c>
      <c r="G3" s="45" t="s">
        <v>34</v>
      </c>
      <c r="H3" s="45" t="s">
        <v>35</v>
      </c>
      <c r="I3" s="21"/>
      <c r="J3" s="21"/>
      <c r="K3" s="43"/>
      <c r="L3" s="21"/>
      <c r="M3" s="21"/>
      <c r="N3" s="21"/>
      <c r="O3" s="17"/>
      <c r="P3" s="17"/>
      <c r="Q3" s="17"/>
      <c r="R3" s="17"/>
      <c r="S3" s="17"/>
      <c r="T3" s="17"/>
      <c r="U3" s="17"/>
      <c r="V3" s="17"/>
      <c r="W3" s="17"/>
      <c r="X3" s="17"/>
      <c r="Y3" s="17"/>
    </row>
    <row r="4" spans="1:25" s="4" customFormat="1" ht="15" customHeight="1" x14ac:dyDescent="0.25">
      <c r="B4" s="44"/>
      <c r="C4" s="18" t="s">
        <v>0</v>
      </c>
      <c r="D4" s="18" t="s">
        <v>0</v>
      </c>
      <c r="E4" s="18" t="s">
        <v>0</v>
      </c>
      <c r="F4" s="48"/>
      <c r="G4" s="18" t="s">
        <v>0</v>
      </c>
      <c r="H4" s="18" t="s">
        <v>0</v>
      </c>
      <c r="I4" s="21"/>
      <c r="J4" s="43"/>
      <c r="K4" s="43"/>
      <c r="L4" s="21"/>
      <c r="M4" s="21"/>
      <c r="N4" s="21"/>
      <c r="O4" s="17"/>
      <c r="P4" s="17"/>
      <c r="Q4" s="17"/>
      <c r="R4" s="17"/>
      <c r="S4" s="17"/>
      <c r="T4" s="17"/>
      <c r="U4" s="17"/>
      <c r="V4" s="17"/>
      <c r="W4" s="17"/>
      <c r="X4" s="17"/>
      <c r="Y4" s="17"/>
    </row>
    <row r="5" spans="1:25" ht="15" customHeight="1" x14ac:dyDescent="0.25">
      <c r="B5" s="49" t="s">
        <v>36</v>
      </c>
      <c r="C5" s="50"/>
      <c r="D5" s="50"/>
      <c r="E5" s="50"/>
      <c r="F5" s="51"/>
      <c r="G5" s="50"/>
      <c r="H5" s="50"/>
    </row>
    <row r="6" spans="1:25" ht="15" customHeight="1" x14ac:dyDescent="0.25">
      <c r="B6" s="52" t="s">
        <v>5</v>
      </c>
      <c r="C6" s="50">
        <f>'Info Open Fin Position'!D5</f>
        <v>7800</v>
      </c>
      <c r="D6" s="50">
        <f>'Info Open Fin Position'!F5</f>
        <v>2400</v>
      </c>
      <c r="E6" s="50">
        <f>'Cons Journal (a)'!E5</f>
        <v>2400</v>
      </c>
      <c r="F6" s="51" t="s">
        <v>37</v>
      </c>
      <c r="G6" s="50"/>
      <c r="H6" s="50">
        <f>C6+D6+G6-E6</f>
        <v>7800</v>
      </c>
    </row>
    <row r="7" spans="1:25" ht="15" customHeight="1" x14ac:dyDescent="0.25">
      <c r="B7" s="52" t="s">
        <v>10</v>
      </c>
      <c r="C7" s="50">
        <f>'Info Open Fin Position'!D6</f>
        <v>3500</v>
      </c>
      <c r="D7" s="50">
        <f>'Info Open Fin Position'!F6</f>
        <v>1900</v>
      </c>
      <c r="E7" s="50">
        <f>'Cons Journal (a)'!E6</f>
        <v>1900</v>
      </c>
      <c r="F7" s="51" t="s">
        <v>37</v>
      </c>
      <c r="G7" s="50"/>
      <c r="H7" s="50">
        <f>C7+D7+G7-E7</f>
        <v>3500</v>
      </c>
    </row>
    <row r="8" spans="1:25" ht="15" customHeight="1" x14ac:dyDescent="0.25">
      <c r="B8" s="52" t="s">
        <v>28</v>
      </c>
      <c r="C8" s="53">
        <f>'Info Open Fin Position'!D7</f>
        <v>2000</v>
      </c>
      <c r="D8" s="53">
        <f>'Info Open Fin Position'!F7</f>
        <v>1100</v>
      </c>
      <c r="E8" s="50">
        <f>'Cons Journal (a)'!E7</f>
        <v>1100</v>
      </c>
      <c r="F8" s="51" t="s">
        <v>37</v>
      </c>
      <c r="G8" s="50"/>
      <c r="H8" s="53">
        <f>C8+D8+G8-E8</f>
        <v>2000</v>
      </c>
    </row>
    <row r="9" spans="1:25" ht="15" customHeight="1" x14ac:dyDescent="0.25">
      <c r="B9" s="54" t="s">
        <v>7</v>
      </c>
      <c r="C9" s="50">
        <f>SUM(C6:C8)</f>
        <v>13300</v>
      </c>
      <c r="D9" s="50">
        <f>SUM(D6:D8)</f>
        <v>5400</v>
      </c>
      <c r="E9" s="50"/>
      <c r="F9" s="51"/>
      <c r="G9" s="50"/>
      <c r="H9" s="50">
        <f>SUM(H6:H8)</f>
        <v>13300</v>
      </c>
    </row>
    <row r="10" spans="1:25" ht="15" customHeight="1" x14ac:dyDescent="0.25">
      <c r="B10" s="49" t="s">
        <v>3</v>
      </c>
      <c r="C10" s="50"/>
      <c r="D10" s="50"/>
      <c r="E10" s="50"/>
      <c r="F10" s="51"/>
      <c r="G10" s="50"/>
      <c r="H10" s="50"/>
    </row>
    <row r="11" spans="1:25" ht="15" customHeight="1" x14ac:dyDescent="0.25">
      <c r="B11" s="52" t="s">
        <v>12</v>
      </c>
      <c r="C11" s="50">
        <f>'Info Open Fin Position'!D10</f>
        <v>5200</v>
      </c>
      <c r="D11" s="50">
        <f>'Info Open Fin Position'!F10</f>
        <v>2800</v>
      </c>
      <c r="E11" s="50"/>
      <c r="F11" s="51"/>
      <c r="G11" s="50"/>
      <c r="H11" s="50">
        <f>C11+D11+G11-E11</f>
        <v>8000</v>
      </c>
    </row>
    <row r="12" spans="1:25" ht="15" customHeight="1" thickBot="1" x14ac:dyDescent="0.3">
      <c r="B12" s="54" t="s">
        <v>13</v>
      </c>
      <c r="C12" s="55">
        <f>SUM(C9:C11)</f>
        <v>18500</v>
      </c>
      <c r="D12" s="55">
        <f>SUM(D9:D11)</f>
        <v>8200</v>
      </c>
      <c r="E12" s="50"/>
      <c r="F12" s="51"/>
      <c r="G12" s="50"/>
      <c r="H12" s="55">
        <f>SUM(H9:H11)</f>
        <v>21300</v>
      </c>
    </row>
    <row r="13" spans="1:25" ht="15" customHeight="1" thickTop="1" x14ac:dyDescent="0.25">
      <c r="B13" s="54"/>
      <c r="C13" s="50"/>
      <c r="D13" s="50"/>
      <c r="E13" s="50"/>
      <c r="F13" s="51"/>
      <c r="G13" s="50"/>
      <c r="H13" s="50"/>
    </row>
    <row r="14" spans="1:25" ht="15" customHeight="1" x14ac:dyDescent="0.25">
      <c r="B14" s="49" t="s">
        <v>1</v>
      </c>
      <c r="C14" s="50"/>
      <c r="D14" s="50"/>
      <c r="E14" s="50"/>
      <c r="F14" s="51"/>
      <c r="G14" s="50"/>
      <c r="H14" s="50"/>
    </row>
    <row r="15" spans="1:25" ht="15" customHeight="1" x14ac:dyDescent="0.25">
      <c r="B15" s="52" t="s">
        <v>41</v>
      </c>
      <c r="C15" s="50">
        <f>'Info Open Fin Position'!D14-('Acquisition Analysis (a)'!F10/1000)</f>
        <v>600</v>
      </c>
      <c r="D15" s="50">
        <f>'Info Open Fin Position'!F14</f>
        <v>300</v>
      </c>
      <c r="E15" s="50"/>
      <c r="F15" s="51"/>
      <c r="G15" s="50"/>
      <c r="H15" s="50">
        <f>C15+D15+E15-G15</f>
        <v>900</v>
      </c>
    </row>
    <row r="16" spans="1:25" ht="15" customHeight="1" x14ac:dyDescent="0.25">
      <c r="B16" s="52" t="s">
        <v>15</v>
      </c>
      <c r="C16" s="50">
        <f>'Info Open Fin Position'!D15</f>
        <v>4300</v>
      </c>
      <c r="D16" s="50">
        <f>'Info Open Fin Position'!F15</f>
        <v>3100</v>
      </c>
      <c r="E16" s="50"/>
      <c r="F16" s="51"/>
      <c r="G16" s="50"/>
      <c r="H16" s="50">
        <f>C16+D16+E16-G16</f>
        <v>7400</v>
      </c>
    </row>
    <row r="17" spans="1:8" ht="15" customHeight="1" x14ac:dyDescent="0.25">
      <c r="B17" s="52" t="s">
        <v>16</v>
      </c>
      <c r="C17" s="50">
        <f>'Info Open Fin Position'!D16</f>
        <v>7900</v>
      </c>
      <c r="D17" s="50">
        <f>'Info Open Fin Position'!F16</f>
        <v>4800</v>
      </c>
      <c r="E17" s="50"/>
      <c r="G17" s="50"/>
      <c r="H17" s="50">
        <f>C17+D17+E17-G17</f>
        <v>12700</v>
      </c>
    </row>
    <row r="18" spans="1:8" ht="15" customHeight="1" x14ac:dyDescent="0.25">
      <c r="B18" s="52" t="s">
        <v>40</v>
      </c>
      <c r="C18" s="50">
        <f>'Acquisition Analysis (a)'!F10/1000</f>
        <v>5700</v>
      </c>
      <c r="D18" s="50">
        <v>0</v>
      </c>
      <c r="E18" s="50"/>
      <c r="F18" s="51" t="s">
        <v>37</v>
      </c>
      <c r="G18" s="50">
        <f>'Cons Journal (a)'!F9</f>
        <v>5700</v>
      </c>
      <c r="H18" s="50">
        <f>C18+D18+E18-G18</f>
        <v>0</v>
      </c>
    </row>
    <row r="19" spans="1:8" ht="15" customHeight="1" x14ac:dyDescent="0.25">
      <c r="B19" s="52" t="s">
        <v>38</v>
      </c>
      <c r="C19" s="50">
        <v>0</v>
      </c>
      <c r="D19" s="50">
        <v>0</v>
      </c>
      <c r="E19" s="50">
        <f>'Cons Journal (a)'!E8</f>
        <v>300</v>
      </c>
      <c r="F19" s="51" t="s">
        <v>37</v>
      </c>
      <c r="G19" s="50"/>
      <c r="H19" s="50">
        <f>C19+D19+E19-G19</f>
        <v>300</v>
      </c>
    </row>
    <row r="20" spans="1:8" ht="15" customHeight="1" thickBot="1" x14ac:dyDescent="0.3">
      <c r="B20" s="54" t="s">
        <v>2</v>
      </c>
      <c r="C20" s="55">
        <f>SUM(C15:C19)</f>
        <v>18500</v>
      </c>
      <c r="D20" s="55">
        <f>SUM(D15:D19)</f>
        <v>8200</v>
      </c>
      <c r="E20" s="50"/>
      <c r="F20" s="51"/>
      <c r="G20" s="50"/>
      <c r="H20" s="55">
        <f>SUM(H15:H19)</f>
        <v>21300</v>
      </c>
    </row>
    <row r="21" spans="1:8" ht="15" customHeight="1" thickTop="1" x14ac:dyDescent="0.25">
      <c r="A21" s="37"/>
      <c r="B21" s="56"/>
      <c r="C21" s="57"/>
      <c r="D21" s="57"/>
      <c r="E21" s="57"/>
      <c r="F21" s="58"/>
      <c r="G21" s="57"/>
      <c r="H21" s="57"/>
    </row>
    <row r="22" spans="1:8" ht="15" customHeight="1" x14ac:dyDescent="0.25">
      <c r="A22" s="59"/>
      <c r="B22" s="59"/>
      <c r="C22" s="59"/>
      <c r="D22" s="59"/>
      <c r="E22" s="59"/>
      <c r="F22" s="59"/>
      <c r="G22" s="59"/>
      <c r="H22" s="59"/>
    </row>
    <row r="23" spans="1:8" ht="15" customHeight="1" x14ac:dyDescent="0.25">
      <c r="B23" s="23" t="s">
        <v>42</v>
      </c>
    </row>
  </sheetData>
  <mergeCells count="2">
    <mergeCell ref="C2:D2"/>
    <mergeCell ref="E2:G2"/>
  </mergeCells>
  <pageMargins left="0.7" right="0.7" top="0.75" bottom="0.75" header="0.3" footer="0.3"/>
  <pageSetup paperSize="9" orientation="portrait" r:id="rId1"/>
  <ignoredErrors>
    <ignoredError sqref="C4:E4 G4:H4"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workbookViewId="0">
      <selection activeCell="C21" sqref="C21"/>
    </sheetView>
  </sheetViews>
  <sheetFormatPr defaultRowHeight="15" x14ac:dyDescent="0.25"/>
  <cols>
    <col min="1" max="1" width="7.7109375" style="23" customWidth="1"/>
    <col min="2" max="2" width="5.7109375" style="23" customWidth="1"/>
    <col min="3" max="3" width="47.85546875" style="23" customWidth="1"/>
    <col min="4" max="4" width="9.140625" style="23"/>
    <col min="5" max="6" width="14.7109375" style="23" customWidth="1"/>
    <col min="7" max="16384" width="9.140625" style="23"/>
  </cols>
  <sheetData>
    <row r="1" spans="1:18" s="82" customFormat="1" ht="15" customHeight="1" x14ac:dyDescent="0.25">
      <c r="A1" s="81"/>
      <c r="B1" s="61" t="s">
        <v>48</v>
      </c>
      <c r="C1" s="62"/>
      <c r="D1" s="62"/>
      <c r="E1" s="63"/>
      <c r="F1" s="63"/>
      <c r="G1" s="64"/>
      <c r="H1" s="64"/>
      <c r="I1" s="64"/>
      <c r="J1" s="64"/>
      <c r="K1" s="64"/>
      <c r="L1" s="64"/>
      <c r="M1" s="64"/>
      <c r="N1" s="64"/>
      <c r="O1" s="64"/>
      <c r="P1" s="64"/>
    </row>
    <row r="2" spans="1:18" s="82" customFormat="1" ht="15" customHeight="1" x14ac:dyDescent="0.25">
      <c r="B2" s="66"/>
      <c r="C2" s="66"/>
      <c r="D2" s="66"/>
      <c r="E2" s="67" t="s">
        <v>43</v>
      </c>
      <c r="F2" s="67" t="s">
        <v>44</v>
      </c>
      <c r="G2" s="68"/>
      <c r="H2" s="69"/>
      <c r="I2" s="64"/>
      <c r="J2" s="64"/>
      <c r="K2" s="64"/>
      <c r="L2" s="64"/>
      <c r="M2" s="64"/>
      <c r="N2" s="64"/>
      <c r="O2" s="64"/>
      <c r="P2" s="64"/>
      <c r="Q2" s="64"/>
      <c r="R2" s="64"/>
    </row>
    <row r="3" spans="1:18" s="82" customFormat="1" ht="15" customHeight="1" x14ac:dyDescent="0.25">
      <c r="B3" s="66"/>
      <c r="C3" s="66"/>
      <c r="D3" s="66"/>
      <c r="E3" s="70" t="s">
        <v>0</v>
      </c>
      <c r="F3" s="70" t="s">
        <v>0</v>
      </c>
      <c r="G3" s="68"/>
      <c r="H3" s="69"/>
      <c r="I3" s="64"/>
      <c r="J3" s="64"/>
      <c r="K3" s="64"/>
      <c r="L3" s="64"/>
      <c r="M3" s="64"/>
      <c r="N3" s="64"/>
      <c r="O3" s="64"/>
      <c r="P3" s="64"/>
      <c r="Q3" s="64"/>
      <c r="R3" s="64"/>
    </row>
    <row r="4" spans="1:18" s="64" customFormat="1" ht="45" customHeight="1" x14ac:dyDescent="0.25">
      <c r="B4" s="72" t="s">
        <v>45</v>
      </c>
      <c r="C4" s="87" t="s">
        <v>49</v>
      </c>
      <c r="D4" s="87"/>
      <c r="E4" s="73"/>
      <c r="F4" s="73"/>
      <c r="G4" s="68"/>
      <c r="H4" s="69"/>
    </row>
    <row r="5" spans="1:18" s="64" customFormat="1" ht="15" customHeight="1" x14ac:dyDescent="0.25">
      <c r="B5" s="9" t="s">
        <v>46</v>
      </c>
      <c r="C5" s="9" t="s">
        <v>5</v>
      </c>
      <c r="D5" s="9"/>
      <c r="E5" s="74">
        <f>'Info Open Fin Position'!F5</f>
        <v>2400</v>
      </c>
      <c r="F5" s="74"/>
    </row>
    <row r="6" spans="1:18" s="64" customFormat="1" ht="15" customHeight="1" x14ac:dyDescent="0.25">
      <c r="B6" s="9" t="s">
        <v>46</v>
      </c>
      <c r="C6" s="9" t="s">
        <v>10</v>
      </c>
      <c r="D6" s="9"/>
      <c r="E6" s="74">
        <f>'Info Open Fin Position'!F6</f>
        <v>1900</v>
      </c>
      <c r="F6" s="74"/>
    </row>
    <row r="7" spans="1:18" s="64" customFormat="1" ht="15" customHeight="1" x14ac:dyDescent="0.25">
      <c r="B7" s="9" t="s">
        <v>46</v>
      </c>
      <c r="C7" s="9" t="s">
        <v>28</v>
      </c>
      <c r="D7" s="9"/>
      <c r="E7" s="74">
        <f>'Info Open Fin Position'!F7</f>
        <v>1100</v>
      </c>
      <c r="F7" s="74"/>
    </row>
    <row r="8" spans="1:18" s="64" customFormat="1" ht="15" customHeight="1" x14ac:dyDescent="0.25">
      <c r="B8" s="9" t="s">
        <v>46</v>
      </c>
      <c r="C8" s="9" t="s">
        <v>38</v>
      </c>
      <c r="D8" s="9"/>
      <c r="E8" s="74">
        <f>F9-(SUM(E5:E7))</f>
        <v>300</v>
      </c>
      <c r="F8" s="74"/>
    </row>
    <row r="9" spans="1:18" s="64" customFormat="1" ht="15" customHeight="1" x14ac:dyDescent="0.25">
      <c r="B9" s="75" t="s">
        <v>47</v>
      </c>
      <c r="C9" s="75" t="s">
        <v>40</v>
      </c>
      <c r="D9" s="75"/>
      <c r="E9" s="74"/>
      <c r="F9" s="74">
        <f>'Acquisition Analysis (a)'!F10/1000</f>
        <v>5700</v>
      </c>
    </row>
    <row r="10" spans="1:18" ht="15" customHeight="1" x14ac:dyDescent="0.25">
      <c r="A10" s="30"/>
      <c r="B10" s="30"/>
      <c r="C10" s="30"/>
      <c r="D10" s="30"/>
      <c r="E10" s="30"/>
      <c r="F10" s="30"/>
    </row>
  </sheetData>
  <mergeCells count="1">
    <mergeCell ref="C4:D4"/>
  </mergeCells>
  <pageMargins left="0.7" right="0.7" top="0.75" bottom="0.75" header="0.3" footer="0.3"/>
  <ignoredErrors>
    <ignoredError sqref="E3:F3"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election activeCell="C18" sqref="C18"/>
    </sheetView>
  </sheetViews>
  <sheetFormatPr defaultRowHeight="15" x14ac:dyDescent="0.25"/>
  <cols>
    <col min="1" max="1" width="7.7109375" style="23" customWidth="1"/>
    <col min="2" max="2" width="5.7109375" style="23" customWidth="1"/>
    <col min="3" max="3" width="47.85546875" style="23" customWidth="1"/>
    <col min="4" max="6" width="14.7109375" style="23" customWidth="1"/>
    <col min="7" max="16384" width="9.140625" style="23"/>
  </cols>
  <sheetData>
    <row r="1" spans="1:6" ht="15" customHeight="1" x14ac:dyDescent="0.25">
      <c r="B1" s="31" t="s">
        <v>17</v>
      </c>
      <c r="C1" s="31"/>
      <c r="D1" s="32"/>
      <c r="E1" s="32"/>
      <c r="F1" s="32"/>
    </row>
    <row r="2" spans="1:6" ht="15" customHeight="1" x14ac:dyDescent="0.25">
      <c r="B2" s="33"/>
      <c r="C2" s="33"/>
      <c r="D2" s="32"/>
      <c r="E2" s="32"/>
      <c r="F2" s="32"/>
    </row>
    <row r="3" spans="1:6" x14ac:dyDescent="0.25">
      <c r="B3" s="34" t="s">
        <v>50</v>
      </c>
      <c r="C3" s="83" t="s">
        <v>51</v>
      </c>
      <c r="D3" s="83"/>
      <c r="E3" s="83"/>
      <c r="F3" s="83"/>
    </row>
    <row r="4" spans="1:6" ht="30" customHeight="1" x14ac:dyDescent="0.25">
      <c r="B4" s="34"/>
      <c r="C4" s="84" t="s">
        <v>25</v>
      </c>
      <c r="D4" s="84"/>
      <c r="E4" s="84"/>
      <c r="F4" s="84"/>
    </row>
    <row r="7" spans="1:6" ht="15" customHeight="1" x14ac:dyDescent="0.25">
      <c r="A7" s="30"/>
      <c r="B7" s="30"/>
      <c r="C7" s="35" t="s">
        <v>19</v>
      </c>
      <c r="D7" s="30"/>
      <c r="E7" s="30"/>
      <c r="F7" s="30"/>
    </row>
    <row r="8" spans="1:6" ht="15" customHeight="1" x14ac:dyDescent="0.25">
      <c r="C8" s="36"/>
      <c r="D8" s="37"/>
      <c r="E8" s="38" t="s">
        <v>20</v>
      </c>
      <c r="F8" s="38" t="s">
        <v>20</v>
      </c>
    </row>
    <row r="9" spans="1:6" ht="15" customHeight="1" x14ac:dyDescent="0.25">
      <c r="C9" s="27" t="s">
        <v>26</v>
      </c>
      <c r="E9" s="39"/>
      <c r="F9" s="39"/>
    </row>
    <row r="10" spans="1:6" ht="15" customHeight="1" x14ac:dyDescent="0.25">
      <c r="C10" s="23" t="s">
        <v>27</v>
      </c>
      <c r="E10" s="25"/>
      <c r="F10" s="25">
        <v>5200000</v>
      </c>
    </row>
    <row r="11" spans="1:6" ht="15" customHeight="1" x14ac:dyDescent="0.25">
      <c r="C11" s="27" t="s">
        <v>62</v>
      </c>
      <c r="E11" s="25"/>
      <c r="F11" s="25"/>
    </row>
    <row r="12" spans="1:6" ht="15" customHeight="1" x14ac:dyDescent="0.25">
      <c r="C12" s="23" t="s">
        <v>21</v>
      </c>
      <c r="E12" s="25"/>
      <c r="F12" s="25"/>
    </row>
    <row r="13" spans="1:6" ht="15" customHeight="1" x14ac:dyDescent="0.25">
      <c r="C13" s="24" t="s">
        <v>5</v>
      </c>
      <c r="E13" s="25">
        <f>'Info Open Fin Position'!F5*1000</f>
        <v>2400000</v>
      </c>
      <c r="F13" s="25"/>
    </row>
    <row r="14" spans="1:6" ht="15" customHeight="1" x14ac:dyDescent="0.25">
      <c r="C14" s="24" t="s">
        <v>10</v>
      </c>
      <c r="E14" s="25">
        <f>'Info Open Fin Position'!F6*1000</f>
        <v>1900000</v>
      </c>
      <c r="F14" s="25"/>
    </row>
    <row r="15" spans="1:6" ht="15" customHeight="1" x14ac:dyDescent="0.25">
      <c r="C15" s="24" t="s">
        <v>28</v>
      </c>
      <c r="E15" s="26">
        <f>'Info Open Fin Position'!F7*1000</f>
        <v>1100000</v>
      </c>
      <c r="F15" s="25">
        <f>SUM(E13:E15)</f>
        <v>5400000</v>
      </c>
    </row>
    <row r="16" spans="1:6" ht="15" customHeight="1" x14ac:dyDescent="0.25">
      <c r="C16" s="23" t="s">
        <v>22</v>
      </c>
      <c r="E16" s="25"/>
      <c r="F16" s="26">
        <v>0</v>
      </c>
    </row>
    <row r="17" spans="1:6" ht="15" customHeight="1" x14ac:dyDescent="0.25">
      <c r="C17" s="23" t="s">
        <v>63</v>
      </c>
      <c r="E17" s="25"/>
      <c r="F17" s="25">
        <f>SUM(F15:F16)</f>
        <v>5400000</v>
      </c>
    </row>
    <row r="18" spans="1:6" ht="15.75" thickBot="1" x14ac:dyDescent="0.3">
      <c r="C18" s="23" t="s">
        <v>52</v>
      </c>
      <c r="E18" s="25"/>
      <c r="F18" s="28">
        <f>F10-F17</f>
        <v>-200000</v>
      </c>
    </row>
    <row r="19" spans="1:6" ht="15" customHeight="1" thickTop="1" x14ac:dyDescent="0.25">
      <c r="A19" s="30"/>
      <c r="B19" s="30"/>
      <c r="C19" s="30"/>
      <c r="D19" s="30"/>
      <c r="E19" s="30"/>
      <c r="F19" s="30"/>
    </row>
  </sheetData>
  <mergeCells count="2">
    <mergeCell ref="C3:F3"/>
    <mergeCell ref="C4:F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7"/>
  <sheetViews>
    <sheetView workbookViewId="0">
      <selection activeCell="B6" sqref="B6"/>
    </sheetView>
  </sheetViews>
  <sheetFormatPr defaultRowHeight="15" x14ac:dyDescent="0.25"/>
  <cols>
    <col min="1" max="1" width="9.140625" style="23"/>
    <col min="2" max="2" width="33.5703125" style="23" customWidth="1"/>
    <col min="3" max="5" width="14.7109375" style="23" customWidth="1"/>
    <col min="6" max="6" width="5.7109375" style="23" customWidth="1"/>
    <col min="7" max="8" width="14.7109375" style="23" customWidth="1"/>
    <col min="9" max="16384" width="9.140625" style="23"/>
  </cols>
  <sheetData>
    <row r="1" spans="1:25" s="4" customFormat="1" ht="15" customHeight="1" x14ac:dyDescent="0.25">
      <c r="A1" s="5"/>
      <c r="B1" s="40" t="s">
        <v>39</v>
      </c>
      <c r="C1" s="5"/>
      <c r="D1" s="19"/>
      <c r="E1" s="32"/>
      <c r="F1" s="32"/>
      <c r="G1" s="32"/>
      <c r="H1" s="19"/>
      <c r="I1" s="17"/>
      <c r="J1" s="17"/>
      <c r="K1" s="17"/>
      <c r="L1" s="17"/>
      <c r="M1" s="17"/>
      <c r="N1" s="21"/>
      <c r="O1" s="17"/>
      <c r="P1" s="17"/>
      <c r="Q1" s="17"/>
      <c r="R1" s="17"/>
      <c r="S1" s="17"/>
      <c r="T1" s="17"/>
      <c r="U1" s="17"/>
      <c r="V1" s="17"/>
      <c r="W1" s="17"/>
      <c r="X1" s="17"/>
      <c r="Y1" s="17"/>
    </row>
    <row r="2" spans="1:25" s="4" customFormat="1" ht="15" customHeight="1" x14ac:dyDescent="0.25">
      <c r="A2" s="13"/>
      <c r="B2" s="41"/>
      <c r="C2" s="85" t="s">
        <v>29</v>
      </c>
      <c r="D2" s="85"/>
      <c r="E2" s="86" t="s">
        <v>30</v>
      </c>
      <c r="F2" s="86"/>
      <c r="G2" s="86"/>
      <c r="H2" s="42" t="s">
        <v>31</v>
      </c>
      <c r="I2" s="21"/>
      <c r="J2" s="21"/>
      <c r="K2" s="43"/>
      <c r="L2" s="21"/>
      <c r="M2" s="21"/>
      <c r="N2" s="21"/>
      <c r="O2" s="17"/>
      <c r="P2" s="17"/>
      <c r="Q2" s="17"/>
      <c r="R2" s="17"/>
      <c r="S2" s="17"/>
      <c r="T2" s="17"/>
      <c r="U2" s="17"/>
      <c r="V2" s="17"/>
      <c r="W2" s="17"/>
      <c r="X2" s="17"/>
      <c r="Y2" s="17"/>
    </row>
    <row r="3" spans="1:25" s="4" customFormat="1" ht="15" customHeight="1" x14ac:dyDescent="0.25">
      <c r="B3" s="44"/>
      <c r="C3" s="45" t="s">
        <v>8</v>
      </c>
      <c r="D3" s="45" t="s">
        <v>9</v>
      </c>
      <c r="E3" s="46" t="s">
        <v>32</v>
      </c>
      <c r="F3" s="47" t="s">
        <v>33</v>
      </c>
      <c r="G3" s="45" t="s">
        <v>34</v>
      </c>
      <c r="H3" s="45" t="s">
        <v>35</v>
      </c>
      <c r="I3" s="21"/>
      <c r="J3" s="21"/>
      <c r="K3" s="43"/>
      <c r="L3" s="21"/>
      <c r="M3" s="21"/>
      <c r="N3" s="21"/>
      <c r="O3" s="17"/>
      <c r="P3" s="17"/>
      <c r="Q3" s="17"/>
      <c r="R3" s="17"/>
      <c r="S3" s="17"/>
      <c r="T3" s="17"/>
      <c r="U3" s="17"/>
      <c r="V3" s="17"/>
      <c r="W3" s="17"/>
      <c r="X3" s="17"/>
      <c r="Y3" s="17"/>
    </row>
    <row r="4" spans="1:25" s="4" customFormat="1" ht="15" customHeight="1" x14ac:dyDescent="0.25">
      <c r="B4" s="44"/>
      <c r="C4" s="18" t="s">
        <v>0</v>
      </c>
      <c r="D4" s="18" t="s">
        <v>0</v>
      </c>
      <c r="E4" s="18" t="s">
        <v>0</v>
      </c>
      <c r="F4" s="48"/>
      <c r="G4" s="18" t="s">
        <v>0</v>
      </c>
      <c r="H4" s="18" t="s">
        <v>0</v>
      </c>
      <c r="I4" s="21"/>
      <c r="J4" s="43"/>
      <c r="K4" s="43"/>
      <c r="L4" s="21"/>
      <c r="M4" s="21"/>
      <c r="N4" s="21"/>
      <c r="O4" s="17"/>
      <c r="P4" s="17"/>
      <c r="Q4" s="17"/>
      <c r="R4" s="17"/>
      <c r="S4" s="17"/>
      <c r="T4" s="17"/>
      <c r="U4" s="17"/>
      <c r="V4" s="17"/>
      <c r="W4" s="17"/>
      <c r="X4" s="17"/>
      <c r="Y4" s="17"/>
    </row>
    <row r="5" spans="1:25" s="17" customFormat="1" ht="15" customHeight="1" x14ac:dyDescent="0.25">
      <c r="B5" s="16" t="s">
        <v>60</v>
      </c>
      <c r="C5" s="78">
        <v>0</v>
      </c>
      <c r="D5" s="78">
        <v>0</v>
      </c>
      <c r="E5" s="78"/>
      <c r="F5" s="51" t="s">
        <v>37</v>
      </c>
      <c r="G5" s="78">
        <f>'Cons Journal (b)'!F8</f>
        <v>200</v>
      </c>
      <c r="H5" s="78">
        <f>C5+D5+G5-E5</f>
        <v>200</v>
      </c>
      <c r="I5" s="21"/>
      <c r="J5" s="43"/>
      <c r="K5" s="43"/>
      <c r="L5" s="21"/>
      <c r="M5" s="21"/>
      <c r="N5" s="21"/>
    </row>
    <row r="6" spans="1:25" s="17" customFormat="1" ht="15" customHeight="1" x14ac:dyDescent="0.25">
      <c r="B6" s="16" t="s">
        <v>53</v>
      </c>
      <c r="C6" s="53">
        <f>'Info Open Fin Position'!D7</f>
        <v>2000</v>
      </c>
      <c r="D6" s="53">
        <f>'Info Open Fin Position'!F7</f>
        <v>1100</v>
      </c>
      <c r="E6" s="57">
        <f>'Cons Journal (b)'!E7</f>
        <v>1100</v>
      </c>
      <c r="F6" s="58" t="s">
        <v>37</v>
      </c>
      <c r="G6" s="78"/>
      <c r="H6" s="80">
        <f>C6+D6+G6-E6</f>
        <v>2000</v>
      </c>
      <c r="I6" s="21"/>
      <c r="J6" s="43"/>
      <c r="K6" s="43"/>
      <c r="L6" s="21"/>
      <c r="M6" s="21"/>
      <c r="N6" s="21"/>
    </row>
    <row r="7" spans="1:25" ht="15" customHeight="1" x14ac:dyDescent="0.25">
      <c r="B7" s="49" t="s">
        <v>36</v>
      </c>
      <c r="C7" s="50"/>
      <c r="D7" s="50"/>
      <c r="E7" s="50"/>
      <c r="F7" s="51"/>
      <c r="G7" s="50"/>
      <c r="H7" s="50"/>
    </row>
    <row r="8" spans="1:25" ht="15" customHeight="1" x14ac:dyDescent="0.25">
      <c r="B8" s="52" t="s">
        <v>54</v>
      </c>
      <c r="C8" s="79">
        <f>SUM(C5:C6)</f>
        <v>2000</v>
      </c>
      <c r="D8" s="79">
        <f>SUM(D5:D6)</f>
        <v>1100</v>
      </c>
      <c r="G8" s="57"/>
      <c r="H8" s="79">
        <f>SUM(H5:H6)</f>
        <v>2200</v>
      </c>
    </row>
    <row r="9" spans="1:25" ht="15" customHeight="1" x14ac:dyDescent="0.25">
      <c r="B9" s="52" t="s">
        <v>5</v>
      </c>
      <c r="C9" s="50">
        <f>'Info Open Fin Position'!D5</f>
        <v>7800</v>
      </c>
      <c r="D9" s="50">
        <f>'Info Open Fin Position'!F5</f>
        <v>2400</v>
      </c>
      <c r="E9" s="50">
        <f>'Cons Journal (b)'!E5</f>
        <v>2400</v>
      </c>
      <c r="F9" s="51" t="s">
        <v>37</v>
      </c>
      <c r="G9" s="50"/>
      <c r="H9" s="50">
        <f>C9+D9+G9-E9</f>
        <v>7800</v>
      </c>
    </row>
    <row r="10" spans="1:25" ht="15" customHeight="1" x14ac:dyDescent="0.25">
      <c r="B10" s="52" t="s">
        <v>10</v>
      </c>
      <c r="C10" s="53">
        <f>'Info Open Fin Position'!D6</f>
        <v>3500</v>
      </c>
      <c r="D10" s="53">
        <f>'Info Open Fin Position'!F6</f>
        <v>1900</v>
      </c>
      <c r="E10" s="50">
        <f>'Cons Journal (b)'!E6</f>
        <v>1900</v>
      </c>
      <c r="F10" s="51" t="s">
        <v>37</v>
      </c>
      <c r="G10" s="50"/>
      <c r="H10" s="53">
        <f>C10+D10+G10-E10</f>
        <v>3500</v>
      </c>
    </row>
    <row r="11" spans="1:25" ht="15" customHeight="1" x14ac:dyDescent="0.25">
      <c r="B11" s="54" t="s">
        <v>7</v>
      </c>
      <c r="C11" s="50">
        <f>SUM(C8:C10)</f>
        <v>13300</v>
      </c>
      <c r="D11" s="50">
        <f>SUM(D8:D10)</f>
        <v>5400</v>
      </c>
      <c r="E11" s="50"/>
      <c r="F11" s="51"/>
      <c r="G11" s="50"/>
      <c r="H11" s="50">
        <f>SUM(H8:H10)</f>
        <v>13500</v>
      </c>
    </row>
    <row r="12" spans="1:25" ht="15" customHeight="1" x14ac:dyDescent="0.25">
      <c r="B12" s="49" t="s">
        <v>3</v>
      </c>
      <c r="C12" s="50"/>
      <c r="D12" s="50"/>
      <c r="E12" s="50"/>
      <c r="F12" s="51"/>
      <c r="G12" s="50"/>
      <c r="H12" s="50"/>
    </row>
    <row r="13" spans="1:25" ht="15" customHeight="1" x14ac:dyDescent="0.25">
      <c r="B13" s="52" t="s">
        <v>12</v>
      </c>
      <c r="C13" s="50">
        <f>'Info Open Fin Position'!D10</f>
        <v>5200</v>
      </c>
      <c r="D13" s="50">
        <f>'Info Open Fin Position'!F10</f>
        <v>2800</v>
      </c>
      <c r="E13" s="50"/>
      <c r="F13" s="51"/>
      <c r="G13" s="50"/>
      <c r="H13" s="50">
        <f>C13+D13+G13-E13</f>
        <v>8000</v>
      </c>
    </row>
    <row r="14" spans="1:25" ht="15" customHeight="1" thickBot="1" x14ac:dyDescent="0.3">
      <c r="B14" s="54" t="s">
        <v>13</v>
      </c>
      <c r="C14" s="55">
        <f>SUM(C11:C13)</f>
        <v>18500</v>
      </c>
      <c r="D14" s="55">
        <f>SUM(D11:D13)</f>
        <v>8200</v>
      </c>
      <c r="E14" s="50"/>
      <c r="F14" s="51"/>
      <c r="G14" s="50"/>
      <c r="H14" s="55">
        <f>SUM(H11:H13)</f>
        <v>21500</v>
      </c>
    </row>
    <row r="15" spans="1:25" ht="15" customHeight="1" thickTop="1" x14ac:dyDescent="0.25">
      <c r="B15" s="54"/>
      <c r="C15" s="50"/>
      <c r="D15" s="50"/>
      <c r="E15" s="50"/>
      <c r="F15" s="51"/>
      <c r="G15" s="50"/>
      <c r="H15" s="50"/>
    </row>
    <row r="16" spans="1:25" ht="15" customHeight="1" x14ac:dyDescent="0.25">
      <c r="B16" s="49" t="s">
        <v>1</v>
      </c>
      <c r="C16" s="50"/>
      <c r="D16" s="50"/>
      <c r="E16" s="50"/>
      <c r="F16" s="51"/>
      <c r="G16" s="50"/>
      <c r="H16" s="50"/>
    </row>
    <row r="17" spans="1:8" ht="15" customHeight="1" x14ac:dyDescent="0.25">
      <c r="B17" s="52" t="s">
        <v>41</v>
      </c>
      <c r="C17" s="50">
        <f>'Info Open Fin Position'!D14-('Acquisition Analysis (b)'!F10/1000)</f>
        <v>1100</v>
      </c>
      <c r="D17" s="50">
        <f>'Info Open Fin Position'!F14</f>
        <v>300</v>
      </c>
      <c r="E17" s="50"/>
      <c r="F17" s="51"/>
      <c r="G17" s="50"/>
      <c r="H17" s="50">
        <f>C17+D17+E17-G17</f>
        <v>1400</v>
      </c>
    </row>
    <row r="18" spans="1:8" ht="15" customHeight="1" x14ac:dyDescent="0.25">
      <c r="B18" s="52" t="s">
        <v>15</v>
      </c>
      <c r="C18" s="50">
        <f>'Info Open Fin Position'!D15</f>
        <v>4300</v>
      </c>
      <c r="D18" s="50">
        <f>'Info Open Fin Position'!F15</f>
        <v>3100</v>
      </c>
      <c r="E18" s="50"/>
      <c r="F18" s="51"/>
      <c r="G18" s="50"/>
      <c r="H18" s="50">
        <f>C18+D18+E18-G18</f>
        <v>7400</v>
      </c>
    </row>
    <row r="19" spans="1:8" ht="15" customHeight="1" x14ac:dyDescent="0.25">
      <c r="B19" s="52" t="s">
        <v>16</v>
      </c>
      <c r="C19" s="50">
        <f>'Info Open Fin Position'!D16</f>
        <v>7900</v>
      </c>
      <c r="D19" s="50">
        <f>'Info Open Fin Position'!F16</f>
        <v>4800</v>
      </c>
      <c r="E19" s="50"/>
      <c r="G19" s="50"/>
      <c r="H19" s="50">
        <f>C19+D19+E19-G19</f>
        <v>12700</v>
      </c>
    </row>
    <row r="20" spans="1:8" ht="15" customHeight="1" x14ac:dyDescent="0.25">
      <c r="B20" s="52" t="s">
        <v>40</v>
      </c>
      <c r="C20" s="50">
        <f>'Acquisition Analysis (b)'!F10/1000</f>
        <v>5200</v>
      </c>
      <c r="D20" s="50">
        <v>0</v>
      </c>
      <c r="E20" s="50"/>
      <c r="F20" s="51" t="s">
        <v>37</v>
      </c>
      <c r="G20" s="50">
        <f>'Cons Journal (b)'!F9</f>
        <v>5200</v>
      </c>
      <c r="H20" s="50">
        <f>C20+D20+E20-G20</f>
        <v>0</v>
      </c>
    </row>
    <row r="21" spans="1:8" ht="15" customHeight="1" thickBot="1" x14ac:dyDescent="0.3">
      <c r="B21" s="54" t="s">
        <v>2</v>
      </c>
      <c r="C21" s="55">
        <f>SUM(C17:C20)</f>
        <v>18500</v>
      </c>
      <c r="D21" s="55">
        <f>SUM(D17:D20)</f>
        <v>8200</v>
      </c>
      <c r="E21" s="50"/>
      <c r="F21" s="51"/>
      <c r="G21" s="50"/>
      <c r="H21" s="55">
        <f>SUM(H17:H20)</f>
        <v>21500</v>
      </c>
    </row>
    <row r="22" spans="1:8" ht="15" customHeight="1" thickTop="1" x14ac:dyDescent="0.25">
      <c r="A22" s="37"/>
      <c r="B22" s="56"/>
      <c r="C22" s="57"/>
      <c r="D22" s="57"/>
      <c r="E22" s="57"/>
      <c r="F22" s="58"/>
      <c r="G22" s="57"/>
      <c r="H22" s="57"/>
    </row>
    <row r="23" spans="1:8" ht="15" customHeight="1" x14ac:dyDescent="0.25">
      <c r="A23" s="59"/>
      <c r="B23" s="59"/>
      <c r="C23" s="59"/>
      <c r="D23" s="59"/>
      <c r="E23" s="59"/>
      <c r="F23" s="59"/>
      <c r="G23" s="59"/>
      <c r="H23" s="59"/>
    </row>
    <row r="24" spans="1:8" ht="15" customHeight="1" x14ac:dyDescent="0.25">
      <c r="B24" s="23" t="s">
        <v>55</v>
      </c>
    </row>
    <row r="26" spans="1:8" ht="45" customHeight="1" x14ac:dyDescent="0.25">
      <c r="B26" s="88" t="s">
        <v>61</v>
      </c>
      <c r="C26" s="88"/>
      <c r="D26" s="88"/>
      <c r="E26" s="88"/>
      <c r="F26" s="88"/>
      <c r="G26" s="88"/>
      <c r="H26" s="88"/>
    </row>
    <row r="27" spans="1:8" ht="30" customHeight="1" x14ac:dyDescent="0.25">
      <c r="B27" s="89" t="s">
        <v>59</v>
      </c>
      <c r="C27" s="89"/>
      <c r="D27" s="89"/>
      <c r="E27" s="89"/>
      <c r="F27" s="89"/>
      <c r="G27" s="89"/>
      <c r="H27" s="89"/>
    </row>
  </sheetData>
  <mergeCells count="4">
    <mergeCell ref="C2:D2"/>
    <mergeCell ref="E2:G2"/>
    <mergeCell ref="B26:H26"/>
    <mergeCell ref="B27:H27"/>
  </mergeCells>
  <pageMargins left="0.7" right="0.7" top="0.75" bottom="0.75" header="0.3" footer="0.3"/>
  <ignoredErrors>
    <ignoredError sqref="C4:E4 G4:H4"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
  <sheetViews>
    <sheetView workbookViewId="0">
      <selection activeCell="C4" sqref="C4:D4"/>
    </sheetView>
  </sheetViews>
  <sheetFormatPr defaultRowHeight="15" x14ac:dyDescent="0.25"/>
  <cols>
    <col min="1" max="1" width="7.7109375" style="77" customWidth="1"/>
    <col min="2" max="2" width="5.7109375" style="77" customWidth="1"/>
    <col min="3" max="3" width="51" style="77" customWidth="1"/>
    <col min="4" max="4" width="9.140625" style="77"/>
    <col min="5" max="6" width="14.7109375" style="77" customWidth="1"/>
    <col min="7" max="16384" width="9.140625" style="77"/>
  </cols>
  <sheetData>
    <row r="1" spans="1:18" s="65" customFormat="1" ht="15" customHeight="1" x14ac:dyDescent="0.25">
      <c r="A1" s="60"/>
      <c r="B1" s="61" t="s">
        <v>48</v>
      </c>
      <c r="C1" s="62"/>
      <c r="D1" s="62"/>
      <c r="E1" s="63"/>
      <c r="F1" s="63"/>
      <c r="G1" s="64"/>
      <c r="H1" s="64"/>
      <c r="I1" s="64"/>
      <c r="J1" s="64"/>
      <c r="K1" s="64"/>
      <c r="L1" s="64"/>
      <c r="M1" s="64"/>
      <c r="N1" s="64"/>
      <c r="O1" s="64"/>
      <c r="P1" s="64"/>
    </row>
    <row r="2" spans="1:18" s="65" customFormat="1" ht="15" customHeight="1" x14ac:dyDescent="0.25">
      <c r="B2" s="66"/>
      <c r="C2" s="66"/>
      <c r="D2" s="66"/>
      <c r="E2" s="67" t="s">
        <v>43</v>
      </c>
      <c r="F2" s="67" t="s">
        <v>44</v>
      </c>
      <c r="G2" s="68"/>
      <c r="H2" s="69"/>
      <c r="I2" s="64"/>
      <c r="J2" s="64"/>
      <c r="K2" s="64"/>
      <c r="L2" s="64"/>
      <c r="M2" s="64"/>
      <c r="N2" s="64"/>
      <c r="O2" s="64"/>
      <c r="P2" s="64"/>
      <c r="Q2" s="64"/>
      <c r="R2" s="64"/>
    </row>
    <row r="3" spans="1:18" s="65" customFormat="1" ht="15" customHeight="1" x14ac:dyDescent="0.25">
      <c r="B3" s="66"/>
      <c r="C3" s="66"/>
      <c r="D3" s="66"/>
      <c r="E3" s="70" t="s">
        <v>0</v>
      </c>
      <c r="F3" s="70" t="s">
        <v>0</v>
      </c>
      <c r="G3" s="68"/>
      <c r="H3" s="69"/>
      <c r="I3" s="64"/>
      <c r="J3" s="64"/>
      <c r="K3" s="64"/>
      <c r="L3" s="64"/>
      <c r="M3" s="64"/>
      <c r="N3" s="64"/>
      <c r="O3" s="64"/>
      <c r="P3" s="64"/>
      <c r="Q3" s="64"/>
      <c r="R3" s="64"/>
    </row>
    <row r="4" spans="1:18" s="71" customFormat="1" ht="45" customHeight="1" x14ac:dyDescent="0.25">
      <c r="B4" s="72" t="s">
        <v>45</v>
      </c>
      <c r="C4" s="87" t="s">
        <v>56</v>
      </c>
      <c r="D4" s="87"/>
      <c r="E4" s="73"/>
      <c r="F4" s="73"/>
      <c r="G4" s="68"/>
      <c r="H4" s="69"/>
      <c r="I4" s="64"/>
      <c r="J4" s="64"/>
      <c r="K4" s="64"/>
      <c r="L4" s="64"/>
      <c r="M4" s="64"/>
      <c r="N4" s="64"/>
      <c r="O4" s="64"/>
      <c r="P4" s="64"/>
      <c r="Q4" s="64"/>
      <c r="R4" s="64"/>
    </row>
    <row r="5" spans="1:18" s="71" customFormat="1" ht="15" customHeight="1" x14ac:dyDescent="0.25">
      <c r="B5" s="9" t="s">
        <v>46</v>
      </c>
      <c r="C5" s="9" t="s">
        <v>5</v>
      </c>
      <c r="D5" s="9"/>
      <c r="E5" s="74">
        <f>'Info Open Fin Position'!F5</f>
        <v>2400</v>
      </c>
      <c r="F5" s="74"/>
      <c r="G5" s="64"/>
      <c r="H5" s="64"/>
      <c r="I5" s="64"/>
      <c r="J5" s="64"/>
      <c r="K5" s="64"/>
      <c r="L5" s="64"/>
      <c r="M5" s="64"/>
      <c r="N5" s="64"/>
      <c r="O5" s="64"/>
      <c r="P5" s="64"/>
      <c r="Q5" s="64"/>
      <c r="R5" s="64"/>
    </row>
    <row r="6" spans="1:18" s="71" customFormat="1" ht="15" customHeight="1" x14ac:dyDescent="0.25">
      <c r="B6" s="9" t="s">
        <v>46</v>
      </c>
      <c r="C6" s="9" t="s">
        <v>10</v>
      </c>
      <c r="D6" s="9"/>
      <c r="E6" s="74">
        <f>'Info Open Fin Position'!F6</f>
        <v>1900</v>
      </c>
      <c r="F6" s="74"/>
      <c r="G6" s="64"/>
      <c r="H6" s="64"/>
      <c r="I6" s="64"/>
      <c r="J6" s="64"/>
      <c r="K6" s="64"/>
      <c r="L6" s="64"/>
      <c r="M6" s="64"/>
      <c r="N6" s="64"/>
      <c r="O6" s="64"/>
      <c r="P6" s="64"/>
      <c r="Q6" s="64"/>
      <c r="R6" s="64"/>
    </row>
    <row r="7" spans="1:18" s="71" customFormat="1" ht="15" customHeight="1" x14ac:dyDescent="0.25">
      <c r="B7" s="9" t="s">
        <v>46</v>
      </c>
      <c r="C7" s="9" t="s">
        <v>58</v>
      </c>
      <c r="D7" s="9"/>
      <c r="E7" s="74">
        <f>'Info Open Fin Position'!F7</f>
        <v>1100</v>
      </c>
      <c r="F7" s="74"/>
      <c r="G7" s="64"/>
      <c r="H7" s="64"/>
      <c r="I7" s="64"/>
      <c r="J7" s="64"/>
      <c r="K7" s="64"/>
      <c r="L7" s="64"/>
      <c r="M7" s="64"/>
      <c r="N7" s="64"/>
      <c r="O7" s="64"/>
      <c r="P7" s="64"/>
      <c r="Q7" s="64"/>
      <c r="R7" s="64"/>
    </row>
    <row r="8" spans="1:18" s="71" customFormat="1" ht="15" customHeight="1" x14ac:dyDescent="0.25">
      <c r="B8" s="75" t="s">
        <v>47</v>
      </c>
      <c r="C8" s="9" t="s">
        <v>57</v>
      </c>
      <c r="D8" s="9"/>
      <c r="E8" s="74"/>
      <c r="F8" s="74">
        <f>(SUM(E5:E7))-F9</f>
        <v>200</v>
      </c>
      <c r="G8" s="64"/>
      <c r="H8" s="64"/>
      <c r="I8" s="64"/>
      <c r="J8" s="64"/>
      <c r="K8" s="64"/>
      <c r="L8" s="64"/>
      <c r="M8" s="64"/>
      <c r="N8" s="64"/>
      <c r="O8" s="64"/>
      <c r="P8" s="64"/>
      <c r="Q8" s="64"/>
      <c r="R8" s="64"/>
    </row>
    <row r="9" spans="1:18" s="71" customFormat="1" ht="15" customHeight="1" x14ac:dyDescent="0.25">
      <c r="B9" s="75" t="s">
        <v>47</v>
      </c>
      <c r="C9" s="75" t="s">
        <v>40</v>
      </c>
      <c r="D9" s="75"/>
      <c r="E9" s="74"/>
      <c r="F9" s="74">
        <f>'Acquisition Analysis (b)'!F10/1000</f>
        <v>5200</v>
      </c>
      <c r="G9" s="64"/>
      <c r="H9" s="64"/>
      <c r="I9" s="64"/>
      <c r="J9" s="64"/>
      <c r="K9" s="64"/>
      <c r="L9" s="64"/>
      <c r="M9" s="64"/>
      <c r="N9" s="64"/>
      <c r="O9" s="64"/>
      <c r="P9" s="64"/>
      <c r="Q9" s="64"/>
      <c r="R9" s="64"/>
    </row>
    <row r="10" spans="1:18" ht="15" customHeight="1" x14ac:dyDescent="0.25">
      <c r="A10" s="76"/>
      <c r="B10" s="76"/>
      <c r="C10" s="76"/>
      <c r="D10" s="76"/>
      <c r="E10" s="76"/>
      <c r="F10" s="76"/>
    </row>
  </sheetData>
  <mergeCells count="1">
    <mergeCell ref="C4:D4"/>
  </mergeCells>
  <pageMargins left="0.7" right="0.7" top="0.75" bottom="0.75" header="0.3" footer="0.3"/>
  <ignoredErrors>
    <ignoredError sqref="E3:F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Info Open Fin Position</vt:lpstr>
      <vt:lpstr>Acquisition Analysis (a)</vt:lpstr>
      <vt:lpstr>Cons Worksheet (a)</vt:lpstr>
      <vt:lpstr>Cons Journal (a)</vt:lpstr>
      <vt:lpstr>Acquisition Analysis (b)</vt:lpstr>
      <vt:lpstr>Cons Worksheet (b)</vt:lpstr>
      <vt:lpstr>Cons Journal (b)</vt:lpstr>
    </vt:vector>
  </TitlesOfParts>
  <Company>RMIT University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Keet</dc:creator>
  <cp:lastModifiedBy>Peter Keet</cp:lastModifiedBy>
  <dcterms:created xsi:type="dcterms:W3CDTF">2016-07-16T12:19:47Z</dcterms:created>
  <dcterms:modified xsi:type="dcterms:W3CDTF">2016-09-02T16:45:46Z</dcterms:modified>
</cp:coreProperties>
</file>