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0730" windowHeight="11760" activeTab="5"/>
  </bookViews>
  <sheets>
    <sheet name="Cons Worksheet June 20X6" sheetId="1" r:id="rId1"/>
    <sheet name="Open Fin Statements" sheetId="2" r:id="rId2"/>
    <sheet name="Acquisition Analysis" sheetId="3" r:id="rId3"/>
    <sheet name="Cons Journal (a)" sheetId="4" r:id="rId4"/>
    <sheet name="Complet Cons Worksheet Jun 20X6" sheetId="5" r:id="rId5"/>
    <sheet name="Cons Fin Statements" sheetId="6" r:id="rId6"/>
  </sheets>
  <calcPr calcId="145621"/>
</workbook>
</file>

<file path=xl/calcChain.xml><?xml version="1.0" encoding="utf-8"?>
<calcChain xmlns="http://schemas.openxmlformats.org/spreadsheetml/2006/main">
  <c r="E7" i="4" l="1"/>
  <c r="G12" i="5" s="1"/>
  <c r="F22" i="4"/>
  <c r="E22" i="4"/>
  <c r="D22" i="4"/>
  <c r="D21" i="4"/>
  <c r="E6" i="4"/>
  <c r="E20" i="4"/>
  <c r="D37" i="6"/>
  <c r="D32" i="6"/>
  <c r="D31" i="6"/>
  <c r="D30" i="6"/>
  <c r="D29" i="6"/>
  <c r="D6" i="6"/>
  <c r="D4" i="6"/>
  <c r="J32" i="5"/>
  <c r="J29" i="5"/>
  <c r="J28" i="5"/>
  <c r="J27" i="5"/>
  <c r="J23" i="5"/>
  <c r="J10" i="5"/>
  <c r="J5" i="5"/>
  <c r="G7" i="5"/>
  <c r="I9" i="5"/>
  <c r="J9" i="5" s="1"/>
  <c r="I15" i="5"/>
  <c r="G13" i="5"/>
  <c r="F35" i="5"/>
  <c r="E35" i="5"/>
  <c r="D35" i="5"/>
  <c r="F11" i="5"/>
  <c r="F18" i="5" s="1"/>
  <c r="F22" i="5" s="1"/>
  <c r="F24" i="5" s="1"/>
  <c r="E11" i="5"/>
  <c r="E18" i="5" s="1"/>
  <c r="E22" i="5" s="1"/>
  <c r="E24" i="5" s="1"/>
  <c r="D11" i="5"/>
  <c r="D18" i="5" s="1"/>
  <c r="D22" i="5" s="1"/>
  <c r="D24" i="5" s="1"/>
  <c r="F50" i="4"/>
  <c r="E49" i="4" s="1"/>
  <c r="F46" i="4"/>
  <c r="I31" i="5" s="1"/>
  <c r="E44" i="4"/>
  <c r="G14" i="5" s="1"/>
  <c r="E43" i="4"/>
  <c r="G20" i="5" s="1"/>
  <c r="E39" i="4"/>
  <c r="G30" i="5" s="1"/>
  <c r="F36" i="4"/>
  <c r="E35" i="4" s="1"/>
  <c r="G6" i="5" s="1"/>
  <c r="F32" i="4"/>
  <c r="I34" i="5" s="1"/>
  <c r="J34" i="5" s="1"/>
  <c r="D34" i="6" s="1"/>
  <c r="D18" i="4"/>
  <c r="E15" i="4"/>
  <c r="E14" i="4"/>
  <c r="F15" i="4" s="1"/>
  <c r="E35" i="3"/>
  <c r="E34" i="3"/>
  <c r="F35" i="3" s="1"/>
  <c r="F37" i="3" s="1"/>
  <c r="F38" i="3" s="1"/>
  <c r="E21" i="3"/>
  <c r="E20" i="3"/>
  <c r="E19" i="3"/>
  <c r="E16" i="3"/>
  <c r="F16" i="3" s="1"/>
  <c r="F9" i="4" s="1"/>
  <c r="I30" i="5" s="1"/>
  <c r="F40" i="2"/>
  <c r="F36" i="2"/>
  <c r="F31" i="2"/>
  <c r="F14" i="2"/>
  <c r="F20" i="2" s="1"/>
  <c r="F19" i="2"/>
  <c r="F9" i="2"/>
  <c r="F26" i="1"/>
  <c r="E26" i="1"/>
  <c r="D26" i="1"/>
  <c r="E9" i="1"/>
  <c r="E13" i="1" s="1"/>
  <c r="E16" i="1" s="1"/>
  <c r="E18" i="1" s="1"/>
  <c r="J15" i="5" l="1"/>
  <c r="E21" i="6" s="1"/>
  <c r="F21" i="6" s="1"/>
  <c r="I16" i="5"/>
  <c r="J6" i="5"/>
  <c r="J12" i="5"/>
  <c r="E19" i="6" s="1"/>
  <c r="J30" i="5"/>
  <c r="F45" i="4"/>
  <c r="I8" i="5" s="1"/>
  <c r="J8" i="5" s="1"/>
  <c r="D5" i="6" s="1"/>
  <c r="D7" i="6" s="1"/>
  <c r="G21" i="5"/>
  <c r="J21" i="5" s="1"/>
  <c r="E19" i="4"/>
  <c r="E5" i="4" s="1"/>
  <c r="G19" i="5" s="1"/>
  <c r="J19" i="5" s="1"/>
  <c r="C19" i="6" s="1"/>
  <c r="C22" i="6" s="1"/>
  <c r="D39" i="6" s="1"/>
  <c r="F21" i="3"/>
  <c r="F23" i="3" s="1"/>
  <c r="F24" i="3" s="1"/>
  <c r="F41" i="2"/>
  <c r="I35" i="5" l="1"/>
  <c r="J11" i="5"/>
  <c r="J18" i="5" s="1"/>
  <c r="J22" i="5" s="1"/>
  <c r="J24" i="5" s="1"/>
  <c r="D19" i="6"/>
  <c r="D8" i="6"/>
  <c r="D10" i="6"/>
  <c r="E20" i="6" s="1"/>
  <c r="E8" i="4"/>
  <c r="G33" i="5" s="1"/>
  <c r="F24" i="4"/>
  <c r="F25" i="4" s="1"/>
  <c r="D22" i="6" l="1"/>
  <c r="D40" i="6" s="1"/>
  <c r="F19" i="6"/>
  <c r="G35" i="5"/>
  <c r="J33" i="5"/>
  <c r="D11" i="6"/>
  <c r="F20" i="6"/>
  <c r="E22" i="6"/>
  <c r="D41" i="6" s="1"/>
  <c r="D42" i="6" l="1"/>
  <c r="D43" i="6" s="1"/>
  <c r="F22" i="6"/>
  <c r="J35" i="5"/>
  <c r="D33" i="6"/>
  <c r="D35" i="6" s="1"/>
  <c r="F9" i="1" l="1"/>
  <c r="D9" i="1"/>
  <c r="D13" i="1" s="1"/>
  <c r="D16" i="1" l="1"/>
  <c r="D18" i="1" s="1"/>
  <c r="F13" i="1"/>
  <c r="F16" i="1" s="1"/>
  <c r="F18" i="1" s="1"/>
</calcChain>
</file>

<file path=xl/sharedStrings.xml><?xml version="1.0" encoding="utf-8"?>
<sst xmlns="http://schemas.openxmlformats.org/spreadsheetml/2006/main" count="281" uniqueCount="123">
  <si>
    <t>Financial statements</t>
  </si>
  <si>
    <t>$000</t>
  </si>
  <si>
    <t>Sales revenue</t>
  </si>
  <si>
    <t>Dividend revenue</t>
  </si>
  <si>
    <t>Profit for the year</t>
  </si>
  <si>
    <t>Dividend paid</t>
  </si>
  <si>
    <t>Shareholders' equity</t>
  </si>
  <si>
    <t>Issued capital</t>
  </si>
  <si>
    <t>Total equity</t>
  </si>
  <si>
    <t>Liabilities</t>
  </si>
  <si>
    <t>Dividend payable</t>
  </si>
  <si>
    <t>Total liabilities and equity</t>
  </si>
  <si>
    <t>Assets</t>
  </si>
  <si>
    <t>Cash</t>
  </si>
  <si>
    <t>Property, plant and equipment (net)</t>
  </si>
  <si>
    <t>Total assets</t>
  </si>
  <si>
    <t>Amalia Ltd</t>
  </si>
  <si>
    <t>Rodrigues Ltd</t>
  </si>
  <si>
    <t>Olympia Ltd</t>
  </si>
  <si>
    <t>Impairment loss expense - investments</t>
  </si>
  <si>
    <t>Other expenses</t>
  </si>
  <si>
    <t>Amalia Ltd Group Consolidation Worksheet at 30 June 20X6</t>
  </si>
  <si>
    <t>Retained earnings 1 July 20X5</t>
  </si>
  <si>
    <t>Retained earnings 30 June 20X6</t>
  </si>
  <si>
    <t>General reserve</t>
  </si>
  <si>
    <t>Trade receivables</t>
  </si>
  <si>
    <t>Inventories</t>
  </si>
  <si>
    <t>Investment in subsidiaries (net)</t>
  </si>
  <si>
    <t xml:space="preserve">Assets </t>
  </si>
  <si>
    <t xml:space="preserve">Issued capital </t>
  </si>
  <si>
    <t>Retained earnings</t>
  </si>
  <si>
    <t>Total liabilities</t>
  </si>
  <si>
    <t>Other liabilities</t>
  </si>
  <si>
    <t>Statement of Financial Position as at 1 July 20X2</t>
  </si>
  <si>
    <t>Statement of Financial Position as at 1 July 20X5</t>
  </si>
  <si>
    <t>Additional information</t>
  </si>
  <si>
    <t xml:space="preserve">(a) </t>
    <phoneticPr fontId="0" type="noConversion"/>
  </si>
  <si>
    <t xml:space="preserve">(b) </t>
    <phoneticPr fontId="0" type="noConversion"/>
  </si>
  <si>
    <t xml:space="preserve">(c) </t>
  </si>
  <si>
    <t xml:space="preserve">(d) </t>
  </si>
  <si>
    <t xml:space="preserve">(e) </t>
  </si>
  <si>
    <t xml:space="preserve">(f) </t>
  </si>
  <si>
    <t>Recorded value of equity (equals carrying amount of identifiable net assets)</t>
  </si>
  <si>
    <t>Add/subtract fair value adjustments to identifiable net assets</t>
  </si>
  <si>
    <t xml:space="preserve">Goodwill: cost of acquisition &gt; fair value of identifiable net assets </t>
  </si>
  <si>
    <t>Gain on bargain purchase: cost of acquisition &lt; fair value of identifiable net assets</t>
  </si>
  <si>
    <t>On 1 July 20X5, Amalia Ltd acquired 100% of the issued shares of Olympia Ltd, ex-dividend, for $2,300,000.</t>
  </si>
  <si>
    <t>On 1 July 20X2, Amalia Ltd acquired 100% of the issued shares of Rodrigues Ltd, cum-dividend, for $5,700,000.</t>
  </si>
  <si>
    <t>On 1 July 20X5, all the identifiable assets and liabilities of Olympia Ltd were recorded at their fair values.</t>
  </si>
  <si>
    <t>On 1 July 20X2, all the identifiable assets and liabilities of Rodrigues Ltd were recorded at their fair values.</t>
  </si>
  <si>
    <t xml:space="preserve">On 31 March 20X4, Rodrigues Ltd issued bonus shares funded by transferring $540,000 from its pre-acquisition general reserve. </t>
  </si>
  <si>
    <t>On 30 June 20X5, the recoverable amount of goodwill associated with the acquisition of Rodrigues Ltd was assessed to be $150,000.</t>
  </si>
  <si>
    <t xml:space="preserve">(g) </t>
  </si>
  <si>
    <t>On 30 June 20X6, Amalia Ltd recognised an impairment loss of $120,000 relating to its investment in Olympia Ltd.</t>
  </si>
  <si>
    <t>Acquisition analysis: Investment in Rodrigues Ltd</t>
  </si>
  <si>
    <t>Cost of acquisition of investment in Rodrigues Ltd</t>
  </si>
  <si>
    <t>Fair value of purchase consideration for 100% of Rodrigues Ltd’s equity</t>
  </si>
  <si>
    <t>Less dividend receivable from Rodrigues Ltd at acquisition date</t>
  </si>
  <si>
    <t>Less fair value of identifiable net assets of Rodrigues Ltd</t>
  </si>
  <si>
    <t>Fair value of identifiable net assets of Rodrigues Ltd acquired</t>
  </si>
  <si>
    <t>Acquisition analysis: Investment in Olympia Ltd</t>
  </si>
  <si>
    <t>Cost of acquisition of investment in Olympia Ltd</t>
  </si>
  <si>
    <t>Fair value of purchase consideration for 100% of Olympia Ltd’s equity</t>
  </si>
  <si>
    <t>Less fair value of identifiable net assets of Olympia Ltd</t>
  </si>
  <si>
    <t>Fair value of identifiable net assets of Olympia Ltd acquired</t>
  </si>
  <si>
    <t>Dr.</t>
  </si>
  <si>
    <t>Cr.</t>
  </si>
  <si>
    <t xml:space="preserve">(a) </t>
  </si>
  <si>
    <t xml:space="preserve">Dr </t>
  </si>
  <si>
    <t>Goodwill</t>
  </si>
  <si>
    <t xml:space="preserve"> Cr </t>
  </si>
  <si>
    <t>Issued capital at acquisition date, 1 July 20X2</t>
  </si>
  <si>
    <t>General reserve at acquisition date, 1 July 20X2</t>
  </si>
  <si>
    <t>Note</t>
  </si>
  <si>
    <t xml:space="preserve">(b) </t>
  </si>
  <si>
    <t>Investment in Lisboa Ltd</t>
  </si>
  <si>
    <t>Consolidation worksheet journal entries for consolidation at 30 June 20X6</t>
  </si>
  <si>
    <t>Elimination of Amalia Ltd's investment in subsidiary asset against the pre-acquisition equity of Rodrigues Ltd acquired at 1 July 20X2, and recognition of goodwill</t>
  </si>
  <si>
    <t>Investment in Rodrigues Ltd</t>
  </si>
  <si>
    <t>The bonus share issue resulted in the transfer of $540,000 from retained earnings to issued capital</t>
  </si>
  <si>
    <t>Accumulated impairment loss - goodwill</t>
  </si>
  <si>
    <t>Recognition of goodwill impairment loss associated with the acquisition of Rodrigues Ltd relating to previous period (20X4-20X5) of $250,000, (i.e., writing down goodwill from $400,000 to $150,000).</t>
  </si>
  <si>
    <t>Elimination of intragroup dividend paid by Rodrigues Ltd to Amalia Ltd</t>
  </si>
  <si>
    <t>Accumulated impairment losses - Investment in Olympia Ltd</t>
  </si>
  <si>
    <t>Investment loss expense - Investment in Olympia Ltd</t>
  </si>
  <si>
    <t>Reversal of impairment loss recognised by Amalia Ltd in the current reporting period (20X5-20X6) relating to its investment in Olympia Ltd</t>
  </si>
  <si>
    <t>Elimination of Amalia Ltd's investment in subsidiary asset against the pre-acquisition equity of Olympia Ltd acquired at acquisition date, 1 July 20X5, and recognition of gain on bargain purchase</t>
  </si>
  <si>
    <t>Elimination of intragroup dividend paid by Olympia Ltd to Amalia Ltd</t>
  </si>
  <si>
    <t>Gain on bargain purchase</t>
  </si>
  <si>
    <t>Consolidation adjustments</t>
  </si>
  <si>
    <t>Group</t>
  </si>
  <si>
    <t>Debit</t>
  </si>
  <si>
    <t>Ref</t>
  </si>
  <si>
    <t>Credit</t>
  </si>
  <si>
    <t>Consolidated</t>
  </si>
  <si>
    <t>a</t>
  </si>
  <si>
    <t>b</t>
  </si>
  <si>
    <t>c</t>
  </si>
  <si>
    <t>d</t>
  </si>
  <si>
    <t>d/a</t>
  </si>
  <si>
    <t>e</t>
  </si>
  <si>
    <t>f</t>
  </si>
  <si>
    <t>Other comprehensive income</t>
  </si>
  <si>
    <t>Total comprehensive income for the year</t>
    <phoneticPr fontId="0" type="noConversion"/>
  </si>
  <si>
    <t>Issued</t>
  </si>
  <si>
    <t xml:space="preserve">Retained </t>
  </si>
  <si>
    <t>Total</t>
  </si>
  <si>
    <t>Capital</t>
  </si>
  <si>
    <t>Earnings</t>
  </si>
  <si>
    <t>Equity</t>
  </si>
  <si>
    <t>Dividend paid</t>
    <phoneticPr fontId="0" type="noConversion"/>
  </si>
  <si>
    <t>Amalia Ltd Group</t>
  </si>
  <si>
    <t>Consolidated Statement of Comprehensive Income for the year ended 30 June 20X6</t>
  </si>
  <si>
    <t>Consolidated Statement of Financial Position as at 30 June 20X6</t>
  </si>
  <si>
    <t>Consolidated Statement of Changes in Equity for the year ended 30 June 20X6</t>
  </si>
  <si>
    <t>Total comprehensive income attributable to the equity holders of Amalia Ltd</t>
  </si>
  <si>
    <t>Balance 1 July 20X5</t>
  </si>
  <si>
    <t>Balance 30 June 20X6</t>
  </si>
  <si>
    <t xml:space="preserve">General </t>
  </si>
  <si>
    <t>Reserve</t>
  </si>
  <si>
    <r>
      <rPr>
        <i/>
        <sz val="11"/>
        <color theme="1"/>
        <rFont val="Times New Roman"/>
        <family val="1"/>
      </rPr>
      <t>Add</t>
    </r>
    <r>
      <rPr>
        <sz val="11"/>
        <color theme="1"/>
        <rFont val="Times New Roman"/>
        <family val="1"/>
      </rPr>
      <t xml:space="preserve">  Pre-acquision retained earnings used to fund bonus share issue on 31 March 2004</t>
    </r>
  </si>
  <si>
    <t>Profit for the year attributable to the equity holders of Amalia Ltd</t>
  </si>
  <si>
    <r>
      <rPr>
        <i/>
        <sz val="11"/>
        <color theme="1"/>
        <rFont val="Times New Roman"/>
        <family val="1"/>
      </rPr>
      <t>Less</t>
    </r>
    <r>
      <rPr>
        <sz val="11"/>
        <color theme="1"/>
        <rFont val="Times New Roman"/>
        <family val="1"/>
      </rPr>
      <t xml:space="preserve">  Pre-acquision retained earnings used to fund bonus share issue on 31 March 2004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</si>
</sst>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164" formatCode="_-* #,##0.00_-;\-* #,##0.00_-;_-* &quot;-&quot;??_-;_-@_-"/>
    <numFmt numFmtId="165" formatCode="_([$$US]\ #,##0_);_([$$US]\ * \(#,##0\);_([$$US]\ * &quot;-&quot;_);_(@_)"/>
    <numFmt numFmtId="166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b/>
      <i/>
      <sz val="11"/>
      <name val="Times New Roman"/>
      <family val="1"/>
    </font>
    <font>
      <b/>
      <i/>
      <sz val="11"/>
      <color theme="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u/>
      <sz val="11"/>
      <color theme="1"/>
      <name val="Times New Roman"/>
      <family val="1"/>
    </font>
    <font>
      <i/>
      <sz val="11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41" fontId="2" fillId="2" borderId="1" xfId="0" applyNumberFormat="1" applyFont="1" applyFill="1" applyBorder="1"/>
    <xf numFmtId="41" fontId="3" fillId="2" borderId="1" xfId="0" applyNumberFormat="1" applyFont="1" applyFill="1" applyBorder="1" applyAlignment="1">
      <alignment horizontal="left"/>
    </xf>
    <xf numFmtId="41" fontId="2" fillId="2" borderId="1" xfId="0" applyNumberFormat="1" applyFont="1" applyFill="1" applyBorder="1" applyAlignment="1">
      <alignment horizontal="right"/>
    </xf>
    <xf numFmtId="0" fontId="0" fillId="2" borderId="0" xfId="0" applyFill="1"/>
    <xf numFmtId="41" fontId="2" fillId="2" borderId="0" xfId="0" applyNumberFormat="1" applyFont="1" applyFill="1"/>
    <xf numFmtId="41" fontId="2" fillId="2" borderId="2" xfId="0" applyNumberFormat="1" applyFont="1" applyFill="1" applyBorder="1" applyAlignment="1">
      <alignment horizontal="left"/>
    </xf>
    <xf numFmtId="41" fontId="2" fillId="2" borderId="0" xfId="0" applyNumberFormat="1" applyFont="1" applyFill="1" applyBorder="1" applyAlignment="1">
      <alignment horizontal="left"/>
    </xf>
    <xf numFmtId="41" fontId="3" fillId="2" borderId="0" xfId="0" applyNumberFormat="1" applyFont="1" applyFill="1" applyBorder="1" applyAlignment="1">
      <alignment horizontal="right"/>
    </xf>
    <xf numFmtId="41" fontId="3" fillId="2" borderId="1" xfId="0" quotePrefix="1" applyNumberFormat="1" applyFont="1" applyFill="1" applyBorder="1" applyAlignment="1">
      <alignment horizontal="right"/>
    </xf>
    <xf numFmtId="41" fontId="5" fillId="2" borderId="0" xfId="0" applyNumberFormat="1" applyFont="1" applyFill="1"/>
    <xf numFmtId="41" fontId="5" fillId="2" borderId="0" xfId="0" applyNumberFormat="1" applyFont="1" applyFill="1" applyBorder="1" applyProtection="1"/>
    <xf numFmtId="41" fontId="5" fillId="2" borderId="0" xfId="0" quotePrefix="1" applyNumberFormat="1" applyFont="1" applyFill="1" applyBorder="1" applyAlignment="1">
      <alignment horizontal="right"/>
    </xf>
    <xf numFmtId="41" fontId="5" fillId="2" borderId="1" xfId="0" quotePrefix="1" applyNumberFormat="1" applyFont="1" applyFill="1" applyBorder="1" applyAlignment="1">
      <alignment horizontal="right"/>
    </xf>
    <xf numFmtId="41" fontId="5" fillId="2" borderId="2" xfId="0" applyNumberFormat="1" applyFont="1" applyFill="1" applyBorder="1"/>
    <xf numFmtId="41" fontId="5" fillId="2" borderId="0" xfId="0" applyNumberFormat="1" applyFont="1" applyFill="1" applyBorder="1"/>
    <xf numFmtId="41" fontId="5" fillId="2" borderId="0" xfId="0" applyNumberFormat="1" applyFont="1" applyFill="1" applyBorder="1" applyAlignment="1">
      <alignment horizontal="right"/>
    </xf>
    <xf numFmtId="41" fontId="5" fillId="2" borderId="1" xfId="0" applyNumberFormat="1" applyFont="1" applyFill="1" applyBorder="1"/>
    <xf numFmtId="41" fontId="5" fillId="2" borderId="1" xfId="0" applyNumberFormat="1" applyFont="1" applyFill="1" applyBorder="1" applyAlignment="1">
      <alignment horizontal="right"/>
    </xf>
    <xf numFmtId="41" fontId="6" fillId="2" borderId="0" xfId="0" applyNumberFormat="1" applyFont="1" applyFill="1" applyProtection="1"/>
    <xf numFmtId="41" fontId="5" fillId="2" borderId="0" xfId="0" applyNumberFormat="1" applyFont="1" applyFill="1" applyBorder="1" applyAlignment="1">
      <alignment horizontal="left"/>
    </xf>
    <xf numFmtId="41" fontId="5" fillId="2" borderId="0" xfId="0" applyNumberFormat="1" applyFont="1" applyFill="1" applyAlignment="1">
      <alignment horizontal="right"/>
    </xf>
    <xf numFmtId="41" fontId="6" fillId="2" borderId="0" xfId="0" applyNumberFormat="1" applyFont="1" applyFill="1" applyBorder="1"/>
    <xf numFmtId="41" fontId="5" fillId="2" borderId="3" xfId="0" applyNumberFormat="1" applyFont="1" applyFill="1" applyBorder="1" applyAlignment="1">
      <alignment horizontal="right"/>
    </xf>
    <xf numFmtId="41" fontId="6" fillId="2" borderId="0" xfId="0" applyNumberFormat="1" applyFont="1" applyFill="1"/>
    <xf numFmtId="0" fontId="0" fillId="2" borderId="2" xfId="0" applyFill="1" applyBorder="1"/>
    <xf numFmtId="41" fontId="3" fillId="2" borderId="0" xfId="0" applyNumberFormat="1" applyFont="1" applyFill="1" applyBorder="1" applyAlignment="1"/>
    <xf numFmtId="41" fontId="3" fillId="2" borderId="1" xfId="0" applyNumberFormat="1" applyFont="1" applyFill="1" applyBorder="1" applyAlignment="1"/>
    <xf numFmtId="41" fontId="6" fillId="2" borderId="0" xfId="0" applyNumberFormat="1" applyFont="1" applyFill="1" applyBorder="1" applyAlignment="1"/>
    <xf numFmtId="41" fontId="2" fillId="2" borderId="2" xfId="0" applyNumberFormat="1" applyFont="1" applyFill="1" applyBorder="1"/>
    <xf numFmtId="41" fontId="3" fillId="2" borderId="1" xfId="0" quotePrefix="1" applyNumberFormat="1" applyFont="1" applyFill="1" applyBorder="1" applyAlignment="1">
      <alignment horizontal="center"/>
    </xf>
    <xf numFmtId="41" fontId="6" fillId="2" borderId="0" xfId="0" quotePrefix="1" applyNumberFormat="1" applyFont="1" applyFill="1" applyBorder="1" applyAlignment="1">
      <alignment horizontal="right"/>
    </xf>
    <xf numFmtId="41" fontId="5" fillId="2" borderId="0" xfId="0" applyNumberFormat="1" applyFont="1" applyFill="1" applyBorder="1" applyAlignment="1">
      <alignment horizontal="left" indent="2"/>
    </xf>
    <xf numFmtId="41" fontId="5" fillId="2" borderId="3" xfId="0" applyNumberFormat="1" applyFont="1" applyFill="1" applyBorder="1"/>
    <xf numFmtId="165" fontId="5" fillId="2" borderId="0" xfId="0" applyNumberFormat="1" applyFont="1" applyFill="1"/>
    <xf numFmtId="41" fontId="6" fillId="2" borderId="0" xfId="0" applyNumberFormat="1" applyFont="1" applyFill="1" applyBorder="1" applyAlignment="1">
      <alignment horizontal="left"/>
    </xf>
    <xf numFmtId="41" fontId="5" fillId="2" borderId="0" xfId="0" applyNumberFormat="1" applyFont="1" applyFill="1" applyAlignment="1">
      <alignment horizontal="left" indent="2"/>
    </xf>
    <xf numFmtId="41" fontId="2" fillId="2" borderId="1" xfId="0" quotePrefix="1" applyNumberFormat="1" applyFont="1" applyFill="1" applyBorder="1"/>
    <xf numFmtId="41" fontId="2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41" fontId="5" fillId="2" borderId="0" xfId="0" quotePrefix="1" applyNumberFormat="1" applyFont="1" applyFill="1" applyBorder="1"/>
    <xf numFmtId="41" fontId="5" fillId="2" borderId="0" xfId="0" quotePrefix="1" applyNumberFormat="1" applyFont="1" applyFill="1" applyBorder="1" applyAlignment="1">
      <alignment horizontal="center" vertical="top"/>
    </xf>
    <xf numFmtId="0" fontId="7" fillId="2" borderId="2" xfId="0" applyFont="1" applyFill="1" applyBorder="1"/>
    <xf numFmtId="41" fontId="7" fillId="2" borderId="0" xfId="0" applyNumberFormat="1" applyFont="1" applyFill="1"/>
    <xf numFmtId="0" fontId="7" fillId="2" borderId="1" xfId="0" applyFont="1" applyFill="1" applyBorder="1"/>
    <xf numFmtId="41" fontId="7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 applyBorder="1"/>
    <xf numFmtId="0" fontId="7" fillId="2" borderId="0" xfId="0" applyFont="1" applyFill="1" applyBorder="1"/>
    <xf numFmtId="0" fontId="9" fillId="2" borderId="0" xfId="0" applyFont="1" applyFill="1"/>
    <xf numFmtId="41" fontId="8" fillId="2" borderId="0" xfId="0" applyNumberFormat="1" applyFont="1" applyFill="1" applyBorder="1" applyAlignment="1">
      <alignment horizontal="right"/>
    </xf>
    <xf numFmtId="0" fontId="7" fillId="2" borderId="0" xfId="0" applyFont="1" applyFill="1" applyAlignment="1">
      <alignment horizontal="left" indent="2"/>
    </xf>
    <xf numFmtId="41" fontId="7" fillId="2" borderId="3" xfId="0" applyNumberFormat="1" applyFont="1" applyFill="1" applyBorder="1"/>
    <xf numFmtId="41" fontId="5" fillId="2" borderId="0" xfId="0" quotePrefix="1" applyNumberFormat="1" applyFont="1" applyFill="1" applyBorder="1" applyAlignment="1">
      <alignment horizontal="left" wrapText="1"/>
    </xf>
    <xf numFmtId="166" fontId="10" fillId="2" borderId="1" xfId="1" applyNumberFormat="1" applyFont="1" applyFill="1" applyBorder="1"/>
    <xf numFmtId="0" fontId="2" fillId="2" borderId="1" xfId="0" applyFont="1" applyFill="1" applyBorder="1"/>
    <xf numFmtId="41" fontId="10" fillId="2" borderId="1" xfId="1" applyNumberFormat="1" applyFont="1" applyFill="1" applyBorder="1" applyAlignment="1">
      <alignment horizontal="centerContinuous"/>
    </xf>
    <xf numFmtId="41" fontId="11" fillId="2" borderId="1" xfId="1" applyNumberFormat="1" applyFont="1" applyFill="1" applyBorder="1" applyAlignment="1">
      <alignment horizontal="centerContinuous"/>
    </xf>
    <xf numFmtId="166" fontId="10" fillId="2" borderId="0" xfId="1" applyNumberFormat="1" applyFont="1" applyFill="1"/>
    <xf numFmtId="0" fontId="2" fillId="2" borderId="0" xfId="0" applyFont="1" applyFill="1" applyBorder="1"/>
    <xf numFmtId="41" fontId="2" fillId="2" borderId="0" xfId="0" applyNumberFormat="1" applyFont="1" applyFill="1" applyBorder="1"/>
    <xf numFmtId="41" fontId="2" fillId="2" borderId="0" xfId="0" applyNumberFormat="1" applyFont="1" applyFill="1" applyAlignment="1">
      <alignment horizontal="center"/>
    </xf>
    <xf numFmtId="0" fontId="6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wrapText="1"/>
    </xf>
    <xf numFmtId="41" fontId="6" fillId="2" borderId="0" xfId="0" applyNumberFormat="1" applyFont="1" applyFill="1" applyAlignment="1">
      <alignment wrapText="1"/>
    </xf>
    <xf numFmtId="41" fontId="5" fillId="2" borderId="0" xfId="0" quotePrefix="1" applyNumberFormat="1" applyFont="1" applyFill="1" applyBorder="1" applyAlignment="1">
      <alignment horizontal="center"/>
    </xf>
    <xf numFmtId="0" fontId="5" fillId="2" borderId="0" xfId="0" applyFont="1" applyFill="1"/>
    <xf numFmtId="0" fontId="5" fillId="2" borderId="0" xfId="0" applyFont="1" applyFill="1" applyAlignment="1">
      <alignment horizontal="left" indent="1"/>
    </xf>
    <xf numFmtId="41" fontId="7" fillId="2" borderId="0" xfId="0" applyNumberFormat="1" applyFont="1" applyFill="1" applyBorder="1"/>
    <xf numFmtId="0" fontId="7" fillId="2" borderId="0" xfId="0" applyFont="1" applyFill="1" applyAlignment="1">
      <alignment horizontal="left" wrapText="1" indent="2"/>
    </xf>
    <xf numFmtId="0" fontId="12" fillId="2" borderId="0" xfId="0" applyFont="1" applyFill="1"/>
    <xf numFmtId="166" fontId="13" fillId="2" borderId="0" xfId="1" applyNumberFormat="1" applyFont="1" applyFill="1" applyAlignment="1"/>
    <xf numFmtId="166" fontId="13" fillId="2" borderId="0" xfId="1" applyNumberFormat="1" applyFont="1" applyFill="1" applyAlignment="1">
      <alignment wrapText="1"/>
    </xf>
    <xf numFmtId="41" fontId="13" fillId="2" borderId="0" xfId="1" applyNumberFormat="1" applyFont="1" applyFill="1" applyAlignment="1">
      <alignment wrapText="1"/>
    </xf>
    <xf numFmtId="41" fontId="11" fillId="2" borderId="0" xfId="1" applyNumberFormat="1" applyFont="1" applyFill="1"/>
    <xf numFmtId="0" fontId="6" fillId="2" borderId="0" xfId="0" applyFont="1" applyFill="1" applyAlignment="1">
      <alignment vertical="top" wrapText="1"/>
    </xf>
    <xf numFmtId="41" fontId="2" fillId="2" borderId="0" xfId="0" applyNumberFormat="1" applyFont="1" applyFill="1" applyBorder="1" applyAlignment="1">
      <alignment horizontal="right"/>
    </xf>
    <xf numFmtId="41" fontId="3" fillId="2" borderId="2" xfId="0" applyNumberFormat="1" applyFont="1" applyFill="1" applyBorder="1" applyAlignment="1">
      <alignment horizontal="center"/>
    </xf>
    <xf numFmtId="41" fontId="3" fillId="2" borderId="1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right"/>
    </xf>
    <xf numFmtId="41" fontId="8" fillId="2" borderId="0" xfId="0" applyNumberFormat="1" applyFont="1" applyFill="1" applyAlignment="1">
      <alignment horizontal="center"/>
    </xf>
    <xf numFmtId="41" fontId="3" fillId="2" borderId="0" xfId="0" applyNumberFormat="1" applyFont="1" applyFill="1" applyBorder="1" applyAlignment="1">
      <alignment horizontal="left"/>
    </xf>
    <xf numFmtId="41" fontId="5" fillId="2" borderId="0" xfId="0" applyNumberFormat="1" applyFont="1" applyFill="1" applyBorder="1" applyAlignment="1">
      <alignment horizontal="center"/>
    </xf>
    <xf numFmtId="41" fontId="3" fillId="2" borderId="0" xfId="0" applyNumberFormat="1" applyFont="1" applyFill="1" applyBorder="1" applyAlignment="1">
      <alignment horizontal="center"/>
    </xf>
    <xf numFmtId="41" fontId="5" fillId="2" borderId="4" xfId="0" applyNumberFormat="1" applyFont="1" applyFill="1" applyBorder="1" applyAlignment="1">
      <alignment horizontal="right"/>
    </xf>
    <xf numFmtId="41" fontId="3" fillId="2" borderId="1" xfId="0" applyNumberFormat="1" applyFont="1" applyFill="1" applyBorder="1"/>
    <xf numFmtId="41" fontId="5" fillId="2" borderId="0" xfId="0" applyNumberFormat="1" applyFont="1" applyFill="1" applyAlignment="1">
      <alignment horizontal="center"/>
    </xf>
    <xf numFmtId="41" fontId="5" fillId="2" borderId="0" xfId="0" applyNumberFormat="1" applyFont="1" applyFill="1" applyAlignment="1">
      <alignment wrapText="1"/>
    </xf>
    <xf numFmtId="41" fontId="3" fillId="2" borderId="1" xfId="0" applyNumberFormat="1" applyFont="1" applyFill="1" applyBorder="1" applyAlignment="1">
      <alignment horizontal="center"/>
    </xf>
    <xf numFmtId="41" fontId="5" fillId="2" borderId="1" xfId="0" applyNumberFormat="1" applyFont="1" applyFill="1" applyBorder="1" applyAlignment="1">
      <alignment horizontal="left"/>
    </xf>
    <xf numFmtId="0" fontId="7" fillId="2" borderId="0" xfId="0" applyFont="1" applyFill="1" applyAlignment="1">
      <alignment horizontal="left" wrapText="1"/>
    </xf>
    <xf numFmtId="0" fontId="4" fillId="2" borderId="2" xfId="0" applyFont="1" applyFill="1" applyBorder="1" applyAlignment="1">
      <alignment horizontal="center" vertical="center" wrapText="1"/>
    </xf>
    <xf numFmtId="41" fontId="5" fillId="2" borderId="0" xfId="0" quotePrefix="1" applyNumberFormat="1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center"/>
    </xf>
    <xf numFmtId="0" fontId="7" fillId="2" borderId="0" xfId="0" applyFont="1" applyFill="1" applyAlignment="1">
      <alignment horizontal="left" wrapText="1" indent="3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workbookViewId="0">
      <selection activeCell="D41" sqref="D41"/>
    </sheetView>
  </sheetViews>
  <sheetFormatPr defaultRowHeight="15" x14ac:dyDescent="0.25"/>
  <cols>
    <col min="1" max="1" width="7.7109375" style="4" customWidth="1"/>
    <col min="2" max="2" width="26.42578125" style="4" customWidth="1"/>
    <col min="3" max="3" width="7.42578125" style="4" customWidth="1"/>
    <col min="4" max="6" width="14.7109375" style="4" customWidth="1"/>
    <col min="7" max="16384" width="9.140625" style="4"/>
  </cols>
  <sheetData>
    <row r="1" spans="1:6" x14ac:dyDescent="0.25">
      <c r="A1" s="1"/>
      <c r="B1" s="2" t="s">
        <v>21</v>
      </c>
      <c r="C1" s="2"/>
      <c r="D1" s="1"/>
      <c r="E1" s="1"/>
      <c r="F1" s="3"/>
    </row>
    <row r="2" spans="1:6" x14ac:dyDescent="0.25">
      <c r="A2" s="5"/>
      <c r="B2" s="6"/>
      <c r="C2" s="6"/>
      <c r="D2" s="91" t="s">
        <v>0</v>
      </c>
      <c r="E2" s="91"/>
      <c r="F2" s="91"/>
    </row>
    <row r="3" spans="1:6" x14ac:dyDescent="0.25">
      <c r="A3" s="5"/>
      <c r="B3" s="7"/>
      <c r="C3" s="7"/>
      <c r="D3" s="8" t="s">
        <v>16</v>
      </c>
      <c r="E3" s="8" t="s">
        <v>17</v>
      </c>
      <c r="F3" s="8" t="s">
        <v>18</v>
      </c>
    </row>
    <row r="4" spans="1:6" x14ac:dyDescent="0.25">
      <c r="A4" s="5"/>
      <c r="B4" s="7"/>
      <c r="C4" s="7"/>
      <c r="D4" s="9" t="s">
        <v>1</v>
      </c>
      <c r="E4" s="9" t="s">
        <v>1</v>
      </c>
      <c r="F4" s="9" t="s">
        <v>1</v>
      </c>
    </row>
    <row r="5" spans="1:6" x14ac:dyDescent="0.25">
      <c r="A5" s="10"/>
      <c r="B5" s="11" t="s">
        <v>2</v>
      </c>
      <c r="C5" s="11"/>
      <c r="D5" s="12">
        <v>14900</v>
      </c>
      <c r="E5" s="12">
        <v>6380</v>
      </c>
      <c r="F5" s="12">
        <v>2490</v>
      </c>
    </row>
    <row r="6" spans="1:6" x14ac:dyDescent="0.25">
      <c r="A6" s="10"/>
      <c r="B6" s="11" t="s">
        <v>3</v>
      </c>
      <c r="C6" s="11"/>
      <c r="D6" s="12">
        <v>430</v>
      </c>
      <c r="E6" s="12">
        <v>0</v>
      </c>
      <c r="F6" s="12">
        <v>0</v>
      </c>
    </row>
    <row r="7" spans="1:6" x14ac:dyDescent="0.25">
      <c r="A7" s="10"/>
      <c r="B7" s="11" t="s">
        <v>19</v>
      </c>
      <c r="C7" s="11"/>
      <c r="D7" s="12">
        <v>-120</v>
      </c>
      <c r="E7" s="12">
        <v>0</v>
      </c>
      <c r="F7" s="12">
        <v>0</v>
      </c>
    </row>
    <row r="8" spans="1:6" x14ac:dyDescent="0.25">
      <c r="A8" s="10"/>
      <c r="B8" s="11" t="s">
        <v>20</v>
      </c>
      <c r="C8" s="11"/>
      <c r="D8" s="13">
        <v>-13800</v>
      </c>
      <c r="E8" s="12">
        <v>-5760</v>
      </c>
      <c r="F8" s="13">
        <v>-2330</v>
      </c>
    </row>
    <row r="9" spans="1:6" x14ac:dyDescent="0.25">
      <c r="A9" s="10"/>
      <c r="B9" s="11" t="s">
        <v>4</v>
      </c>
      <c r="C9" s="11"/>
      <c r="D9" s="14">
        <f>SUM(D5:D8)</f>
        <v>1410</v>
      </c>
      <c r="E9" s="14">
        <f>SUM(E5:E8)</f>
        <v>620</v>
      </c>
      <c r="F9" s="14">
        <f>SUM(F5:F8)</f>
        <v>160</v>
      </c>
    </row>
    <row r="10" spans="1:6" x14ac:dyDescent="0.25">
      <c r="A10" s="10"/>
      <c r="B10" s="15" t="s">
        <v>22</v>
      </c>
      <c r="C10" s="15"/>
      <c r="D10" s="15">
        <v>3600</v>
      </c>
      <c r="E10" s="15">
        <v>1040</v>
      </c>
      <c r="F10" s="16">
        <v>900</v>
      </c>
    </row>
    <row r="11" spans="1:6" x14ac:dyDescent="0.25">
      <c r="A11" s="10"/>
      <c r="B11" s="15" t="s">
        <v>5</v>
      </c>
      <c r="C11" s="15"/>
      <c r="D11" s="17">
        <v>-790</v>
      </c>
      <c r="E11" s="17">
        <v>-340</v>
      </c>
      <c r="F11" s="18">
        <v>-90</v>
      </c>
    </row>
    <row r="12" spans="1:6" x14ac:dyDescent="0.25">
      <c r="A12" s="10"/>
      <c r="B12" s="19" t="s">
        <v>6</v>
      </c>
      <c r="C12" s="19"/>
      <c r="D12" s="15"/>
      <c r="E12" s="15"/>
      <c r="F12" s="16"/>
    </row>
    <row r="13" spans="1:6" x14ac:dyDescent="0.25">
      <c r="A13" s="10"/>
      <c r="B13" s="20" t="s">
        <v>23</v>
      </c>
      <c r="C13" s="20"/>
      <c r="D13" s="10">
        <f>SUM(D9:D11)</f>
        <v>4220</v>
      </c>
      <c r="E13" s="10">
        <f>SUM(E9:E11)</f>
        <v>1320</v>
      </c>
      <c r="F13" s="10">
        <f>SUM(F9:F11)</f>
        <v>970</v>
      </c>
    </row>
    <row r="14" spans="1:6" x14ac:dyDescent="0.25">
      <c r="A14" s="10"/>
      <c r="B14" s="15" t="s">
        <v>7</v>
      </c>
      <c r="C14" s="15"/>
      <c r="D14" s="15">
        <v>5900</v>
      </c>
      <c r="E14" s="15">
        <v>2740</v>
      </c>
      <c r="F14" s="16">
        <v>1500</v>
      </c>
    </row>
    <row r="15" spans="1:6" x14ac:dyDescent="0.25">
      <c r="A15" s="10"/>
      <c r="B15" s="15" t="s">
        <v>24</v>
      </c>
      <c r="C15" s="15"/>
      <c r="D15" s="17">
        <v>4100</v>
      </c>
      <c r="E15" s="17">
        <v>2120</v>
      </c>
      <c r="F15" s="18">
        <v>0</v>
      </c>
    </row>
    <row r="16" spans="1:6" x14ac:dyDescent="0.25">
      <c r="A16" s="10"/>
      <c r="B16" s="15" t="s">
        <v>8</v>
      </c>
      <c r="C16" s="15"/>
      <c r="D16" s="10">
        <f>SUM(D13:D15)</f>
        <v>14220</v>
      </c>
      <c r="E16" s="10">
        <f>SUM(E13:E15)</f>
        <v>6180</v>
      </c>
      <c r="F16" s="21">
        <f>SUM(F13:F15)</f>
        <v>2470</v>
      </c>
    </row>
    <row r="17" spans="1:6" x14ac:dyDescent="0.25">
      <c r="A17" s="10"/>
      <c r="B17" s="15" t="s">
        <v>9</v>
      </c>
      <c r="C17" s="22"/>
      <c r="D17" s="10">
        <v>10480</v>
      </c>
      <c r="E17" s="15">
        <v>4630</v>
      </c>
      <c r="F17" s="21">
        <v>1340</v>
      </c>
    </row>
    <row r="18" spans="1:6" ht="15.75" thickBot="1" x14ac:dyDescent="0.3">
      <c r="A18" s="10"/>
      <c r="B18" s="15" t="s">
        <v>11</v>
      </c>
      <c r="C18" s="15"/>
      <c r="D18" s="23">
        <f>SUM(D16:D17)</f>
        <v>24700</v>
      </c>
      <c r="E18" s="23">
        <f>SUM(E16:E17)</f>
        <v>10810</v>
      </c>
      <c r="F18" s="23">
        <f>SUM(F16:F17)</f>
        <v>3810</v>
      </c>
    </row>
    <row r="19" spans="1:6" ht="15.75" thickTop="1" x14ac:dyDescent="0.25">
      <c r="A19" s="10"/>
      <c r="B19" s="10"/>
      <c r="C19" s="10"/>
      <c r="D19" s="10"/>
      <c r="E19" s="15"/>
      <c r="F19" s="21"/>
    </row>
    <row r="20" spans="1:6" x14ac:dyDescent="0.25">
      <c r="A20" s="10"/>
      <c r="B20" s="24" t="s">
        <v>12</v>
      </c>
      <c r="C20" s="24"/>
      <c r="D20" s="10"/>
      <c r="E20" s="15"/>
      <c r="F20" s="21"/>
    </row>
    <row r="21" spans="1:6" x14ac:dyDescent="0.25">
      <c r="A21" s="10"/>
      <c r="B21" s="10" t="s">
        <v>13</v>
      </c>
      <c r="C21" s="10"/>
      <c r="D21" s="10">
        <v>1160</v>
      </c>
      <c r="E21" s="15">
        <v>780</v>
      </c>
      <c r="F21" s="21">
        <v>270</v>
      </c>
    </row>
    <row r="22" spans="1:6" x14ac:dyDescent="0.25">
      <c r="A22" s="10"/>
      <c r="B22" s="10" t="s">
        <v>25</v>
      </c>
      <c r="C22" s="10"/>
      <c r="D22" s="10">
        <v>3670</v>
      </c>
      <c r="E22" s="15">
        <v>1710</v>
      </c>
      <c r="F22" s="21">
        <v>640</v>
      </c>
    </row>
    <row r="23" spans="1:6" x14ac:dyDescent="0.25">
      <c r="A23" s="10"/>
      <c r="B23" s="10" t="s">
        <v>26</v>
      </c>
      <c r="C23" s="10"/>
      <c r="D23" s="10">
        <v>4920</v>
      </c>
      <c r="E23" s="15">
        <v>2350</v>
      </c>
      <c r="F23" s="21">
        <v>860</v>
      </c>
    </row>
    <row r="24" spans="1:6" x14ac:dyDescent="0.25">
      <c r="A24" s="10"/>
      <c r="B24" s="15" t="s">
        <v>27</v>
      </c>
      <c r="C24" s="15"/>
      <c r="D24" s="10">
        <v>7580</v>
      </c>
      <c r="E24" s="15">
        <v>0</v>
      </c>
      <c r="F24" s="16">
        <v>0</v>
      </c>
    </row>
    <row r="25" spans="1:6" x14ac:dyDescent="0.25">
      <c r="A25" s="10"/>
      <c r="B25" s="10" t="s">
        <v>14</v>
      </c>
      <c r="C25" s="10"/>
      <c r="D25" s="10">
        <v>7370</v>
      </c>
      <c r="E25" s="15">
        <v>5970</v>
      </c>
      <c r="F25" s="21">
        <v>2040</v>
      </c>
    </row>
    <row r="26" spans="1:6" ht="15.75" thickBot="1" x14ac:dyDescent="0.3">
      <c r="A26" s="10"/>
      <c r="B26" s="20" t="s">
        <v>15</v>
      </c>
      <c r="C26" s="20"/>
      <c r="D26" s="23">
        <f>SUM(D21:D25)</f>
        <v>24700</v>
      </c>
      <c r="E26" s="23">
        <f t="shared" ref="E26:F26" si="0">SUM(E21:E25)</f>
        <v>10810</v>
      </c>
      <c r="F26" s="23">
        <f t="shared" si="0"/>
        <v>3810</v>
      </c>
    </row>
    <row r="27" spans="1:6" ht="15.75" thickTop="1" x14ac:dyDescent="0.25">
      <c r="A27" s="17"/>
      <c r="B27" s="17"/>
      <c r="C27" s="17"/>
      <c r="D27" s="17"/>
      <c r="E27" s="15"/>
      <c r="F27" s="18"/>
    </row>
    <row r="28" spans="1:6" x14ac:dyDescent="0.25">
      <c r="E28" s="25"/>
    </row>
  </sheetData>
  <mergeCells count="1">
    <mergeCell ref="D2:F2"/>
  </mergeCells>
  <pageMargins left="0.7" right="0.7" top="0.75" bottom="0.75" header="0.3" footer="0.3"/>
  <pageSetup paperSize="9" orientation="portrait" r:id="rId1"/>
  <ignoredErrors>
    <ignoredError sqref="D4:F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topLeftCell="A4" workbookViewId="0">
      <selection activeCell="A39" sqref="A39:XFD39"/>
    </sheetView>
  </sheetViews>
  <sheetFormatPr defaultRowHeight="15" x14ac:dyDescent="0.25"/>
  <cols>
    <col min="1" max="1" width="7.7109375" style="5" customWidth="1"/>
    <col min="2" max="2" width="26.140625" style="5" customWidth="1"/>
    <col min="3" max="3" width="11.7109375" style="5" customWidth="1"/>
    <col min="4" max="4" width="8.7109375" style="5" customWidth="1"/>
    <col min="5" max="5" width="8" style="5" customWidth="1"/>
    <col min="6" max="6" width="14.7109375" style="5" customWidth="1"/>
    <col min="7" max="7" width="8" style="10" customWidth="1"/>
    <col min="8" max="8" width="9.140625" style="10" customWidth="1"/>
    <col min="9" max="9" width="10.28515625" style="10" customWidth="1"/>
    <col min="10" max="25" width="9.140625" style="10"/>
    <col min="26" max="16384" width="9.140625" style="5"/>
  </cols>
  <sheetData>
    <row r="1" spans="1:25" ht="15" customHeight="1" x14ac:dyDescent="0.25">
      <c r="B1" s="5" t="s">
        <v>17</v>
      </c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</row>
    <row r="2" spans="1:25" ht="15" customHeight="1" x14ac:dyDescent="0.25">
      <c r="A2" s="1"/>
      <c r="B2" s="26" t="s">
        <v>33</v>
      </c>
      <c r="C2" s="26"/>
      <c r="D2" s="26"/>
      <c r="E2" s="26"/>
      <c r="F2" s="27"/>
      <c r="G2" s="28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</row>
    <row r="3" spans="1:25" ht="15" customHeight="1" x14ac:dyDescent="0.25">
      <c r="B3" s="29"/>
      <c r="C3" s="29"/>
      <c r="D3" s="29"/>
      <c r="E3" s="29"/>
      <c r="F3" s="9" t="s">
        <v>1</v>
      </c>
      <c r="G3" s="1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s="10" customFormat="1" ht="15" customHeight="1" x14ac:dyDescent="0.25">
      <c r="B4" s="22" t="s">
        <v>28</v>
      </c>
      <c r="C4" s="15"/>
      <c r="D4" s="15"/>
      <c r="E4" s="15"/>
      <c r="F4" s="31"/>
      <c r="G4" s="15"/>
    </row>
    <row r="5" spans="1:25" s="10" customFormat="1" ht="15" customHeight="1" x14ac:dyDescent="0.25">
      <c r="B5" s="36" t="s">
        <v>13</v>
      </c>
      <c r="F5" s="10">
        <v>700</v>
      </c>
    </row>
    <row r="6" spans="1:25" s="10" customFormat="1" ht="15" customHeight="1" x14ac:dyDescent="0.25">
      <c r="B6" s="36" t="s">
        <v>25</v>
      </c>
      <c r="F6" s="10">
        <v>1400</v>
      </c>
    </row>
    <row r="7" spans="1:25" s="10" customFormat="1" ht="15" customHeight="1" x14ac:dyDescent="0.25">
      <c r="B7" s="36" t="s">
        <v>26</v>
      </c>
      <c r="F7" s="10">
        <v>1900</v>
      </c>
    </row>
    <row r="8" spans="1:25" s="10" customFormat="1" ht="15" customHeight="1" x14ac:dyDescent="0.25">
      <c r="B8" s="36" t="s">
        <v>14</v>
      </c>
      <c r="F8" s="10">
        <v>4700</v>
      </c>
    </row>
    <row r="9" spans="1:25" s="10" customFormat="1" ht="15.75" thickBot="1" x14ac:dyDescent="0.3">
      <c r="B9" s="10" t="s">
        <v>15</v>
      </c>
      <c r="C9" s="24"/>
      <c r="D9" s="24"/>
      <c r="E9" s="24"/>
      <c r="F9" s="33">
        <f>SUM(F5:F8)</f>
        <v>8700</v>
      </c>
      <c r="L9" s="34"/>
    </row>
    <row r="10" spans="1:25" s="10" customFormat="1" ht="15" customHeight="1" thickTop="1" x14ac:dyDescent="0.25">
      <c r="B10" s="15"/>
      <c r="C10" s="15"/>
      <c r="D10" s="15"/>
      <c r="E10" s="15"/>
      <c r="F10" s="15"/>
      <c r="G10" s="15"/>
    </row>
    <row r="11" spans="1:25" s="10" customFormat="1" ht="15" customHeight="1" x14ac:dyDescent="0.25">
      <c r="B11" s="35" t="s">
        <v>9</v>
      </c>
      <c r="G11" s="15"/>
      <c r="H11" s="16"/>
      <c r="I11" s="15"/>
    </row>
    <row r="12" spans="1:25" s="10" customFormat="1" ht="15" customHeight="1" x14ac:dyDescent="0.25">
      <c r="B12" s="32" t="s">
        <v>10</v>
      </c>
      <c r="F12" s="10">
        <v>300</v>
      </c>
      <c r="G12" s="15"/>
      <c r="H12" s="16"/>
      <c r="I12" s="15"/>
    </row>
    <row r="13" spans="1:25" s="10" customFormat="1" x14ac:dyDescent="0.25">
      <c r="B13" s="32" t="s">
        <v>32</v>
      </c>
      <c r="C13" s="24"/>
      <c r="D13" s="24"/>
      <c r="E13" s="24"/>
      <c r="F13" s="17">
        <v>3400</v>
      </c>
      <c r="G13" s="15"/>
      <c r="H13" s="16"/>
      <c r="I13" s="15"/>
    </row>
    <row r="14" spans="1:25" s="10" customFormat="1" ht="15" customHeight="1" x14ac:dyDescent="0.25">
      <c r="B14" s="15" t="s">
        <v>31</v>
      </c>
      <c r="C14" s="15"/>
      <c r="D14" s="15"/>
      <c r="E14" s="15"/>
      <c r="F14" s="15">
        <f>SUM(F12:F13)</f>
        <v>3700</v>
      </c>
      <c r="G14" s="15"/>
    </row>
    <row r="15" spans="1:25" s="10" customFormat="1" ht="15" customHeight="1" x14ac:dyDescent="0.25">
      <c r="B15" s="22" t="s">
        <v>6</v>
      </c>
      <c r="C15" s="15"/>
      <c r="D15" s="15"/>
      <c r="E15" s="15"/>
      <c r="F15" s="15"/>
      <c r="G15" s="15"/>
    </row>
    <row r="16" spans="1:25" s="10" customFormat="1" ht="15" customHeight="1" x14ac:dyDescent="0.25">
      <c r="B16" s="32" t="s">
        <v>29</v>
      </c>
      <c r="F16" s="10">
        <v>2200</v>
      </c>
      <c r="G16" s="15"/>
      <c r="H16" s="16"/>
      <c r="I16" s="15"/>
    </row>
    <row r="17" spans="1:25" s="10" customFormat="1" ht="15" customHeight="1" x14ac:dyDescent="0.25">
      <c r="B17" s="32" t="s">
        <v>24</v>
      </c>
      <c r="F17" s="10">
        <v>1700</v>
      </c>
      <c r="G17" s="15"/>
      <c r="H17" s="16"/>
      <c r="I17" s="15"/>
    </row>
    <row r="18" spans="1:25" s="10" customFormat="1" ht="15" customHeight="1" x14ac:dyDescent="0.25">
      <c r="B18" s="32" t="s">
        <v>30</v>
      </c>
      <c r="F18" s="17">
        <v>1100</v>
      </c>
      <c r="G18" s="15"/>
      <c r="H18" s="16"/>
      <c r="I18" s="15"/>
    </row>
    <row r="19" spans="1:25" s="10" customFormat="1" ht="15" customHeight="1" x14ac:dyDescent="0.25">
      <c r="B19" s="15" t="s">
        <v>8</v>
      </c>
      <c r="F19" s="10">
        <f>SUM(F16:F18)</f>
        <v>5000</v>
      </c>
      <c r="G19" s="15"/>
      <c r="H19" s="16"/>
      <c r="I19" s="15"/>
    </row>
    <row r="20" spans="1:25" s="10" customFormat="1" ht="15.75" thickBot="1" x14ac:dyDescent="0.3">
      <c r="A20" s="15"/>
      <c r="B20" s="15" t="s">
        <v>11</v>
      </c>
      <c r="C20" s="16"/>
      <c r="D20" s="16"/>
      <c r="E20" s="16"/>
      <c r="F20" s="33">
        <f>F14+F19</f>
        <v>8700</v>
      </c>
      <c r="G20" s="15"/>
      <c r="H20" s="16"/>
      <c r="I20" s="15"/>
    </row>
    <row r="21" spans="1:25" s="10" customFormat="1" ht="15" customHeight="1" thickTop="1" x14ac:dyDescent="0.25">
      <c r="A21" s="17"/>
      <c r="B21" s="17"/>
      <c r="C21" s="17"/>
      <c r="D21" s="17"/>
      <c r="E21" s="17"/>
      <c r="F21" s="17"/>
      <c r="G21" s="15"/>
      <c r="H21" s="16"/>
      <c r="I21" s="15"/>
    </row>
    <row r="22" spans="1:25" s="10" customFormat="1" ht="15" customHeight="1" x14ac:dyDescent="0.25"/>
    <row r="23" spans="1:25" ht="15" customHeight="1" x14ac:dyDescent="0.25">
      <c r="B23" s="5" t="s">
        <v>18</v>
      </c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</row>
    <row r="24" spans="1:25" ht="15" customHeight="1" x14ac:dyDescent="0.25">
      <c r="A24" s="1"/>
      <c r="B24" s="26" t="s">
        <v>34</v>
      </c>
      <c r="C24" s="26"/>
      <c r="D24" s="26"/>
      <c r="E24" s="26"/>
      <c r="F24" s="27"/>
      <c r="G24" s="28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</row>
    <row r="25" spans="1:25" ht="15" customHeight="1" x14ac:dyDescent="0.25">
      <c r="B25" s="29"/>
      <c r="C25" s="29"/>
      <c r="D25" s="29"/>
      <c r="E25" s="29"/>
      <c r="F25" s="9" t="s">
        <v>1</v>
      </c>
      <c r="G25" s="1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</row>
    <row r="26" spans="1:25" s="10" customFormat="1" ht="15" customHeight="1" x14ac:dyDescent="0.25">
      <c r="B26" s="22" t="s">
        <v>28</v>
      </c>
      <c r="C26" s="15"/>
      <c r="D26" s="15"/>
      <c r="E26" s="15"/>
      <c r="F26" s="31"/>
      <c r="G26" s="15"/>
    </row>
    <row r="27" spans="1:25" s="10" customFormat="1" ht="15" customHeight="1" x14ac:dyDescent="0.25">
      <c r="B27" s="36" t="s">
        <v>13</v>
      </c>
      <c r="F27" s="10">
        <v>400</v>
      </c>
    </row>
    <row r="28" spans="1:25" s="10" customFormat="1" ht="15" customHeight="1" x14ac:dyDescent="0.25">
      <c r="B28" s="36" t="s">
        <v>25</v>
      </c>
      <c r="F28" s="10">
        <v>600</v>
      </c>
    </row>
    <row r="29" spans="1:25" s="10" customFormat="1" ht="15" customHeight="1" x14ac:dyDescent="0.25">
      <c r="B29" s="36" t="s">
        <v>26</v>
      </c>
      <c r="F29" s="10">
        <v>800</v>
      </c>
    </row>
    <row r="30" spans="1:25" s="10" customFormat="1" ht="15" customHeight="1" x14ac:dyDescent="0.25">
      <c r="B30" s="36" t="s">
        <v>14</v>
      </c>
      <c r="F30" s="10">
        <v>2100</v>
      </c>
    </row>
    <row r="31" spans="1:25" s="10" customFormat="1" ht="15.75" thickBot="1" x14ac:dyDescent="0.3">
      <c r="B31" s="10" t="s">
        <v>15</v>
      </c>
      <c r="C31" s="24"/>
      <c r="D31" s="24"/>
      <c r="E31" s="24"/>
      <c r="F31" s="33">
        <f>SUM(F27:F30)</f>
        <v>3900</v>
      </c>
      <c r="L31" s="34"/>
    </row>
    <row r="32" spans="1:25" s="10" customFormat="1" ht="15" customHeight="1" thickTop="1" x14ac:dyDescent="0.25">
      <c r="B32" s="15"/>
      <c r="C32" s="15"/>
      <c r="D32" s="15"/>
      <c r="E32" s="15"/>
      <c r="F32" s="15"/>
      <c r="G32" s="15"/>
    </row>
    <row r="33" spans="1:9" s="10" customFormat="1" ht="15" customHeight="1" x14ac:dyDescent="0.25">
      <c r="B33" s="35" t="s">
        <v>9</v>
      </c>
      <c r="G33" s="15"/>
      <c r="H33" s="16"/>
      <c r="I33" s="15"/>
    </row>
    <row r="34" spans="1:9" s="10" customFormat="1" ht="15" customHeight="1" x14ac:dyDescent="0.25">
      <c r="B34" s="32" t="s">
        <v>10</v>
      </c>
      <c r="F34" s="10">
        <v>200</v>
      </c>
      <c r="G34" s="15"/>
      <c r="H34" s="16"/>
      <c r="I34" s="15"/>
    </row>
    <row r="35" spans="1:9" s="10" customFormat="1" x14ac:dyDescent="0.25">
      <c r="B35" s="32" t="s">
        <v>32</v>
      </c>
      <c r="C35" s="24"/>
      <c r="D35" s="24"/>
      <c r="E35" s="24"/>
      <c r="F35" s="17">
        <v>1300</v>
      </c>
      <c r="G35" s="15"/>
      <c r="H35" s="16"/>
      <c r="I35" s="15"/>
    </row>
    <row r="36" spans="1:9" s="10" customFormat="1" ht="15" customHeight="1" x14ac:dyDescent="0.25">
      <c r="B36" s="15" t="s">
        <v>31</v>
      </c>
      <c r="C36" s="15"/>
      <c r="D36" s="15"/>
      <c r="E36" s="15"/>
      <c r="F36" s="15">
        <f>SUM(F34:F35)</f>
        <v>1500</v>
      </c>
      <c r="G36" s="15"/>
    </row>
    <row r="37" spans="1:9" s="10" customFormat="1" ht="15" customHeight="1" x14ac:dyDescent="0.25">
      <c r="B37" s="22" t="s">
        <v>6</v>
      </c>
      <c r="C37" s="15"/>
      <c r="D37" s="15"/>
      <c r="E37" s="15"/>
      <c r="F37" s="15"/>
      <c r="G37" s="15"/>
    </row>
    <row r="38" spans="1:9" s="10" customFormat="1" ht="15" customHeight="1" x14ac:dyDescent="0.25">
      <c r="B38" s="32" t="s">
        <v>29</v>
      </c>
      <c r="F38" s="10">
        <v>1500</v>
      </c>
      <c r="G38" s="15"/>
      <c r="H38" s="16"/>
      <c r="I38" s="15"/>
    </row>
    <row r="39" spans="1:9" s="10" customFormat="1" ht="15" customHeight="1" x14ac:dyDescent="0.25">
      <c r="B39" s="32" t="s">
        <v>30</v>
      </c>
      <c r="F39" s="17">
        <v>900</v>
      </c>
      <c r="G39" s="15"/>
      <c r="H39" s="16"/>
      <c r="I39" s="15"/>
    </row>
    <row r="40" spans="1:9" s="10" customFormat="1" ht="15" customHeight="1" x14ac:dyDescent="0.25">
      <c r="B40" s="15" t="s">
        <v>8</v>
      </c>
      <c r="F40" s="10">
        <f>SUM(F38:F39)</f>
        <v>2400</v>
      </c>
      <c r="G40" s="15"/>
      <c r="H40" s="16"/>
      <c r="I40" s="15"/>
    </row>
    <row r="41" spans="1:9" s="10" customFormat="1" ht="15.75" thickBot="1" x14ac:dyDescent="0.3">
      <c r="A41" s="15"/>
      <c r="B41" s="15" t="s">
        <v>11</v>
      </c>
      <c r="C41" s="16"/>
      <c r="D41" s="16"/>
      <c r="E41" s="16"/>
      <c r="F41" s="33">
        <f>F36+F40</f>
        <v>3900</v>
      </c>
      <c r="G41" s="15"/>
      <c r="H41" s="16"/>
      <c r="I41" s="15"/>
    </row>
    <row r="42" spans="1:9" s="10" customFormat="1" ht="15" customHeight="1" thickTop="1" x14ac:dyDescent="0.25">
      <c r="A42" s="17"/>
      <c r="B42" s="17"/>
      <c r="C42" s="17"/>
      <c r="D42" s="17"/>
      <c r="E42" s="17"/>
      <c r="F42" s="17"/>
      <c r="G42" s="15"/>
      <c r="H42" s="16"/>
      <c r="I42" s="15"/>
    </row>
    <row r="43" spans="1:9" s="10" customFormat="1" ht="15" customHeight="1" x14ac:dyDescent="0.25"/>
  </sheetData>
  <pageMargins left="0.7" right="0.7" top="0.75" bottom="0.75" header="0.3" footer="0.3"/>
  <ignoredErrors>
    <ignoredError sqref="F3 F2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topLeftCell="A4" workbookViewId="0">
      <selection activeCell="A35" sqref="A35:XFD35"/>
    </sheetView>
  </sheetViews>
  <sheetFormatPr defaultRowHeight="15" x14ac:dyDescent="0.25"/>
  <cols>
    <col min="1" max="1" width="7.7109375" style="39" customWidth="1"/>
    <col min="2" max="2" width="5.7109375" style="39" customWidth="1"/>
    <col min="3" max="3" width="47.85546875" style="39" customWidth="1"/>
    <col min="4" max="6" width="14.7109375" style="39" customWidth="1"/>
    <col min="7" max="16384" width="9.140625" style="39"/>
  </cols>
  <sheetData>
    <row r="1" spans="1:6" ht="15" customHeight="1" x14ac:dyDescent="0.25">
      <c r="B1" s="37" t="s">
        <v>35</v>
      </c>
      <c r="C1" s="37"/>
      <c r="D1" s="38"/>
      <c r="E1" s="38"/>
      <c r="F1" s="38"/>
    </row>
    <row r="2" spans="1:6" ht="15" customHeight="1" x14ac:dyDescent="0.25">
      <c r="B2" s="40"/>
      <c r="C2" s="40"/>
      <c r="D2" s="38"/>
      <c r="E2" s="38"/>
      <c r="F2" s="38"/>
    </row>
    <row r="3" spans="1:6" ht="30" customHeight="1" x14ac:dyDescent="0.25">
      <c r="B3" s="41" t="s">
        <v>36</v>
      </c>
      <c r="C3" s="92" t="s">
        <v>47</v>
      </c>
      <c r="D3" s="92"/>
      <c r="E3" s="92"/>
      <c r="F3" s="92"/>
    </row>
    <row r="4" spans="1:6" x14ac:dyDescent="0.25">
      <c r="B4" s="41" t="s">
        <v>37</v>
      </c>
      <c r="C4" s="92" t="s">
        <v>49</v>
      </c>
      <c r="D4" s="92"/>
      <c r="E4" s="92"/>
      <c r="F4" s="92"/>
    </row>
    <row r="5" spans="1:6" ht="30" customHeight="1" x14ac:dyDescent="0.25">
      <c r="B5" s="41" t="s">
        <v>38</v>
      </c>
      <c r="C5" s="92" t="s">
        <v>46</v>
      </c>
      <c r="D5" s="92"/>
      <c r="E5" s="92"/>
      <c r="F5" s="92"/>
    </row>
    <row r="6" spans="1:6" ht="15" customHeight="1" x14ac:dyDescent="0.25">
      <c r="B6" s="41" t="s">
        <v>39</v>
      </c>
      <c r="C6" s="92" t="s">
        <v>48</v>
      </c>
      <c r="D6" s="92"/>
      <c r="E6" s="92"/>
      <c r="F6" s="92"/>
    </row>
    <row r="7" spans="1:6" ht="30" customHeight="1" x14ac:dyDescent="0.25">
      <c r="B7" s="41" t="s">
        <v>40</v>
      </c>
      <c r="C7" s="92" t="s">
        <v>50</v>
      </c>
      <c r="D7" s="92"/>
      <c r="E7" s="92"/>
      <c r="F7" s="92"/>
    </row>
    <row r="8" spans="1:6" ht="30" customHeight="1" x14ac:dyDescent="0.25">
      <c r="B8" s="41" t="s">
        <v>41</v>
      </c>
      <c r="C8" s="92" t="s">
        <v>51</v>
      </c>
      <c r="D8" s="92"/>
      <c r="E8" s="92"/>
      <c r="F8" s="92"/>
    </row>
    <row r="9" spans="1:6" ht="30" customHeight="1" x14ac:dyDescent="0.25">
      <c r="B9" s="41" t="s">
        <v>52</v>
      </c>
      <c r="C9" s="92" t="s">
        <v>53</v>
      </c>
      <c r="D9" s="92"/>
      <c r="E9" s="92"/>
      <c r="F9" s="92"/>
    </row>
    <row r="10" spans="1:6" x14ac:dyDescent="0.25">
      <c r="B10" s="41"/>
      <c r="C10" s="53"/>
      <c r="D10" s="53"/>
      <c r="E10" s="53"/>
      <c r="F10" s="53"/>
    </row>
    <row r="12" spans="1:6" ht="15" customHeight="1" x14ac:dyDescent="0.25">
      <c r="A12" s="44"/>
      <c r="B12" s="44"/>
      <c r="C12" s="46" t="s">
        <v>54</v>
      </c>
      <c r="D12" s="44"/>
      <c r="E12" s="44"/>
      <c r="F12" s="44"/>
    </row>
    <row r="13" spans="1:6" ht="15" customHeight="1" x14ac:dyDescent="0.25">
      <c r="C13" s="47"/>
      <c r="D13" s="48"/>
      <c r="E13" s="9" t="s">
        <v>1</v>
      </c>
      <c r="F13" s="9" t="s">
        <v>1</v>
      </c>
    </row>
    <row r="14" spans="1:6" ht="15" customHeight="1" x14ac:dyDescent="0.25">
      <c r="C14" s="49" t="s">
        <v>55</v>
      </c>
      <c r="E14" s="50"/>
      <c r="F14" s="50"/>
    </row>
    <row r="15" spans="1:6" ht="15" customHeight="1" x14ac:dyDescent="0.25">
      <c r="C15" s="39" t="s">
        <v>56</v>
      </c>
      <c r="E15" s="43">
        <v>5700</v>
      </c>
      <c r="F15" s="43"/>
    </row>
    <row r="16" spans="1:6" ht="15" customHeight="1" x14ac:dyDescent="0.25">
      <c r="C16" s="39" t="s">
        <v>57</v>
      </c>
      <c r="E16" s="45">
        <f>-'Open Fin Statements'!F12</f>
        <v>-300</v>
      </c>
      <c r="F16" s="43">
        <f>E15+E16</f>
        <v>5400</v>
      </c>
    </row>
    <row r="17" spans="1:6" ht="15" customHeight="1" x14ac:dyDescent="0.25">
      <c r="C17" s="49" t="s">
        <v>58</v>
      </c>
      <c r="E17" s="43"/>
      <c r="F17" s="43"/>
    </row>
    <row r="18" spans="1:6" ht="15" customHeight="1" x14ac:dyDescent="0.25">
      <c r="C18" s="39" t="s">
        <v>42</v>
      </c>
      <c r="E18" s="43"/>
      <c r="F18" s="43"/>
    </row>
    <row r="19" spans="1:6" ht="15" customHeight="1" x14ac:dyDescent="0.25">
      <c r="C19" s="51" t="s">
        <v>7</v>
      </c>
      <c r="E19" s="43">
        <f>'Open Fin Statements'!F16</f>
        <v>2200</v>
      </c>
      <c r="F19" s="43"/>
    </row>
    <row r="20" spans="1:6" ht="15" customHeight="1" x14ac:dyDescent="0.25">
      <c r="C20" s="51" t="s">
        <v>24</v>
      </c>
      <c r="E20" s="43">
        <f>'Open Fin Statements'!F17</f>
        <v>1700</v>
      </c>
      <c r="F20" s="43"/>
    </row>
    <row r="21" spans="1:6" ht="15" customHeight="1" x14ac:dyDescent="0.25">
      <c r="C21" s="51" t="s">
        <v>30</v>
      </c>
      <c r="E21" s="45">
        <f>'Open Fin Statements'!F18</f>
        <v>1100</v>
      </c>
      <c r="F21" s="43">
        <f>SUM(E19:E21)</f>
        <v>5000</v>
      </c>
    </row>
    <row r="22" spans="1:6" ht="15" customHeight="1" x14ac:dyDescent="0.25">
      <c r="C22" s="39" t="s">
        <v>43</v>
      </c>
      <c r="E22" s="43"/>
      <c r="F22" s="45">
        <v>0</v>
      </c>
    </row>
    <row r="23" spans="1:6" ht="15" customHeight="1" x14ac:dyDescent="0.25">
      <c r="C23" s="39" t="s">
        <v>59</v>
      </c>
      <c r="E23" s="43"/>
      <c r="F23" s="43">
        <f>SUM(F21:F22)</f>
        <v>5000</v>
      </c>
    </row>
    <row r="24" spans="1:6" ht="15.75" thickBot="1" x14ac:dyDescent="0.3">
      <c r="C24" s="39" t="s">
        <v>44</v>
      </c>
      <c r="E24" s="43"/>
      <c r="F24" s="52">
        <f>F16-F23</f>
        <v>400</v>
      </c>
    </row>
    <row r="25" spans="1:6" ht="15" customHeight="1" thickTop="1" x14ac:dyDescent="0.25">
      <c r="A25" s="44"/>
      <c r="B25" s="44"/>
      <c r="C25" s="44"/>
      <c r="D25" s="44"/>
      <c r="E25" s="44"/>
      <c r="F25" s="44"/>
    </row>
    <row r="28" spans="1:6" ht="15" customHeight="1" x14ac:dyDescent="0.25">
      <c r="A28" s="44"/>
      <c r="B28" s="44"/>
      <c r="C28" s="46" t="s">
        <v>60</v>
      </c>
      <c r="D28" s="44"/>
      <c r="E28" s="44"/>
      <c r="F28" s="44"/>
    </row>
    <row r="29" spans="1:6" ht="15" customHeight="1" x14ac:dyDescent="0.25">
      <c r="C29" s="47"/>
      <c r="D29" s="48"/>
      <c r="E29" s="9" t="s">
        <v>1</v>
      </c>
      <c r="F29" s="9" t="s">
        <v>1</v>
      </c>
    </row>
    <row r="30" spans="1:6" ht="15" customHeight="1" x14ac:dyDescent="0.25">
      <c r="C30" s="49" t="s">
        <v>61</v>
      </c>
      <c r="E30" s="50"/>
      <c r="F30" s="50"/>
    </row>
    <row r="31" spans="1:6" ht="15" customHeight="1" x14ac:dyDescent="0.25">
      <c r="C31" s="39" t="s">
        <v>62</v>
      </c>
      <c r="E31" s="43"/>
      <c r="F31" s="43">
        <v>2300</v>
      </c>
    </row>
    <row r="32" spans="1:6" ht="15" customHeight="1" x14ac:dyDescent="0.25">
      <c r="C32" s="49" t="s">
        <v>63</v>
      </c>
      <c r="E32" s="43"/>
      <c r="F32" s="43"/>
    </row>
    <row r="33" spans="1:6" ht="15" customHeight="1" x14ac:dyDescent="0.25">
      <c r="C33" s="39" t="s">
        <v>42</v>
      </c>
      <c r="E33" s="43"/>
      <c r="F33" s="43"/>
    </row>
    <row r="34" spans="1:6" ht="15" customHeight="1" x14ac:dyDescent="0.25">
      <c r="C34" s="51" t="s">
        <v>7</v>
      </c>
      <c r="E34" s="43">
        <f>'Open Fin Statements'!F38</f>
        <v>1500</v>
      </c>
      <c r="F34" s="43"/>
    </row>
    <row r="35" spans="1:6" ht="15" customHeight="1" x14ac:dyDescent="0.25">
      <c r="C35" s="51" t="s">
        <v>30</v>
      </c>
      <c r="E35" s="45">
        <f>'Open Fin Statements'!F39</f>
        <v>900</v>
      </c>
      <c r="F35" s="43">
        <f>SUM(E34:E35)</f>
        <v>2400</v>
      </c>
    </row>
    <row r="36" spans="1:6" ht="15" customHeight="1" x14ac:dyDescent="0.25">
      <c r="C36" s="39" t="s">
        <v>43</v>
      </c>
      <c r="E36" s="43"/>
      <c r="F36" s="45">
        <v>0</v>
      </c>
    </row>
    <row r="37" spans="1:6" ht="15" customHeight="1" x14ac:dyDescent="0.25">
      <c r="C37" s="39" t="s">
        <v>64</v>
      </c>
      <c r="E37" s="43"/>
      <c r="F37" s="43">
        <f>SUM(F35:F36)</f>
        <v>2400</v>
      </c>
    </row>
    <row r="38" spans="1:6" ht="15.75" thickBot="1" x14ac:dyDescent="0.3">
      <c r="C38" s="39" t="s">
        <v>45</v>
      </c>
      <c r="E38" s="43"/>
      <c r="F38" s="52">
        <f>F31-F37</f>
        <v>-100</v>
      </c>
    </row>
    <row r="39" spans="1:6" ht="15" customHeight="1" thickTop="1" x14ac:dyDescent="0.25">
      <c r="A39" s="44"/>
      <c r="B39" s="44"/>
      <c r="C39" s="44"/>
      <c r="D39" s="44"/>
      <c r="E39" s="44"/>
      <c r="F39" s="44"/>
    </row>
  </sheetData>
  <mergeCells count="7">
    <mergeCell ref="C9:F9"/>
    <mergeCell ref="C3:F3"/>
    <mergeCell ref="C4:F4"/>
    <mergeCell ref="C5:F5"/>
    <mergeCell ref="C6:F6"/>
    <mergeCell ref="C7:F7"/>
    <mergeCell ref="C8:F8"/>
  </mergeCells>
  <pageMargins left="0.7" right="0.7" top="0.75" bottom="0.75" header="0.3" footer="0.3"/>
  <ignoredErrors>
    <ignoredError sqref="E13:F13 E29:F2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activeCell="C23" sqref="C23"/>
    </sheetView>
  </sheetViews>
  <sheetFormatPr defaultRowHeight="15" x14ac:dyDescent="0.25"/>
  <cols>
    <col min="1" max="1" width="7.7109375" style="39" customWidth="1"/>
    <col min="2" max="2" width="5.7109375" style="39" customWidth="1"/>
    <col min="3" max="3" width="64.42578125" style="39" customWidth="1"/>
    <col min="4" max="6" width="14.7109375" style="43" customWidth="1"/>
    <col min="7" max="16384" width="9.140625" style="39"/>
  </cols>
  <sheetData>
    <row r="1" spans="1:6" x14ac:dyDescent="0.25">
      <c r="A1" s="54"/>
      <c r="B1" s="55" t="s">
        <v>76</v>
      </c>
      <c r="C1" s="56"/>
      <c r="D1" s="56"/>
      <c r="E1" s="57"/>
      <c r="F1" s="57"/>
    </row>
    <row r="2" spans="1:6" x14ac:dyDescent="0.25">
      <c r="A2" s="58"/>
      <c r="B2" s="59"/>
      <c r="C2" s="59"/>
      <c r="D2" s="60"/>
      <c r="E2" s="61" t="s">
        <v>65</v>
      </c>
      <c r="F2" s="61" t="s">
        <v>66</v>
      </c>
    </row>
    <row r="3" spans="1:6" x14ac:dyDescent="0.25">
      <c r="A3" s="58"/>
      <c r="B3" s="59"/>
      <c r="C3" s="59"/>
      <c r="D3" s="60"/>
      <c r="E3" s="30" t="s">
        <v>1</v>
      </c>
      <c r="F3" s="30" t="s">
        <v>1</v>
      </c>
    </row>
    <row r="4" spans="1:6" ht="45" customHeight="1" x14ac:dyDescent="0.25">
      <c r="A4" s="58"/>
      <c r="B4" s="62" t="s">
        <v>67</v>
      </c>
      <c r="C4" s="63" t="s">
        <v>77</v>
      </c>
      <c r="D4" s="64"/>
      <c r="E4" s="65"/>
      <c r="F4" s="65"/>
    </row>
    <row r="5" spans="1:6" ht="15" customHeight="1" x14ac:dyDescent="0.25">
      <c r="A5" s="58"/>
      <c r="B5" s="66" t="s">
        <v>68</v>
      </c>
      <c r="C5" s="66" t="s">
        <v>7</v>
      </c>
      <c r="D5" s="64"/>
      <c r="E5" s="65">
        <f>E19</f>
        <v>2740</v>
      </c>
      <c r="F5" s="65"/>
    </row>
    <row r="6" spans="1:6" ht="15" customHeight="1" x14ac:dyDescent="0.25">
      <c r="A6" s="58"/>
      <c r="B6" s="66" t="s">
        <v>68</v>
      </c>
      <c r="C6" s="66" t="s">
        <v>24</v>
      </c>
      <c r="D6" s="64"/>
      <c r="E6" s="65">
        <f>'Open Fin Statements'!F17</f>
        <v>1700</v>
      </c>
      <c r="F6" s="65"/>
    </row>
    <row r="7" spans="1:6" ht="15" customHeight="1" x14ac:dyDescent="0.25">
      <c r="A7" s="58"/>
      <c r="B7" s="66" t="s">
        <v>68</v>
      </c>
      <c r="C7" s="66" t="s">
        <v>22</v>
      </c>
      <c r="D7" s="64"/>
      <c r="E7" s="65">
        <f>E22</f>
        <v>560</v>
      </c>
      <c r="F7" s="65"/>
    </row>
    <row r="8" spans="1:6" ht="15" customHeight="1" x14ac:dyDescent="0.25">
      <c r="A8" s="58"/>
      <c r="B8" s="66" t="s">
        <v>68</v>
      </c>
      <c r="C8" s="66" t="s">
        <v>69</v>
      </c>
      <c r="D8" s="64"/>
      <c r="E8" s="65">
        <f>F9-(SUM(E5:E7))</f>
        <v>400</v>
      </c>
      <c r="F8" s="65"/>
    </row>
    <row r="9" spans="1:6" ht="15" customHeight="1" x14ac:dyDescent="0.25">
      <c r="A9" s="58"/>
      <c r="B9" s="67" t="s">
        <v>70</v>
      </c>
      <c r="C9" s="67" t="s">
        <v>78</v>
      </c>
      <c r="D9" s="64"/>
      <c r="E9" s="65"/>
      <c r="F9" s="65">
        <f>'Acquisition Analysis'!F16</f>
        <v>5400</v>
      </c>
    </row>
    <row r="10" spans="1:6" ht="15" customHeight="1" x14ac:dyDescent="0.25">
      <c r="A10" s="58"/>
      <c r="B10" s="62"/>
      <c r="C10" s="63"/>
      <c r="D10" s="64"/>
      <c r="E10" s="65"/>
      <c r="F10" s="65"/>
    </row>
    <row r="11" spans="1:6" x14ac:dyDescent="0.25">
      <c r="A11" s="44"/>
      <c r="B11" s="44"/>
      <c r="C11" s="46" t="s">
        <v>54</v>
      </c>
      <c r="D11" s="45"/>
      <c r="E11" s="45"/>
      <c r="F11" s="45"/>
    </row>
    <row r="12" spans="1:6" x14ac:dyDescent="0.25">
      <c r="C12" s="47"/>
      <c r="D12" s="9" t="s">
        <v>1</v>
      </c>
      <c r="E12" s="9" t="s">
        <v>1</v>
      </c>
      <c r="F12" s="9" t="s">
        <v>1</v>
      </c>
    </row>
    <row r="13" spans="1:6" x14ac:dyDescent="0.25">
      <c r="C13" s="49" t="s">
        <v>55</v>
      </c>
      <c r="E13" s="50"/>
      <c r="F13" s="50"/>
    </row>
    <row r="14" spans="1:6" x14ac:dyDescent="0.25">
      <c r="C14" s="39" t="s">
        <v>56</v>
      </c>
      <c r="E14" s="43">
        <f>'Acquisition Analysis'!E15</f>
        <v>5700</v>
      </c>
    </row>
    <row r="15" spans="1:6" x14ac:dyDescent="0.25">
      <c r="C15" s="39" t="s">
        <v>57</v>
      </c>
      <c r="E15" s="45">
        <f>-'Open Fin Statements'!F12</f>
        <v>-300</v>
      </c>
      <c r="F15" s="43">
        <f>E14+E15</f>
        <v>5400</v>
      </c>
    </row>
    <row r="16" spans="1:6" x14ac:dyDescent="0.25">
      <c r="C16" s="49" t="s">
        <v>58</v>
      </c>
    </row>
    <row r="17" spans="1:6" x14ac:dyDescent="0.25">
      <c r="C17" s="39" t="s">
        <v>42</v>
      </c>
    </row>
    <row r="18" spans="1:6" x14ac:dyDescent="0.25">
      <c r="C18" s="51" t="s">
        <v>71</v>
      </c>
      <c r="D18" s="43">
        <f>'Open Fin Statements'!F16</f>
        <v>2200</v>
      </c>
    </row>
    <row r="19" spans="1:6" ht="30" x14ac:dyDescent="0.25">
      <c r="C19" s="69" t="s">
        <v>120</v>
      </c>
      <c r="D19" s="45">
        <v>540</v>
      </c>
      <c r="E19" s="43">
        <f>D18+D19</f>
        <v>2740</v>
      </c>
    </row>
    <row r="20" spans="1:6" x14ac:dyDescent="0.25">
      <c r="C20" s="51" t="s">
        <v>72</v>
      </c>
      <c r="E20" s="43">
        <f>'Open Fin Statements'!F17</f>
        <v>1700</v>
      </c>
    </row>
    <row r="21" spans="1:6" x14ac:dyDescent="0.25">
      <c r="C21" s="51" t="s">
        <v>30</v>
      </c>
      <c r="D21" s="43">
        <f>'Open Fin Statements'!F18</f>
        <v>1100</v>
      </c>
      <c r="E21" s="68"/>
    </row>
    <row r="22" spans="1:6" ht="30" x14ac:dyDescent="0.25">
      <c r="C22" s="69" t="s">
        <v>122</v>
      </c>
      <c r="D22" s="45">
        <f>-D19</f>
        <v>-540</v>
      </c>
      <c r="E22" s="45">
        <f>D21+D22</f>
        <v>560</v>
      </c>
      <c r="F22" s="43">
        <f>SUM(E19:E22)</f>
        <v>5000</v>
      </c>
    </row>
    <row r="23" spans="1:6" x14ac:dyDescent="0.25">
      <c r="C23" s="39" t="s">
        <v>43</v>
      </c>
      <c r="F23" s="45">
        <v>0</v>
      </c>
    </row>
    <row r="24" spans="1:6" x14ac:dyDescent="0.25">
      <c r="C24" s="39" t="s">
        <v>59</v>
      </c>
      <c r="F24" s="43">
        <f>SUM(F21:F23)</f>
        <v>5000</v>
      </c>
    </row>
    <row r="25" spans="1:6" ht="15.75" thickBot="1" x14ac:dyDescent="0.3">
      <c r="C25" s="39" t="s">
        <v>44</v>
      </c>
      <c r="F25" s="52">
        <f>F15-F24</f>
        <v>400</v>
      </c>
    </row>
    <row r="26" spans="1:6" ht="15.75" thickTop="1" x14ac:dyDescent="0.25">
      <c r="A26" s="44"/>
      <c r="B26" s="44"/>
      <c r="C26" s="44"/>
      <c r="D26" s="45"/>
      <c r="E26" s="45"/>
      <c r="F26" s="45"/>
    </row>
    <row r="27" spans="1:6" x14ac:dyDescent="0.25">
      <c r="C27" s="70" t="s">
        <v>73</v>
      </c>
    </row>
    <row r="28" spans="1:6" ht="30" x14ac:dyDescent="0.25">
      <c r="C28" s="90" t="s">
        <v>79</v>
      </c>
    </row>
    <row r="29" spans="1:6" x14ac:dyDescent="0.25">
      <c r="C29" s="90"/>
    </row>
    <row r="30" spans="1:6" ht="45" customHeight="1" x14ac:dyDescent="0.25">
      <c r="B30" s="62" t="s">
        <v>74</v>
      </c>
      <c r="C30" s="72" t="s">
        <v>81</v>
      </c>
      <c r="D30" s="72"/>
    </row>
    <row r="31" spans="1:6" x14ac:dyDescent="0.25">
      <c r="B31" s="66" t="s">
        <v>68</v>
      </c>
      <c r="C31" s="66" t="s">
        <v>22</v>
      </c>
      <c r="D31" s="39"/>
      <c r="E31" s="43">
        <v>250</v>
      </c>
    </row>
    <row r="32" spans="1:6" x14ac:dyDescent="0.25">
      <c r="B32" s="67" t="s">
        <v>70</v>
      </c>
      <c r="C32" s="67" t="s">
        <v>80</v>
      </c>
      <c r="D32" s="39"/>
      <c r="F32" s="43">
        <f>E31</f>
        <v>250</v>
      </c>
    </row>
    <row r="34" spans="2:6" ht="15" customHeight="1" x14ac:dyDescent="0.25">
      <c r="B34" s="62" t="s">
        <v>38</v>
      </c>
      <c r="C34" s="71" t="s">
        <v>82</v>
      </c>
    </row>
    <row r="35" spans="2:6" x14ac:dyDescent="0.25">
      <c r="B35" s="66" t="s">
        <v>68</v>
      </c>
      <c r="C35" s="66" t="s">
        <v>3</v>
      </c>
      <c r="E35" s="43">
        <f>F36</f>
        <v>340</v>
      </c>
    </row>
    <row r="36" spans="2:6" x14ac:dyDescent="0.25">
      <c r="B36" s="67" t="s">
        <v>70</v>
      </c>
      <c r="C36" s="67" t="s">
        <v>5</v>
      </c>
      <c r="F36" s="43">
        <f>-'Cons Worksheet June 20X6'!E11</f>
        <v>340</v>
      </c>
    </row>
    <row r="38" spans="2:6" ht="30" customHeight="1" x14ac:dyDescent="0.25">
      <c r="B38" s="62" t="s">
        <v>39</v>
      </c>
      <c r="C38" s="72" t="s">
        <v>85</v>
      </c>
      <c r="D38" s="73"/>
    </row>
    <row r="39" spans="2:6" x14ac:dyDescent="0.25">
      <c r="B39" s="66" t="s">
        <v>68</v>
      </c>
      <c r="C39" s="74" t="s">
        <v>83</v>
      </c>
      <c r="D39" s="60"/>
      <c r="E39" s="43">
        <f>F40</f>
        <v>120</v>
      </c>
    </row>
    <row r="40" spans="2:6" x14ac:dyDescent="0.25">
      <c r="B40" s="67" t="s">
        <v>70</v>
      </c>
      <c r="C40" s="67" t="s">
        <v>84</v>
      </c>
      <c r="D40" s="60"/>
      <c r="F40" s="43">
        <v>120</v>
      </c>
    </row>
    <row r="42" spans="2:6" ht="45" customHeight="1" x14ac:dyDescent="0.25">
      <c r="B42" s="75" t="s">
        <v>40</v>
      </c>
      <c r="C42" s="63" t="s">
        <v>86</v>
      </c>
      <c r="D42" s="63"/>
    </row>
    <row r="43" spans="2:6" x14ac:dyDescent="0.25">
      <c r="B43" s="66" t="s">
        <v>68</v>
      </c>
      <c r="C43" s="66" t="s">
        <v>7</v>
      </c>
      <c r="D43" s="66"/>
      <c r="E43" s="43">
        <f>'Open Fin Statements'!F38</f>
        <v>1500</v>
      </c>
    </row>
    <row r="44" spans="2:6" x14ac:dyDescent="0.25">
      <c r="B44" s="66" t="s">
        <v>68</v>
      </c>
      <c r="C44" s="66" t="s">
        <v>22</v>
      </c>
      <c r="D44" s="66"/>
      <c r="E44" s="43">
        <f>'Open Fin Statements'!F39</f>
        <v>900</v>
      </c>
    </row>
    <row r="45" spans="2:6" x14ac:dyDescent="0.25">
      <c r="B45" s="67" t="s">
        <v>70</v>
      </c>
      <c r="C45" s="67" t="s">
        <v>88</v>
      </c>
      <c r="D45" s="66"/>
      <c r="F45" s="43">
        <f>-(F46-(E43+E44))</f>
        <v>100</v>
      </c>
    </row>
    <row r="46" spans="2:6" x14ac:dyDescent="0.25">
      <c r="B46" s="67" t="s">
        <v>70</v>
      </c>
      <c r="C46" s="67" t="s">
        <v>75</v>
      </c>
      <c r="D46" s="67"/>
      <c r="F46" s="43">
        <f>'Acquisition Analysis'!F31</f>
        <v>2300</v>
      </c>
    </row>
    <row r="48" spans="2:6" x14ac:dyDescent="0.25">
      <c r="B48" s="62" t="s">
        <v>41</v>
      </c>
      <c r="C48" s="71" t="s">
        <v>87</v>
      </c>
    </row>
    <row r="49" spans="1:6" x14ac:dyDescent="0.25">
      <c r="B49" s="66" t="s">
        <v>68</v>
      </c>
      <c r="C49" s="66" t="s">
        <v>3</v>
      </c>
      <c r="E49" s="43">
        <f>F50</f>
        <v>90</v>
      </c>
    </row>
    <row r="50" spans="1:6" x14ac:dyDescent="0.25">
      <c r="B50" s="67" t="s">
        <v>70</v>
      </c>
      <c r="C50" s="67" t="s">
        <v>5</v>
      </c>
      <c r="F50" s="43">
        <f>-'Cons Worksheet June 20X6'!F11</f>
        <v>90</v>
      </c>
    </row>
    <row r="51" spans="1:6" x14ac:dyDescent="0.25">
      <c r="A51" s="44"/>
      <c r="B51" s="44"/>
      <c r="C51" s="44"/>
      <c r="D51" s="45"/>
      <c r="E51" s="45"/>
      <c r="F51" s="45"/>
    </row>
  </sheetData>
  <pageMargins left="0.7" right="0.7" top="0.75" bottom="0.75" header="0.3" footer="0.3"/>
  <ignoredErrors>
    <ignoredError sqref="E3:F3 D12:F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G21" sqref="G21"/>
    </sheetView>
  </sheetViews>
  <sheetFormatPr defaultRowHeight="15" x14ac:dyDescent="0.25"/>
  <cols>
    <col min="1" max="1" width="7.7109375" style="39" customWidth="1"/>
    <col min="2" max="2" width="26.42578125" style="39" customWidth="1"/>
    <col min="3" max="3" width="7.42578125" style="39" customWidth="1"/>
    <col min="4" max="7" width="14.7109375" style="39" customWidth="1"/>
    <col min="8" max="8" width="5.7109375" style="39" customWidth="1"/>
    <col min="9" max="10" width="14.7109375" style="39" customWidth="1"/>
    <col min="11" max="16384" width="9.140625" style="39"/>
  </cols>
  <sheetData>
    <row r="1" spans="1:10" x14ac:dyDescent="0.25">
      <c r="A1" s="1"/>
      <c r="B1" s="2" t="s">
        <v>21</v>
      </c>
      <c r="C1" s="2"/>
      <c r="D1" s="1"/>
      <c r="E1" s="1"/>
      <c r="F1" s="3"/>
      <c r="G1" s="38"/>
      <c r="H1" s="38"/>
      <c r="I1" s="38"/>
      <c r="J1" s="76"/>
    </row>
    <row r="2" spans="1:10" x14ac:dyDescent="0.25">
      <c r="A2" s="5"/>
      <c r="B2" s="6"/>
      <c r="C2" s="6"/>
      <c r="D2" s="91" t="s">
        <v>0</v>
      </c>
      <c r="E2" s="91"/>
      <c r="F2" s="91"/>
      <c r="G2" s="93" t="s">
        <v>89</v>
      </c>
      <c r="H2" s="93"/>
      <c r="I2" s="93"/>
      <c r="J2" s="77" t="s">
        <v>90</v>
      </c>
    </row>
    <row r="3" spans="1:10" x14ac:dyDescent="0.25">
      <c r="A3" s="5"/>
      <c r="B3" s="7"/>
      <c r="C3" s="7"/>
      <c r="D3" s="8" t="s">
        <v>16</v>
      </c>
      <c r="E3" s="8" t="s">
        <v>17</v>
      </c>
      <c r="F3" s="8" t="s">
        <v>18</v>
      </c>
      <c r="G3" s="79" t="s">
        <v>91</v>
      </c>
      <c r="H3" s="79" t="s">
        <v>92</v>
      </c>
      <c r="I3" s="8" t="s">
        <v>93</v>
      </c>
      <c r="J3" s="8" t="s">
        <v>94</v>
      </c>
    </row>
    <row r="4" spans="1:10" x14ac:dyDescent="0.25">
      <c r="A4" s="5"/>
      <c r="B4" s="7"/>
      <c r="C4" s="7"/>
      <c r="D4" s="9" t="s">
        <v>1</v>
      </c>
      <c r="E4" s="9" t="s">
        <v>1</v>
      </c>
      <c r="F4" s="9" t="s">
        <v>1</v>
      </c>
      <c r="G4" s="9" t="s">
        <v>1</v>
      </c>
      <c r="H4" s="78"/>
      <c r="I4" s="9" t="s">
        <v>1</v>
      </c>
      <c r="J4" s="9" t="s">
        <v>1</v>
      </c>
    </row>
    <row r="5" spans="1:10" x14ac:dyDescent="0.25">
      <c r="A5" s="10"/>
      <c r="B5" s="11" t="s">
        <v>2</v>
      </c>
      <c r="C5" s="11"/>
      <c r="D5" s="12">
        <v>14900</v>
      </c>
      <c r="E5" s="12">
        <v>6380</v>
      </c>
      <c r="F5" s="12">
        <v>2490</v>
      </c>
      <c r="G5" s="43"/>
      <c r="H5" s="80"/>
      <c r="I5" s="43"/>
      <c r="J5" s="43">
        <f>SUM(D5:F5)+I5-G5</f>
        <v>23770</v>
      </c>
    </row>
    <row r="6" spans="1:10" x14ac:dyDescent="0.25">
      <c r="A6" s="10"/>
      <c r="B6" s="11" t="s">
        <v>3</v>
      </c>
      <c r="C6" s="11"/>
      <c r="D6" s="12">
        <v>430</v>
      </c>
      <c r="E6" s="12">
        <v>0</v>
      </c>
      <c r="F6" s="12">
        <v>0</v>
      </c>
      <c r="G6" s="43">
        <f>'Cons Journal (a)'!E35</f>
        <v>340</v>
      </c>
      <c r="H6" s="80" t="s">
        <v>97</v>
      </c>
      <c r="I6" s="43"/>
      <c r="J6" s="43">
        <f>SUM(D6:F6)+I6+I7-G6-G7</f>
        <v>0</v>
      </c>
    </row>
    <row r="7" spans="1:10" x14ac:dyDescent="0.25">
      <c r="A7" s="10"/>
      <c r="B7" s="11"/>
      <c r="C7" s="11"/>
      <c r="D7" s="12"/>
      <c r="E7" s="12"/>
      <c r="F7" s="12"/>
      <c r="G7" s="43">
        <f>'Cons Journal (a)'!E49</f>
        <v>90</v>
      </c>
      <c r="H7" s="80" t="s">
        <v>101</v>
      </c>
      <c r="I7" s="43"/>
      <c r="J7" s="43"/>
    </row>
    <row r="8" spans="1:10" x14ac:dyDescent="0.25">
      <c r="A8" s="10"/>
      <c r="B8" s="11" t="s">
        <v>88</v>
      </c>
      <c r="C8" s="11"/>
      <c r="D8" s="12">
        <v>0</v>
      </c>
      <c r="E8" s="12">
        <v>0</v>
      </c>
      <c r="F8" s="12">
        <v>0</v>
      </c>
      <c r="G8" s="43"/>
      <c r="H8" s="80" t="s">
        <v>100</v>
      </c>
      <c r="I8" s="43">
        <f>'Cons Journal (a)'!F45</f>
        <v>100</v>
      </c>
      <c r="J8" s="43">
        <f>SUM(D8:F8)+I8-G8</f>
        <v>100</v>
      </c>
    </row>
    <row r="9" spans="1:10" x14ac:dyDescent="0.25">
      <c r="A9" s="10"/>
      <c r="B9" s="11" t="s">
        <v>19</v>
      </c>
      <c r="C9" s="11"/>
      <c r="D9" s="12">
        <v>-120</v>
      </c>
      <c r="E9" s="12">
        <v>0</v>
      </c>
      <c r="F9" s="12">
        <v>0</v>
      </c>
      <c r="G9" s="43"/>
      <c r="H9" s="80"/>
      <c r="I9" s="43">
        <f>'Cons Journal (a)'!F40</f>
        <v>120</v>
      </c>
      <c r="J9" s="43">
        <f>SUM(D9:F9)+I9-G9</f>
        <v>0</v>
      </c>
    </row>
    <row r="10" spans="1:10" x14ac:dyDescent="0.25">
      <c r="A10" s="10"/>
      <c r="B10" s="11" t="s">
        <v>20</v>
      </c>
      <c r="C10" s="11"/>
      <c r="D10" s="13">
        <v>-13800</v>
      </c>
      <c r="E10" s="12">
        <v>-5760</v>
      </c>
      <c r="F10" s="13">
        <v>-2330</v>
      </c>
      <c r="G10" s="43"/>
      <c r="H10" s="80" t="s">
        <v>98</v>
      </c>
      <c r="I10" s="43"/>
      <c r="J10" s="43">
        <f>SUM(D10:F10)+I10-G10</f>
        <v>-21890</v>
      </c>
    </row>
    <row r="11" spans="1:10" x14ac:dyDescent="0.25">
      <c r="A11" s="10"/>
      <c r="B11" s="11" t="s">
        <v>4</v>
      </c>
      <c r="C11" s="11"/>
      <c r="D11" s="14">
        <f>SUM(D5:D10)</f>
        <v>1410</v>
      </c>
      <c r="E11" s="14">
        <f>SUM(E5:E10)</f>
        <v>620</v>
      </c>
      <c r="F11" s="14">
        <f>SUM(F5:F10)</f>
        <v>160</v>
      </c>
      <c r="G11" s="43"/>
      <c r="H11" s="80"/>
      <c r="I11" s="43"/>
      <c r="J11" s="14">
        <f>SUM(J5:J10)</f>
        <v>1980</v>
      </c>
    </row>
    <row r="12" spans="1:10" x14ac:dyDescent="0.25">
      <c r="A12" s="10"/>
      <c r="B12" s="15" t="s">
        <v>22</v>
      </c>
      <c r="C12" s="15"/>
      <c r="D12" s="15">
        <v>3600</v>
      </c>
      <c r="E12" s="15">
        <v>1040</v>
      </c>
      <c r="F12" s="16">
        <v>900</v>
      </c>
      <c r="G12" s="43">
        <f>'Cons Journal (a)'!E7</f>
        <v>560</v>
      </c>
      <c r="H12" s="80" t="s">
        <v>95</v>
      </c>
      <c r="I12" s="43"/>
      <c r="J12" s="43">
        <f>SUM(D12:F12)+I12+I13+I14-G12-G13-G14</f>
        <v>3830</v>
      </c>
    </row>
    <row r="13" spans="1:10" x14ac:dyDescent="0.25">
      <c r="A13" s="10"/>
      <c r="B13" s="15"/>
      <c r="C13" s="15"/>
      <c r="D13" s="15"/>
      <c r="E13" s="15"/>
      <c r="F13" s="16"/>
      <c r="G13" s="43">
        <f>'Cons Journal (a)'!E31</f>
        <v>250</v>
      </c>
      <c r="H13" s="80" t="s">
        <v>96</v>
      </c>
      <c r="I13" s="43"/>
      <c r="J13" s="43"/>
    </row>
    <row r="14" spans="1:10" x14ac:dyDescent="0.25">
      <c r="A14" s="10"/>
      <c r="B14" s="15"/>
      <c r="C14" s="15"/>
      <c r="D14" s="15"/>
      <c r="E14" s="15"/>
      <c r="F14" s="16"/>
      <c r="G14" s="43">
        <f>'Cons Journal (a)'!E44</f>
        <v>900</v>
      </c>
      <c r="H14" s="80" t="s">
        <v>100</v>
      </c>
      <c r="I14" s="43"/>
      <c r="J14" s="43"/>
    </row>
    <row r="15" spans="1:10" x14ac:dyDescent="0.25">
      <c r="A15" s="10"/>
      <c r="B15" s="15" t="s">
        <v>5</v>
      </c>
      <c r="C15" s="15"/>
      <c r="D15" s="17">
        <v>-790</v>
      </c>
      <c r="E15" s="17">
        <v>-340</v>
      </c>
      <c r="F15" s="18">
        <v>-90</v>
      </c>
      <c r="G15" s="43"/>
      <c r="H15" s="80" t="s">
        <v>97</v>
      </c>
      <c r="I15" s="43">
        <f>'Cons Journal (a)'!F36</f>
        <v>340</v>
      </c>
      <c r="J15" s="45">
        <f>SUM(D15:F15)+I15+I16-G15-G16</f>
        <v>-790</v>
      </c>
    </row>
    <row r="16" spans="1:10" x14ac:dyDescent="0.25">
      <c r="A16" s="10"/>
      <c r="B16" s="15"/>
      <c r="C16" s="15"/>
      <c r="D16" s="15"/>
      <c r="E16" s="15"/>
      <c r="F16" s="16"/>
      <c r="G16" s="43"/>
      <c r="H16" s="80" t="s">
        <v>101</v>
      </c>
      <c r="I16" s="43">
        <f>'Cons Journal (a)'!F50</f>
        <v>90</v>
      </c>
      <c r="J16" s="43"/>
    </row>
    <row r="17" spans="1:10" x14ac:dyDescent="0.25">
      <c r="A17" s="10"/>
      <c r="B17" s="19" t="s">
        <v>6</v>
      </c>
      <c r="C17" s="19"/>
      <c r="D17" s="15"/>
      <c r="E17" s="15"/>
      <c r="F17" s="16"/>
      <c r="G17" s="43"/>
      <c r="H17" s="80"/>
      <c r="I17" s="43"/>
      <c r="J17" s="43"/>
    </row>
    <row r="18" spans="1:10" x14ac:dyDescent="0.25">
      <c r="A18" s="10"/>
      <c r="B18" s="20" t="s">
        <v>23</v>
      </c>
      <c r="C18" s="20"/>
      <c r="D18" s="10">
        <f>SUM(D11:D15)</f>
        <v>4220</v>
      </c>
      <c r="E18" s="10">
        <f>SUM(E11:E15)</f>
        <v>1320</v>
      </c>
      <c r="F18" s="10">
        <f>SUM(F11:F15)</f>
        <v>970</v>
      </c>
      <c r="G18" s="43"/>
      <c r="H18" s="80"/>
      <c r="I18" s="43"/>
      <c r="J18" s="10">
        <f>SUM(J11:J15)</f>
        <v>5020</v>
      </c>
    </row>
    <row r="19" spans="1:10" x14ac:dyDescent="0.25">
      <c r="A19" s="10"/>
      <c r="B19" s="15" t="s">
        <v>7</v>
      </c>
      <c r="C19" s="15"/>
      <c r="D19" s="15">
        <v>5900</v>
      </c>
      <c r="E19" s="15">
        <v>2740</v>
      </c>
      <c r="F19" s="16">
        <v>1500</v>
      </c>
      <c r="G19" s="43">
        <f>'Cons Journal (a)'!E5</f>
        <v>2740</v>
      </c>
      <c r="H19" s="80" t="s">
        <v>95</v>
      </c>
      <c r="I19" s="43"/>
      <c r="J19" s="43">
        <f>SUM(D19:F19)+I19+I20-G19-G20</f>
        <v>5900</v>
      </c>
    </row>
    <row r="20" spans="1:10" x14ac:dyDescent="0.25">
      <c r="A20" s="10"/>
      <c r="B20" s="15"/>
      <c r="C20" s="15"/>
      <c r="D20" s="15"/>
      <c r="E20" s="15"/>
      <c r="F20" s="16"/>
      <c r="G20" s="43">
        <f>'Cons Journal (a)'!E43</f>
        <v>1500</v>
      </c>
      <c r="H20" s="80" t="s">
        <v>100</v>
      </c>
      <c r="I20" s="43"/>
      <c r="J20" s="43"/>
    </row>
    <row r="21" spans="1:10" x14ac:dyDescent="0.25">
      <c r="A21" s="10"/>
      <c r="B21" s="15" t="s">
        <v>24</v>
      </c>
      <c r="C21" s="15"/>
      <c r="D21" s="17">
        <v>4100</v>
      </c>
      <c r="E21" s="17">
        <v>2120</v>
      </c>
      <c r="F21" s="18">
        <v>0</v>
      </c>
      <c r="G21" s="43">
        <f>'Cons Journal (a)'!E6</f>
        <v>1700</v>
      </c>
      <c r="H21" s="80" t="s">
        <v>95</v>
      </c>
      <c r="I21" s="43"/>
      <c r="J21" s="45">
        <f>SUM(D21:F21)+I21-G21</f>
        <v>4520</v>
      </c>
    </row>
    <row r="22" spans="1:10" x14ac:dyDescent="0.25">
      <c r="A22" s="10"/>
      <c r="B22" s="15" t="s">
        <v>8</v>
      </c>
      <c r="C22" s="15"/>
      <c r="D22" s="10">
        <f>SUM(D18:D21)</f>
        <v>14220</v>
      </c>
      <c r="E22" s="10">
        <f>SUM(E18:E21)</f>
        <v>6180</v>
      </c>
      <c r="F22" s="21">
        <f>SUM(F18:F21)</f>
        <v>2470</v>
      </c>
      <c r="G22" s="43"/>
      <c r="H22" s="80"/>
      <c r="I22" s="43"/>
      <c r="J22" s="21">
        <f>SUM(J18:J21)</f>
        <v>15440</v>
      </c>
    </row>
    <row r="23" spans="1:10" x14ac:dyDescent="0.25">
      <c r="A23" s="10"/>
      <c r="B23" s="15" t="s">
        <v>9</v>
      </c>
      <c r="C23" s="22"/>
      <c r="D23" s="10">
        <v>10480</v>
      </c>
      <c r="E23" s="15">
        <v>4630</v>
      </c>
      <c r="F23" s="21">
        <v>1340</v>
      </c>
      <c r="G23" s="43"/>
      <c r="H23" s="80"/>
      <c r="I23" s="43"/>
      <c r="J23" s="45">
        <f>SUM(D23:F23)+I23-G23</f>
        <v>16450</v>
      </c>
    </row>
    <row r="24" spans="1:10" ht="15.75" thickBot="1" x14ac:dyDescent="0.3">
      <c r="A24" s="10"/>
      <c r="B24" s="15" t="s">
        <v>11</v>
      </c>
      <c r="C24" s="15"/>
      <c r="D24" s="23">
        <f>SUM(D22:D23)</f>
        <v>24700</v>
      </c>
      <c r="E24" s="23">
        <f>SUM(E22:E23)</f>
        <v>10810</v>
      </c>
      <c r="F24" s="23">
        <f>SUM(F22:F23)</f>
        <v>3810</v>
      </c>
      <c r="G24" s="43"/>
      <c r="H24" s="80"/>
      <c r="I24" s="43"/>
      <c r="J24" s="23">
        <f>SUM(J22:J23)</f>
        <v>31890</v>
      </c>
    </row>
    <row r="25" spans="1:10" ht="15.75" thickTop="1" x14ac:dyDescent="0.25">
      <c r="A25" s="10"/>
      <c r="B25" s="10"/>
      <c r="C25" s="10"/>
      <c r="D25" s="10"/>
      <c r="E25" s="15"/>
      <c r="F25" s="21"/>
      <c r="G25" s="43"/>
      <c r="H25" s="80"/>
      <c r="I25" s="43"/>
      <c r="J25" s="43"/>
    </row>
    <row r="26" spans="1:10" x14ac:dyDescent="0.25">
      <c r="A26" s="10"/>
      <c r="B26" s="24" t="s">
        <v>12</v>
      </c>
      <c r="C26" s="24"/>
      <c r="D26" s="10"/>
      <c r="E26" s="15"/>
      <c r="F26" s="21"/>
      <c r="G26" s="43"/>
      <c r="H26" s="80"/>
      <c r="I26" s="43"/>
      <c r="J26" s="43"/>
    </row>
    <row r="27" spans="1:10" x14ac:dyDescent="0.25">
      <c r="A27" s="10"/>
      <c r="B27" s="10" t="s">
        <v>13</v>
      </c>
      <c r="C27" s="10"/>
      <c r="D27" s="10">
        <v>1160</v>
      </c>
      <c r="E27" s="15">
        <v>780</v>
      </c>
      <c r="F27" s="21">
        <v>270</v>
      </c>
      <c r="G27" s="43"/>
      <c r="H27" s="80"/>
      <c r="I27" s="43"/>
      <c r="J27" s="43">
        <f>SUM(D27:F27)+G27-I27</f>
        <v>2210</v>
      </c>
    </row>
    <row r="28" spans="1:10" x14ac:dyDescent="0.25">
      <c r="A28" s="10"/>
      <c r="B28" s="10" t="s">
        <v>25</v>
      </c>
      <c r="C28" s="10"/>
      <c r="D28" s="10">
        <v>3670</v>
      </c>
      <c r="E28" s="15">
        <v>1710</v>
      </c>
      <c r="F28" s="21">
        <v>640</v>
      </c>
      <c r="G28" s="43"/>
      <c r="H28" s="80"/>
      <c r="I28" s="43"/>
      <c r="J28" s="43">
        <f>SUM(D28:F28)+G28-I28</f>
        <v>6020</v>
      </c>
    </row>
    <row r="29" spans="1:10" x14ac:dyDescent="0.25">
      <c r="A29" s="10"/>
      <c r="B29" s="10" t="s">
        <v>26</v>
      </c>
      <c r="C29" s="10"/>
      <c r="D29" s="10">
        <v>4920</v>
      </c>
      <c r="E29" s="15">
        <v>2350</v>
      </c>
      <c r="F29" s="21">
        <v>860</v>
      </c>
      <c r="G29" s="43"/>
      <c r="H29" s="80"/>
      <c r="I29" s="43"/>
      <c r="J29" s="43">
        <f>SUM(D29:F29)+G29-I29</f>
        <v>8130</v>
      </c>
    </row>
    <row r="30" spans="1:10" x14ac:dyDescent="0.25">
      <c r="A30" s="10"/>
      <c r="B30" s="15" t="s">
        <v>27</v>
      </c>
      <c r="C30" s="15"/>
      <c r="D30" s="10">
        <v>7580</v>
      </c>
      <c r="E30" s="15">
        <v>0</v>
      </c>
      <c r="F30" s="16">
        <v>0</v>
      </c>
      <c r="G30" s="43">
        <f>'Cons Journal (a)'!E39</f>
        <v>120</v>
      </c>
      <c r="H30" s="80" t="s">
        <v>99</v>
      </c>
      <c r="I30" s="43">
        <f>'Cons Journal (a)'!F9</f>
        <v>5400</v>
      </c>
      <c r="J30" s="43">
        <f>SUM(D30:F30)+G30+G31-I30-I31</f>
        <v>0</v>
      </c>
    </row>
    <row r="31" spans="1:10" x14ac:dyDescent="0.25">
      <c r="A31" s="10"/>
      <c r="B31" s="15"/>
      <c r="C31" s="15"/>
      <c r="D31" s="10"/>
      <c r="E31" s="15"/>
      <c r="F31" s="16"/>
      <c r="G31" s="43"/>
      <c r="H31" s="80" t="s">
        <v>100</v>
      </c>
      <c r="I31" s="43">
        <f>'Cons Journal (a)'!F46</f>
        <v>2300</v>
      </c>
      <c r="J31" s="43"/>
    </row>
    <row r="32" spans="1:10" x14ac:dyDescent="0.25">
      <c r="A32" s="10"/>
      <c r="B32" s="10" t="s">
        <v>14</v>
      </c>
      <c r="C32" s="10"/>
      <c r="D32" s="10">
        <v>7370</v>
      </c>
      <c r="E32" s="15">
        <v>5970</v>
      </c>
      <c r="F32" s="21">
        <v>2040</v>
      </c>
      <c r="G32" s="43"/>
      <c r="H32" s="80"/>
      <c r="I32" s="43"/>
      <c r="J32" s="43">
        <f>SUM(D32:F32)+G32-I32</f>
        <v>15380</v>
      </c>
    </row>
    <row r="33" spans="1:10" x14ac:dyDescent="0.25">
      <c r="A33" s="10"/>
      <c r="B33" s="10" t="s">
        <v>69</v>
      </c>
      <c r="C33" s="10"/>
      <c r="D33" s="10">
        <v>0</v>
      </c>
      <c r="E33" s="15">
        <v>0</v>
      </c>
      <c r="F33" s="21">
        <v>0</v>
      </c>
      <c r="G33" s="43">
        <f>'Cons Journal (a)'!E8</f>
        <v>400</v>
      </c>
      <c r="H33" s="80" t="s">
        <v>95</v>
      </c>
      <c r="I33" s="43"/>
      <c r="J33" s="43">
        <f>SUM(D33:F33)+G33-I33</f>
        <v>400</v>
      </c>
    </row>
    <row r="34" spans="1:10" x14ac:dyDescent="0.25">
      <c r="A34" s="10"/>
      <c r="B34" s="10" t="s">
        <v>80</v>
      </c>
      <c r="C34" s="10"/>
      <c r="D34" s="10">
        <v>0</v>
      </c>
      <c r="E34" s="15">
        <v>0</v>
      </c>
      <c r="F34" s="21">
        <v>0</v>
      </c>
      <c r="G34" s="43"/>
      <c r="H34" s="80" t="s">
        <v>96</v>
      </c>
      <c r="I34" s="43">
        <f>'Cons Journal (a)'!F32</f>
        <v>250</v>
      </c>
      <c r="J34" s="43">
        <f>SUM(D34:F34)+G34-I34</f>
        <v>-250</v>
      </c>
    </row>
    <row r="35" spans="1:10" ht="15.75" thickBot="1" x14ac:dyDescent="0.3">
      <c r="A35" s="10"/>
      <c r="B35" s="20" t="s">
        <v>15</v>
      </c>
      <c r="C35" s="20"/>
      <c r="D35" s="23">
        <f>SUM(D27:D34)</f>
        <v>24700</v>
      </c>
      <c r="E35" s="23">
        <f>SUM(E27:E34)</f>
        <v>10810</v>
      </c>
      <c r="F35" s="23">
        <f>SUM(F27:F34)</f>
        <v>3810</v>
      </c>
      <c r="G35" s="52">
        <f>SUM(G5:G34)</f>
        <v>8600</v>
      </c>
      <c r="H35" s="43"/>
      <c r="I35" s="52">
        <f>SUM(I5:I34)</f>
        <v>8600</v>
      </c>
      <c r="J35" s="23">
        <f>SUM(J27:J34)</f>
        <v>31890</v>
      </c>
    </row>
    <row r="36" spans="1:10" ht="15.75" thickTop="1" x14ac:dyDescent="0.25">
      <c r="A36" s="17"/>
      <c r="B36" s="17"/>
      <c r="C36" s="17"/>
      <c r="D36" s="17"/>
      <c r="E36" s="15"/>
      <c r="F36" s="18"/>
      <c r="G36" s="43"/>
      <c r="H36" s="43"/>
      <c r="I36" s="43"/>
      <c r="J36" s="43"/>
    </row>
    <row r="37" spans="1:10" x14ac:dyDescent="0.25">
      <c r="E37" s="42"/>
      <c r="G37" s="42"/>
      <c r="H37" s="42"/>
      <c r="I37" s="42"/>
      <c r="J37" s="42"/>
    </row>
  </sheetData>
  <mergeCells count="2">
    <mergeCell ref="D2:F2"/>
    <mergeCell ref="G2:I2"/>
  </mergeCells>
  <pageMargins left="0.7" right="0.7" top="0.75" bottom="0.75" header="0.3" footer="0.3"/>
  <ignoredErrors>
    <ignoredError sqref="D4:G4 I4:J4" numberStoredAsText="1"/>
    <ignoredError sqref="J22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8"/>
  <sheetViews>
    <sheetView tabSelected="1" topLeftCell="A6" workbookViewId="0">
      <selection activeCell="D19" sqref="D19"/>
    </sheetView>
  </sheetViews>
  <sheetFormatPr defaultRowHeight="15" x14ac:dyDescent="0.25"/>
  <cols>
    <col min="1" max="1" width="7.7109375" style="60" customWidth="1"/>
    <col min="2" max="2" width="42.85546875" style="60" customWidth="1"/>
    <col min="3" max="3" width="13.5703125" style="60" customWidth="1"/>
    <col min="4" max="4" width="14.7109375" style="76" customWidth="1"/>
    <col min="5" max="5" width="14.7109375" style="38" customWidth="1"/>
    <col min="6" max="6" width="14.7109375" style="76" customWidth="1"/>
    <col min="7" max="7" width="14.7109375" style="38" customWidth="1"/>
    <col min="8" max="9" width="14.7109375" style="60" customWidth="1"/>
    <col min="10" max="20" width="9.140625" style="15"/>
    <col min="21" max="16384" width="9.140625" style="60"/>
  </cols>
  <sheetData>
    <row r="1" spans="1:20" x14ac:dyDescent="0.25">
      <c r="B1" s="81" t="s">
        <v>111</v>
      </c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</row>
    <row r="2" spans="1:20" x14ac:dyDescent="0.25">
      <c r="A2" s="1"/>
      <c r="B2" s="2" t="s">
        <v>112</v>
      </c>
      <c r="C2" s="1"/>
      <c r="D2" s="3"/>
      <c r="G2" s="82"/>
      <c r="H2" s="15"/>
      <c r="I2" s="15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</row>
    <row r="3" spans="1:20" x14ac:dyDescent="0.25">
      <c r="D3" s="9" t="s">
        <v>1</v>
      </c>
      <c r="E3" s="83"/>
      <c r="F3" s="82"/>
      <c r="G3" s="15"/>
      <c r="H3" s="15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</row>
    <row r="4" spans="1:20" s="15" customFormat="1" x14ac:dyDescent="0.25">
      <c r="B4" s="11" t="s">
        <v>2</v>
      </c>
      <c r="D4" s="16">
        <f>'Complet Cons Worksheet Jun 20X6'!J5</f>
        <v>23770</v>
      </c>
      <c r="E4" s="82"/>
      <c r="F4" s="82"/>
    </row>
    <row r="5" spans="1:20" s="15" customFormat="1" x14ac:dyDescent="0.25">
      <c r="B5" s="20" t="s">
        <v>88</v>
      </c>
      <c r="D5" s="16">
        <f>'Complet Cons Worksheet Jun 20X6'!J8</f>
        <v>100</v>
      </c>
      <c r="E5" s="82"/>
      <c r="F5" s="82"/>
    </row>
    <row r="6" spans="1:20" s="15" customFormat="1" x14ac:dyDescent="0.25">
      <c r="B6" s="20" t="s">
        <v>20</v>
      </c>
      <c r="D6" s="16">
        <f>'Complet Cons Worksheet Jun 20X6'!J10</f>
        <v>-21890</v>
      </c>
      <c r="E6" s="82"/>
      <c r="F6" s="82"/>
    </row>
    <row r="7" spans="1:20" s="15" customFormat="1" x14ac:dyDescent="0.25">
      <c r="B7" s="15" t="s">
        <v>4</v>
      </c>
      <c r="D7" s="84">
        <f>SUM(D4:D6)</f>
        <v>1980</v>
      </c>
      <c r="E7" s="82"/>
      <c r="F7" s="82"/>
    </row>
    <row r="8" spans="1:20" s="15" customFormat="1" ht="30" customHeight="1" x14ac:dyDescent="0.25">
      <c r="B8" s="94" t="s">
        <v>121</v>
      </c>
      <c r="C8" s="94"/>
      <c r="D8" s="16">
        <f>D7</f>
        <v>1980</v>
      </c>
      <c r="E8" s="82"/>
      <c r="F8" s="82"/>
    </row>
    <row r="9" spans="1:20" s="15" customFormat="1" x14ac:dyDescent="0.25">
      <c r="B9" s="10" t="s">
        <v>102</v>
      </c>
      <c r="D9" s="16">
        <v>0</v>
      </c>
      <c r="E9" s="82"/>
      <c r="F9" s="82"/>
    </row>
    <row r="10" spans="1:20" s="15" customFormat="1" ht="15.75" thickBot="1" x14ac:dyDescent="0.3">
      <c r="B10" s="15" t="s">
        <v>103</v>
      </c>
      <c r="D10" s="23">
        <f>D7+D9</f>
        <v>1980</v>
      </c>
      <c r="E10" s="82"/>
    </row>
    <row r="11" spans="1:20" s="15" customFormat="1" ht="30" customHeight="1" thickTop="1" x14ac:dyDescent="0.25">
      <c r="B11" s="94" t="s">
        <v>115</v>
      </c>
      <c r="C11" s="94"/>
      <c r="D11" s="16">
        <f>D10</f>
        <v>1980</v>
      </c>
      <c r="E11" s="82"/>
    </row>
    <row r="12" spans="1:20" s="15" customFormat="1" x14ac:dyDescent="0.25">
      <c r="A12" s="17"/>
      <c r="B12" s="17"/>
      <c r="C12" s="17"/>
      <c r="D12" s="18"/>
      <c r="E12" s="82"/>
      <c r="F12" s="82"/>
    </row>
    <row r="13" spans="1:20" s="15" customFormat="1" x14ac:dyDescent="0.25">
      <c r="D13" s="16"/>
      <c r="E13" s="82"/>
      <c r="F13" s="82"/>
    </row>
    <row r="14" spans="1:20" s="5" customFormat="1" ht="15" customHeight="1" x14ac:dyDescent="0.25">
      <c r="B14" s="81" t="s">
        <v>111</v>
      </c>
      <c r="C14" s="8"/>
      <c r="F14" s="60"/>
      <c r="G14" s="15"/>
      <c r="H14" s="10"/>
      <c r="I14" s="10"/>
      <c r="J14" s="10"/>
      <c r="K14" s="10"/>
      <c r="L14" s="10"/>
      <c r="M14" s="10"/>
      <c r="N14" s="10"/>
      <c r="O14" s="10"/>
      <c r="P14" s="10"/>
      <c r="Q14" s="10"/>
    </row>
    <row r="15" spans="1:20" s="5" customFormat="1" ht="15" customHeight="1" x14ac:dyDescent="0.25">
      <c r="A15" s="1"/>
      <c r="B15" s="85" t="s">
        <v>114</v>
      </c>
      <c r="C15" s="1"/>
      <c r="D15" s="1"/>
      <c r="E15" s="1"/>
      <c r="F15" s="60"/>
      <c r="G15" s="15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spans="1:20" ht="15" customHeight="1" x14ac:dyDescent="0.25">
      <c r="B16" s="5"/>
      <c r="C16" s="76" t="s">
        <v>104</v>
      </c>
      <c r="D16" s="76" t="s">
        <v>118</v>
      </c>
      <c r="E16" s="76" t="s">
        <v>105</v>
      </c>
      <c r="F16" s="76" t="s">
        <v>106</v>
      </c>
      <c r="G16" s="15"/>
      <c r="H16" s="15"/>
      <c r="I16" s="15"/>
      <c r="R16" s="60"/>
      <c r="S16" s="60"/>
      <c r="T16" s="60"/>
    </row>
    <row r="17" spans="1:20" ht="15" customHeight="1" x14ac:dyDescent="0.25">
      <c r="B17" s="5"/>
      <c r="C17" s="76" t="s">
        <v>107</v>
      </c>
      <c r="D17" s="76" t="s">
        <v>119</v>
      </c>
      <c r="E17" s="76" t="s">
        <v>108</v>
      </c>
      <c r="F17" s="76" t="s">
        <v>109</v>
      </c>
      <c r="G17" s="15"/>
      <c r="H17" s="15"/>
      <c r="I17" s="15"/>
      <c r="R17" s="60"/>
      <c r="S17" s="60"/>
      <c r="T17" s="60"/>
    </row>
    <row r="18" spans="1:20" ht="15" customHeight="1" x14ac:dyDescent="0.25">
      <c r="B18" s="5"/>
      <c r="C18" s="9" t="s">
        <v>1</v>
      </c>
      <c r="D18" s="9" t="s">
        <v>1</v>
      </c>
      <c r="E18" s="9" t="s">
        <v>1</v>
      </c>
      <c r="F18" s="9" t="s">
        <v>1</v>
      </c>
      <c r="G18" s="15"/>
      <c r="H18" s="15"/>
      <c r="I18" s="15"/>
      <c r="R18" s="60"/>
      <c r="S18" s="60"/>
      <c r="T18" s="60"/>
    </row>
    <row r="19" spans="1:20" s="10" customFormat="1" ht="15" customHeight="1" x14ac:dyDescent="0.25">
      <c r="B19" s="10" t="s">
        <v>116</v>
      </c>
      <c r="C19" s="21">
        <f>'Complet Cons Worksheet Jun 20X6'!J19-C20+C21</f>
        <v>5900</v>
      </c>
      <c r="D19" s="21">
        <f>'Complet Cons Worksheet Jun 20X6'!J21-D20+D21</f>
        <v>4520</v>
      </c>
      <c r="E19" s="86">
        <f>'Complet Cons Worksheet Jun 20X6'!J12</f>
        <v>3830</v>
      </c>
      <c r="F19" s="10">
        <f>SUM(C19:E19)</f>
        <v>14250</v>
      </c>
      <c r="G19" s="15"/>
      <c r="J19" s="15"/>
    </row>
    <row r="20" spans="1:20" s="10" customFormat="1" ht="30" customHeight="1" x14ac:dyDescent="0.25">
      <c r="B20" s="87" t="s">
        <v>115</v>
      </c>
      <c r="C20" s="16">
        <v>0</v>
      </c>
      <c r="D20" s="16">
        <v>0</v>
      </c>
      <c r="E20" s="82">
        <f>D10</f>
        <v>1980</v>
      </c>
      <c r="F20" s="10">
        <f>SUM(C20:E20)</f>
        <v>1980</v>
      </c>
      <c r="G20" s="15"/>
      <c r="J20" s="15"/>
    </row>
    <row r="21" spans="1:20" s="10" customFormat="1" x14ac:dyDescent="0.25">
      <c r="B21" s="10" t="s">
        <v>110</v>
      </c>
      <c r="C21" s="21">
        <v>0</v>
      </c>
      <c r="D21" s="21">
        <v>0</v>
      </c>
      <c r="E21" s="86">
        <f>'Complet Cons Worksheet Jun 20X6'!J15</f>
        <v>-790</v>
      </c>
      <c r="F21" s="10">
        <f>SUM(C21:E21)</f>
        <v>-790</v>
      </c>
      <c r="G21" s="15"/>
      <c r="H21" s="15"/>
      <c r="J21" s="15"/>
    </row>
    <row r="22" spans="1:20" s="10" customFormat="1" ht="15.75" thickBot="1" x14ac:dyDescent="0.3">
      <c r="B22" s="10" t="s">
        <v>117</v>
      </c>
      <c r="C22" s="23">
        <f t="shared" ref="C22:F22" si="0">SUM(C19:C21)</f>
        <v>5900</v>
      </c>
      <c r="D22" s="23">
        <f t="shared" si="0"/>
        <v>4520</v>
      </c>
      <c r="E22" s="23">
        <f t="shared" si="0"/>
        <v>5020</v>
      </c>
      <c r="F22" s="23">
        <f t="shared" si="0"/>
        <v>15440</v>
      </c>
      <c r="G22" s="16"/>
      <c r="M22" s="15"/>
    </row>
    <row r="23" spans="1:20" s="10" customFormat="1" ht="15.75" thickTop="1" x14ac:dyDescent="0.25">
      <c r="A23" s="17"/>
      <c r="B23" s="17"/>
      <c r="C23" s="17"/>
      <c r="D23" s="18"/>
      <c r="E23" s="18"/>
      <c r="F23" s="16"/>
      <c r="G23" s="82"/>
      <c r="H23" s="16"/>
      <c r="I23" s="15"/>
      <c r="J23" s="16"/>
      <c r="K23" s="15"/>
      <c r="L23" s="15"/>
    </row>
    <row r="24" spans="1:20" s="15" customFormat="1" x14ac:dyDescent="0.25">
      <c r="E24" s="16"/>
    </row>
    <row r="25" spans="1:20" x14ac:dyDescent="0.25">
      <c r="B25" s="81" t="s">
        <v>111</v>
      </c>
      <c r="F25" s="82"/>
      <c r="G25" s="15"/>
      <c r="H25" s="15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</row>
    <row r="26" spans="1:20" x14ac:dyDescent="0.25">
      <c r="A26" s="1"/>
      <c r="B26" s="2" t="s">
        <v>113</v>
      </c>
      <c r="C26" s="1"/>
      <c r="D26" s="88"/>
      <c r="F26" s="15"/>
      <c r="G26" s="15"/>
      <c r="H26" s="15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</row>
    <row r="27" spans="1:20" x14ac:dyDescent="0.25">
      <c r="C27" s="8"/>
      <c r="D27" s="9" t="s">
        <v>1</v>
      </c>
      <c r="E27" s="83"/>
      <c r="F27" s="15"/>
      <c r="G27" s="15"/>
      <c r="H27" s="15"/>
      <c r="J27" s="60"/>
      <c r="K27" s="60"/>
      <c r="L27" s="60"/>
      <c r="M27" s="60"/>
      <c r="N27" s="60"/>
      <c r="O27" s="60"/>
      <c r="P27" s="60"/>
      <c r="Q27" s="60"/>
      <c r="R27" s="60"/>
      <c r="S27" s="60"/>
      <c r="T27" s="60"/>
    </row>
    <row r="28" spans="1:20" s="15" customFormat="1" x14ac:dyDescent="0.25">
      <c r="B28" s="22" t="s">
        <v>12</v>
      </c>
      <c r="C28" s="16"/>
    </row>
    <row r="29" spans="1:20" s="15" customFormat="1" x14ac:dyDescent="0.25">
      <c r="B29" s="10" t="s">
        <v>13</v>
      </c>
      <c r="C29" s="16"/>
      <c r="D29" s="15">
        <f>'Complet Cons Worksheet Jun 20X6'!J27</f>
        <v>2210</v>
      </c>
    </row>
    <row r="30" spans="1:20" s="15" customFormat="1" x14ac:dyDescent="0.25">
      <c r="B30" s="10" t="s">
        <v>25</v>
      </c>
      <c r="C30" s="16"/>
      <c r="D30" s="16">
        <f>'Complet Cons Worksheet Jun 20X6'!J28</f>
        <v>6020</v>
      </c>
    </row>
    <row r="31" spans="1:20" s="15" customFormat="1" x14ac:dyDescent="0.25">
      <c r="B31" s="10" t="s">
        <v>26</v>
      </c>
      <c r="C31" s="16"/>
      <c r="D31" s="16">
        <f>'Complet Cons Worksheet Jun 20X6'!J29</f>
        <v>8130</v>
      </c>
    </row>
    <row r="32" spans="1:20" s="15" customFormat="1" x14ac:dyDescent="0.25">
      <c r="B32" s="10" t="s">
        <v>14</v>
      </c>
      <c r="C32" s="16"/>
      <c r="D32" s="16">
        <f>'Complet Cons Worksheet Jun 20X6'!J32</f>
        <v>15380</v>
      </c>
    </row>
    <row r="33" spans="1:6" s="15" customFormat="1" x14ac:dyDescent="0.25">
      <c r="B33" s="10" t="s">
        <v>69</v>
      </c>
      <c r="C33" s="16"/>
      <c r="D33" s="16">
        <f>'Complet Cons Worksheet Jun 20X6'!J33</f>
        <v>400</v>
      </c>
    </row>
    <row r="34" spans="1:6" s="15" customFormat="1" x14ac:dyDescent="0.25">
      <c r="B34" s="10" t="s">
        <v>80</v>
      </c>
      <c r="C34" s="16"/>
      <c r="D34" s="16">
        <f>'Complet Cons Worksheet Jun 20X6'!J34</f>
        <v>-250</v>
      </c>
    </row>
    <row r="35" spans="1:6" s="15" customFormat="1" ht="15.75" thickBot="1" x14ac:dyDescent="0.3">
      <c r="B35" s="20" t="s">
        <v>15</v>
      </c>
      <c r="C35" s="16"/>
      <c r="D35" s="33">
        <f>SUM(D29:D34)</f>
        <v>31890</v>
      </c>
    </row>
    <row r="36" spans="1:6" s="15" customFormat="1" ht="15.75" thickTop="1" x14ac:dyDescent="0.25">
      <c r="C36" s="16"/>
    </row>
    <row r="37" spans="1:6" s="15" customFormat="1" x14ac:dyDescent="0.25">
      <c r="B37" s="15" t="s">
        <v>9</v>
      </c>
      <c r="C37" s="16"/>
      <c r="D37" s="16">
        <f>'Complet Cons Worksheet Jun 20X6'!J23</f>
        <v>16450</v>
      </c>
    </row>
    <row r="38" spans="1:6" s="15" customFormat="1" x14ac:dyDescent="0.25">
      <c r="B38" s="22" t="s">
        <v>6</v>
      </c>
      <c r="C38" s="16"/>
      <c r="D38" s="16"/>
      <c r="E38" s="82"/>
    </row>
    <row r="39" spans="1:6" s="15" customFormat="1" x14ac:dyDescent="0.25">
      <c r="B39" s="20" t="s">
        <v>7</v>
      </c>
      <c r="C39" s="16"/>
      <c r="D39" s="15">
        <f>C22</f>
        <v>5900</v>
      </c>
    </row>
    <row r="40" spans="1:6" s="15" customFormat="1" x14ac:dyDescent="0.25">
      <c r="B40" s="20" t="s">
        <v>24</v>
      </c>
      <c r="C40" s="16"/>
      <c r="D40" s="15">
        <f>D22</f>
        <v>4520</v>
      </c>
    </row>
    <row r="41" spans="1:6" s="15" customFormat="1" x14ac:dyDescent="0.25">
      <c r="B41" s="20" t="s">
        <v>30</v>
      </c>
      <c r="C41" s="16"/>
      <c r="D41" s="17">
        <f>E22</f>
        <v>5020</v>
      </c>
    </row>
    <row r="42" spans="1:6" s="15" customFormat="1" x14ac:dyDescent="0.25">
      <c r="B42" s="20" t="s">
        <v>8</v>
      </c>
      <c r="C42" s="16"/>
      <c r="D42" s="15">
        <f>SUM(D39:D41)</f>
        <v>15440</v>
      </c>
    </row>
    <row r="43" spans="1:6" s="15" customFormat="1" ht="15.75" thickBot="1" x14ac:dyDescent="0.3">
      <c r="B43" s="15" t="s">
        <v>11</v>
      </c>
      <c r="C43" s="16"/>
      <c r="D43" s="23">
        <f>D37+D42</f>
        <v>31890</v>
      </c>
      <c r="E43" s="82"/>
    </row>
    <row r="44" spans="1:6" s="15" customFormat="1" ht="15.75" thickTop="1" x14ac:dyDescent="0.25">
      <c r="A44" s="17"/>
      <c r="B44" s="89"/>
      <c r="C44" s="17"/>
      <c r="D44" s="18"/>
      <c r="E44" s="82"/>
      <c r="F44" s="82"/>
    </row>
    <row r="45" spans="1:6" s="15" customFormat="1" x14ac:dyDescent="0.25">
      <c r="D45" s="16"/>
      <c r="E45" s="82"/>
      <c r="F45" s="82"/>
    </row>
    <row r="58" spans="4:7" s="15" customFormat="1" x14ac:dyDescent="0.25">
      <c r="D58" s="16"/>
      <c r="E58" s="82"/>
    </row>
    <row r="59" spans="4:7" s="15" customFormat="1" x14ac:dyDescent="0.25">
      <c r="D59" s="16"/>
      <c r="E59" s="82"/>
      <c r="F59" s="16"/>
      <c r="G59" s="82"/>
    </row>
    <row r="60" spans="4:7" s="15" customFormat="1" x14ac:dyDescent="0.25">
      <c r="D60" s="16"/>
      <c r="E60" s="82"/>
      <c r="F60" s="16"/>
      <c r="G60" s="82"/>
    </row>
    <row r="61" spans="4:7" s="15" customFormat="1" x14ac:dyDescent="0.25">
      <c r="D61" s="16"/>
      <c r="E61" s="82"/>
      <c r="F61" s="16"/>
      <c r="G61" s="82"/>
    </row>
    <row r="62" spans="4:7" s="15" customFormat="1" x14ac:dyDescent="0.25">
      <c r="D62" s="16"/>
      <c r="E62" s="82"/>
      <c r="F62" s="16"/>
      <c r="G62" s="82"/>
    </row>
    <row r="63" spans="4:7" s="15" customFormat="1" x14ac:dyDescent="0.25">
      <c r="D63" s="16"/>
      <c r="E63" s="82"/>
      <c r="F63" s="16"/>
      <c r="G63" s="82"/>
    </row>
    <row r="64" spans="4:7" s="15" customFormat="1" x14ac:dyDescent="0.25">
      <c r="D64" s="16"/>
      <c r="E64" s="82"/>
      <c r="F64" s="16"/>
      <c r="G64" s="82"/>
    </row>
    <row r="65" spans="4:7" s="15" customFormat="1" x14ac:dyDescent="0.25">
      <c r="D65" s="16"/>
      <c r="E65" s="82"/>
      <c r="F65" s="16"/>
      <c r="G65" s="82"/>
    </row>
    <row r="66" spans="4:7" s="15" customFormat="1" x14ac:dyDescent="0.25">
      <c r="D66" s="16"/>
      <c r="E66" s="82"/>
      <c r="F66" s="16"/>
      <c r="G66" s="82"/>
    </row>
    <row r="67" spans="4:7" s="15" customFormat="1" x14ac:dyDescent="0.25">
      <c r="D67" s="16"/>
      <c r="E67" s="82"/>
      <c r="F67" s="16"/>
      <c r="G67" s="82"/>
    </row>
    <row r="68" spans="4:7" s="15" customFormat="1" x14ac:dyDescent="0.25">
      <c r="D68" s="16"/>
      <c r="E68" s="82"/>
      <c r="F68" s="16"/>
      <c r="G68" s="82"/>
    </row>
    <row r="69" spans="4:7" s="15" customFormat="1" x14ac:dyDescent="0.25">
      <c r="D69" s="16"/>
      <c r="E69" s="82"/>
      <c r="F69" s="16"/>
      <c r="G69" s="82"/>
    </row>
    <row r="70" spans="4:7" s="15" customFormat="1" x14ac:dyDescent="0.25">
      <c r="D70" s="16"/>
      <c r="E70" s="82"/>
      <c r="F70" s="16"/>
      <c r="G70" s="82"/>
    </row>
    <row r="71" spans="4:7" s="15" customFormat="1" x14ac:dyDescent="0.25">
      <c r="D71" s="16"/>
      <c r="E71" s="82"/>
      <c r="F71" s="16"/>
      <c r="G71" s="82"/>
    </row>
    <row r="72" spans="4:7" s="15" customFormat="1" x14ac:dyDescent="0.25">
      <c r="D72" s="16"/>
      <c r="E72" s="82"/>
      <c r="F72" s="16"/>
      <c r="G72" s="82"/>
    </row>
    <row r="73" spans="4:7" s="15" customFormat="1" x14ac:dyDescent="0.25">
      <c r="D73" s="16"/>
      <c r="E73" s="82"/>
      <c r="F73" s="16"/>
      <c r="G73" s="82"/>
    </row>
    <row r="74" spans="4:7" s="15" customFormat="1" x14ac:dyDescent="0.25">
      <c r="D74" s="16"/>
      <c r="E74" s="82"/>
      <c r="F74" s="16"/>
      <c r="G74" s="82"/>
    </row>
    <row r="75" spans="4:7" s="15" customFormat="1" x14ac:dyDescent="0.25">
      <c r="D75" s="16"/>
      <c r="E75" s="82"/>
      <c r="F75" s="16"/>
      <c r="G75" s="82"/>
    </row>
    <row r="76" spans="4:7" s="15" customFormat="1" x14ac:dyDescent="0.25">
      <c r="D76" s="16"/>
      <c r="E76" s="82"/>
      <c r="F76" s="16"/>
      <c r="G76" s="82"/>
    </row>
    <row r="77" spans="4:7" s="15" customFormat="1" x14ac:dyDescent="0.25">
      <c r="D77" s="16"/>
      <c r="E77" s="82"/>
      <c r="F77" s="16"/>
      <c r="G77" s="82"/>
    </row>
    <row r="78" spans="4:7" s="15" customFormat="1" x14ac:dyDescent="0.25">
      <c r="D78" s="16"/>
      <c r="E78" s="82"/>
      <c r="F78" s="16"/>
      <c r="G78" s="82"/>
    </row>
    <row r="79" spans="4:7" s="15" customFormat="1" x14ac:dyDescent="0.25">
      <c r="D79" s="16"/>
      <c r="E79" s="82"/>
      <c r="F79" s="16"/>
      <c r="G79" s="82"/>
    </row>
    <row r="80" spans="4:7" s="15" customFormat="1" x14ac:dyDescent="0.25">
      <c r="D80" s="16"/>
      <c r="E80" s="82"/>
      <c r="F80" s="16"/>
      <c r="G80" s="82"/>
    </row>
    <row r="81" spans="4:7" s="15" customFormat="1" x14ac:dyDescent="0.25">
      <c r="D81" s="16"/>
      <c r="E81" s="82"/>
      <c r="F81" s="16"/>
      <c r="G81" s="82"/>
    </row>
    <row r="82" spans="4:7" s="15" customFormat="1" x14ac:dyDescent="0.25">
      <c r="D82" s="16"/>
      <c r="E82" s="82"/>
      <c r="F82" s="16"/>
      <c r="G82" s="82"/>
    </row>
    <row r="83" spans="4:7" s="15" customFormat="1" x14ac:dyDescent="0.25">
      <c r="D83" s="16"/>
      <c r="E83" s="82"/>
      <c r="F83" s="16"/>
      <c r="G83" s="82"/>
    </row>
    <row r="84" spans="4:7" s="15" customFormat="1" x14ac:dyDescent="0.25">
      <c r="D84" s="16"/>
      <c r="E84" s="82"/>
      <c r="F84" s="16"/>
      <c r="G84" s="82"/>
    </row>
    <row r="85" spans="4:7" s="15" customFormat="1" x14ac:dyDescent="0.25">
      <c r="D85" s="16"/>
      <c r="E85" s="82"/>
      <c r="F85" s="16"/>
      <c r="G85" s="82"/>
    </row>
    <row r="86" spans="4:7" s="15" customFormat="1" x14ac:dyDescent="0.25">
      <c r="D86" s="16"/>
      <c r="E86" s="82"/>
      <c r="F86" s="16"/>
      <c r="G86" s="82"/>
    </row>
    <row r="87" spans="4:7" s="15" customFormat="1" x14ac:dyDescent="0.25">
      <c r="D87" s="16"/>
      <c r="E87" s="82"/>
      <c r="F87" s="16"/>
      <c r="G87" s="82"/>
    </row>
    <row r="88" spans="4:7" s="15" customFormat="1" x14ac:dyDescent="0.25">
      <c r="D88" s="16"/>
      <c r="E88" s="82"/>
      <c r="F88" s="16"/>
      <c r="G88" s="82"/>
    </row>
    <row r="89" spans="4:7" s="15" customFormat="1" x14ac:dyDescent="0.25">
      <c r="D89" s="16"/>
      <c r="E89" s="82"/>
      <c r="F89" s="16"/>
      <c r="G89" s="82"/>
    </row>
    <row r="90" spans="4:7" s="15" customFormat="1" x14ac:dyDescent="0.25">
      <c r="D90" s="16"/>
      <c r="E90" s="82"/>
      <c r="F90" s="16"/>
      <c r="G90" s="82"/>
    </row>
    <row r="91" spans="4:7" s="15" customFormat="1" x14ac:dyDescent="0.25">
      <c r="D91" s="16"/>
      <c r="E91" s="82"/>
      <c r="F91" s="16"/>
      <c r="G91" s="82"/>
    </row>
    <row r="92" spans="4:7" s="15" customFormat="1" x14ac:dyDescent="0.25">
      <c r="D92" s="16"/>
      <c r="E92" s="82"/>
      <c r="F92" s="16"/>
      <c r="G92" s="82"/>
    </row>
    <row r="93" spans="4:7" s="15" customFormat="1" x14ac:dyDescent="0.25">
      <c r="D93" s="16"/>
      <c r="E93" s="82"/>
      <c r="F93" s="16"/>
      <c r="G93" s="82"/>
    </row>
    <row r="94" spans="4:7" s="15" customFormat="1" x14ac:dyDescent="0.25">
      <c r="D94" s="16"/>
      <c r="E94" s="82"/>
      <c r="F94" s="16"/>
      <c r="G94" s="82"/>
    </row>
    <row r="95" spans="4:7" s="15" customFormat="1" x14ac:dyDescent="0.25">
      <c r="D95" s="16"/>
      <c r="E95" s="82"/>
      <c r="F95" s="16"/>
      <c r="G95" s="82"/>
    </row>
    <row r="96" spans="4:7" s="15" customFormat="1" x14ac:dyDescent="0.25">
      <c r="D96" s="16"/>
      <c r="E96" s="82"/>
      <c r="F96" s="16"/>
      <c r="G96" s="82"/>
    </row>
    <row r="97" spans="4:7" s="15" customFormat="1" x14ac:dyDescent="0.25">
      <c r="D97" s="16"/>
      <c r="E97" s="82"/>
      <c r="F97" s="16"/>
      <c r="G97" s="82"/>
    </row>
    <row r="98" spans="4:7" s="15" customFormat="1" x14ac:dyDescent="0.25">
      <c r="D98" s="16"/>
      <c r="E98" s="82"/>
      <c r="F98" s="16"/>
      <c r="G98" s="82"/>
    </row>
    <row r="99" spans="4:7" s="15" customFormat="1" x14ac:dyDescent="0.25">
      <c r="D99" s="16"/>
      <c r="E99" s="82"/>
      <c r="F99" s="16"/>
      <c r="G99" s="82"/>
    </row>
    <row r="100" spans="4:7" s="15" customFormat="1" x14ac:dyDescent="0.25">
      <c r="D100" s="16"/>
      <c r="E100" s="82"/>
      <c r="F100" s="16"/>
      <c r="G100" s="82"/>
    </row>
    <row r="101" spans="4:7" s="15" customFormat="1" x14ac:dyDescent="0.25">
      <c r="D101" s="16"/>
      <c r="E101" s="82"/>
      <c r="F101" s="16"/>
      <c r="G101" s="82"/>
    </row>
    <row r="102" spans="4:7" s="15" customFormat="1" x14ac:dyDescent="0.25">
      <c r="D102" s="16"/>
      <c r="E102" s="82"/>
      <c r="F102" s="16"/>
      <c r="G102" s="82"/>
    </row>
    <row r="103" spans="4:7" s="15" customFormat="1" x14ac:dyDescent="0.25">
      <c r="D103" s="16"/>
      <c r="E103" s="82"/>
      <c r="F103" s="16"/>
      <c r="G103" s="82"/>
    </row>
    <row r="104" spans="4:7" s="15" customFormat="1" x14ac:dyDescent="0.25">
      <c r="D104" s="16"/>
      <c r="E104" s="82"/>
      <c r="F104" s="16"/>
      <c r="G104" s="82"/>
    </row>
    <row r="105" spans="4:7" s="15" customFormat="1" x14ac:dyDescent="0.25">
      <c r="D105" s="16"/>
      <c r="E105" s="82"/>
      <c r="F105" s="16"/>
      <c r="G105" s="82"/>
    </row>
    <row r="106" spans="4:7" s="15" customFormat="1" x14ac:dyDescent="0.25">
      <c r="D106" s="16"/>
      <c r="E106" s="82"/>
      <c r="F106" s="16"/>
      <c r="G106" s="82"/>
    </row>
    <row r="107" spans="4:7" s="15" customFormat="1" x14ac:dyDescent="0.25">
      <c r="D107" s="16"/>
      <c r="E107" s="82"/>
      <c r="F107" s="16"/>
      <c r="G107" s="82"/>
    </row>
    <row r="108" spans="4:7" s="15" customFormat="1" x14ac:dyDescent="0.25">
      <c r="D108" s="16"/>
      <c r="E108" s="82"/>
      <c r="F108" s="16"/>
      <c r="G108" s="82"/>
    </row>
  </sheetData>
  <mergeCells count="2">
    <mergeCell ref="B8:C8"/>
    <mergeCell ref="B11:C11"/>
  </mergeCells>
  <pageMargins left="0.7" right="0.7" top="0.75" bottom="0.75" header="0.3" footer="0.3"/>
  <ignoredErrors>
    <ignoredError sqref="D3 D27 C18:F1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Cons Worksheet June 20X6</vt:lpstr>
      <vt:lpstr>Open Fin Statements</vt:lpstr>
      <vt:lpstr>Acquisition Analysis</vt:lpstr>
      <vt:lpstr>Cons Journal (a)</vt:lpstr>
      <vt:lpstr>Complet Cons Worksheet Jun 20X6</vt:lpstr>
      <vt:lpstr>Cons Fin Statements</vt:lpstr>
    </vt:vector>
  </TitlesOfParts>
  <Company>RMIT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Keet</dc:creator>
  <cp:lastModifiedBy>Anna Carter</cp:lastModifiedBy>
  <dcterms:created xsi:type="dcterms:W3CDTF">2016-09-02T12:23:54Z</dcterms:created>
  <dcterms:modified xsi:type="dcterms:W3CDTF">2016-09-04T12:53:37Z</dcterms:modified>
</cp:coreProperties>
</file>