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440" yWindow="1260" windowWidth="26835" windowHeight="11445" activeTab="1"/>
  </bookViews>
  <sheets>
    <sheet name="Cons Worksheet Jan 20X6" sheetId="1" r:id="rId1"/>
    <sheet name="Cons Worksheet Dec 20X6" sheetId="2" r:id="rId2"/>
    <sheet name="Acquisition analysis" sheetId="3" r:id="rId3"/>
    <sheet name="Complet Cons Worksheet Jan 20X6" sheetId="4" r:id="rId4"/>
    <sheet name="Cons Journal Jan 20X6" sheetId="5" r:id="rId5"/>
    <sheet name="Complet Cons Worksheet Dec 20X6" sheetId="6" r:id="rId6"/>
    <sheet name="Cons Journal Dec 20X6" sheetId="7" r:id="rId7"/>
  </sheets>
  <calcPr calcId="145621"/>
</workbook>
</file>

<file path=xl/calcChain.xml><?xml version="1.0" encoding="utf-8"?>
<calcChain xmlns="http://schemas.openxmlformats.org/spreadsheetml/2006/main">
  <c r="G26" i="6" l="1"/>
  <c r="E26" i="6"/>
  <c r="H26" i="6"/>
  <c r="H25" i="6"/>
  <c r="H24" i="6"/>
  <c r="H23" i="6"/>
  <c r="H22" i="6"/>
  <c r="H21" i="6"/>
  <c r="H18" i="6"/>
  <c r="H17" i="6"/>
  <c r="H16" i="6"/>
  <c r="H14" i="6"/>
  <c r="H13" i="6"/>
  <c r="H12" i="6"/>
  <c r="H10" i="6"/>
  <c r="H9" i="6"/>
  <c r="H8" i="6"/>
  <c r="D25" i="6"/>
  <c r="C25" i="6"/>
  <c r="D24" i="6"/>
  <c r="C24" i="6"/>
  <c r="D23" i="6"/>
  <c r="C23" i="6"/>
  <c r="D22" i="6"/>
  <c r="C22" i="6"/>
  <c r="D21" i="6"/>
  <c r="C21" i="6"/>
  <c r="D17" i="6"/>
  <c r="C17" i="6"/>
  <c r="D16" i="6"/>
  <c r="C16" i="6"/>
  <c r="D10" i="6"/>
  <c r="C10" i="6"/>
  <c r="D9" i="6"/>
  <c r="C9" i="6"/>
  <c r="D7" i="6"/>
  <c r="C7" i="6"/>
  <c r="D5" i="6"/>
  <c r="H5" i="6" s="1"/>
  <c r="C5" i="6"/>
  <c r="H6" i="6"/>
  <c r="G22" i="6"/>
  <c r="E16" i="6"/>
  <c r="G10" i="6"/>
  <c r="E5" i="6"/>
  <c r="G25" i="6"/>
  <c r="G6" i="6"/>
  <c r="E9" i="6"/>
  <c r="E13" i="6"/>
  <c r="F19" i="7"/>
  <c r="E18" i="7"/>
  <c r="F15" i="7"/>
  <c r="E14" i="7" s="1"/>
  <c r="F8" i="7"/>
  <c r="E6" i="7"/>
  <c r="E5" i="7"/>
  <c r="F7" i="7" s="1"/>
  <c r="D13" i="6"/>
  <c r="C13" i="6"/>
  <c r="D8" i="6"/>
  <c r="D19" i="4"/>
  <c r="D20" i="4" s="1"/>
  <c r="D18" i="4"/>
  <c r="D17" i="4"/>
  <c r="D16" i="4"/>
  <c r="D12" i="4"/>
  <c r="D9" i="4"/>
  <c r="H9" i="4" s="1"/>
  <c r="H10" i="4" s="1"/>
  <c r="C19" i="4"/>
  <c r="C18" i="4"/>
  <c r="C17" i="4"/>
  <c r="C16" i="4"/>
  <c r="C12" i="4"/>
  <c r="C9" i="4"/>
  <c r="H8" i="4"/>
  <c r="H6" i="4"/>
  <c r="H5" i="4"/>
  <c r="G20" i="4"/>
  <c r="E20" i="4"/>
  <c r="G5" i="4"/>
  <c r="G19" i="4"/>
  <c r="E6" i="4"/>
  <c r="E9" i="4"/>
  <c r="F8" i="5"/>
  <c r="E6" i="5"/>
  <c r="E5" i="5"/>
  <c r="D6" i="4"/>
  <c r="D8" i="4" s="1"/>
  <c r="C6" i="4"/>
  <c r="C8" i="4" s="1"/>
  <c r="C10" i="4" s="1"/>
  <c r="C13" i="4" s="1"/>
  <c r="E14" i="3"/>
  <c r="E13" i="3"/>
  <c r="F10" i="3"/>
  <c r="C24" i="2"/>
  <c r="C21" i="2"/>
  <c r="D12" i="2"/>
  <c r="C12" i="2"/>
  <c r="D8" i="2"/>
  <c r="D11" i="2" s="1"/>
  <c r="C8" i="2"/>
  <c r="C11" i="2" s="1"/>
  <c r="D7" i="2"/>
  <c r="C7" i="2"/>
  <c r="D18" i="1"/>
  <c r="C18" i="1"/>
  <c r="D8" i="1"/>
  <c r="D11" i="1" s="1"/>
  <c r="C8" i="1"/>
  <c r="C11" i="1" s="1"/>
  <c r="D26" i="6" l="1"/>
  <c r="H7" i="6"/>
  <c r="C8" i="6"/>
  <c r="D12" i="6"/>
  <c r="D14" i="6" s="1"/>
  <c r="D18" i="6" s="1"/>
  <c r="C12" i="6"/>
  <c r="C14" i="6" s="1"/>
  <c r="C18" i="6" s="1"/>
  <c r="C26" i="6"/>
  <c r="H19" i="4"/>
  <c r="H18" i="4"/>
  <c r="H17" i="4"/>
  <c r="H12" i="4"/>
  <c r="D10" i="4"/>
  <c r="D13" i="4" s="1"/>
  <c r="C20" i="4"/>
  <c r="H16" i="4"/>
  <c r="H13" i="4"/>
  <c r="F7" i="5"/>
  <c r="F14" i="3"/>
  <c r="F16" i="3" s="1"/>
  <c r="F17" i="3" s="1"/>
  <c r="D13" i="2"/>
  <c r="D17" i="2" s="1"/>
  <c r="C25" i="2"/>
  <c r="C13" i="2"/>
  <c r="C17" i="2" s="1"/>
  <c r="D25" i="2"/>
  <c r="H20" i="4" l="1"/>
</calcChain>
</file>

<file path=xl/sharedStrings.xml><?xml version="1.0" encoding="utf-8"?>
<sst xmlns="http://schemas.openxmlformats.org/spreadsheetml/2006/main" count="186" uniqueCount="75">
  <si>
    <t>Revenue</t>
  </si>
  <si>
    <t>Expenses</t>
  </si>
  <si>
    <t>Profit for the year</t>
  </si>
  <si>
    <t>Retained earnings 1 January 20X1</t>
  </si>
  <si>
    <t>Retained earnings 31 December 20X1</t>
  </si>
  <si>
    <t>Issued capital</t>
  </si>
  <si>
    <t>Total liabilities and equity</t>
  </si>
  <si>
    <t>Total assets</t>
  </si>
  <si>
    <t>Financial statements</t>
  </si>
  <si>
    <t>$000</t>
  </si>
  <si>
    <t>Moura Ltd Group Consolidation Worksheet at 1 January 20X6</t>
  </si>
  <si>
    <t>Moura Ltd</t>
  </si>
  <si>
    <t>Ana Ltd</t>
  </si>
  <si>
    <t>Total equity</t>
  </si>
  <si>
    <t>Retained earnings 1 January 20X6</t>
  </si>
  <si>
    <t>Long-term liabilities</t>
  </si>
  <si>
    <t>Investment in Ana  Ltd</t>
  </si>
  <si>
    <t>Cash</t>
  </si>
  <si>
    <t>Inventory</t>
  </si>
  <si>
    <t>Property, plant and equipment (net)</t>
  </si>
  <si>
    <t>Moura Ltd Group Consolidation Worksheet at 31 December 20X6</t>
  </si>
  <si>
    <t>Dividends</t>
  </si>
  <si>
    <t>Dividend payable</t>
  </si>
  <si>
    <t>Dividends receivable</t>
  </si>
  <si>
    <t>Additional information</t>
  </si>
  <si>
    <t xml:space="preserve">(a) </t>
    <phoneticPr fontId="0" type="noConversion"/>
  </si>
  <si>
    <t xml:space="preserve">(b) </t>
    <phoneticPr fontId="0" type="noConversion"/>
  </si>
  <si>
    <t xml:space="preserve">(c) </t>
  </si>
  <si>
    <t>Acquisition analysis:</t>
  </si>
  <si>
    <t>Recorded value of equity (equals carrying amount of identifiable net assets)</t>
  </si>
  <si>
    <t>Add/subtract fair value adjustments to identifiable net assets</t>
  </si>
  <si>
    <t>On 1 January 20X6, Moura Ltd acquired all the issued capital of Ana Ltd at a cost of $750,000.</t>
  </si>
  <si>
    <t>At acquisition date, the recorded values of the assets and liabilities in Ana Ltd's statement of financial position were not materially different from their fair values.</t>
  </si>
  <si>
    <t>Cost of acquisition of investment in Ana Ltd</t>
  </si>
  <si>
    <t>Fair value of purchase consideration for 100% of Ana Ltd’s equity</t>
  </si>
  <si>
    <t>Less fair value of identifiable net assets of Ana Ltd</t>
  </si>
  <si>
    <t>Gain on bargain purchase: cost of acquisition &lt; fair value of identifiable net assets</t>
  </si>
  <si>
    <t>In subsequent reporting periods following acquisition, the gain on bargain purchase must be included in the opening balance of retained earnings of the group because the gain occurred in a prior period</t>
  </si>
  <si>
    <t>Consolidation adjustments</t>
  </si>
  <si>
    <t>Group</t>
  </si>
  <si>
    <t>Debit</t>
  </si>
  <si>
    <t>Ref</t>
  </si>
  <si>
    <t>Credit</t>
  </si>
  <si>
    <t>Consolidated</t>
  </si>
  <si>
    <t>Profit for the year#</t>
  </si>
  <si>
    <t>Retained earnings - opening</t>
  </si>
  <si>
    <t>Retained earnings - closing</t>
  </si>
  <si>
    <t>Shareholders' equity</t>
  </si>
  <si>
    <t>Assets</t>
  </si>
  <si>
    <t>Liabilities</t>
  </si>
  <si>
    <t>Dr.</t>
  </si>
  <si>
    <t>Cr.</t>
  </si>
  <si>
    <t xml:space="preserve">(a) </t>
  </si>
  <si>
    <t xml:space="preserve">Dr </t>
  </si>
  <si>
    <t>Retained earnings- opening</t>
  </si>
  <si>
    <t xml:space="preserve"> Cr </t>
  </si>
  <si>
    <t>Gain on bargain purchase</t>
  </si>
  <si>
    <t>Consolidation worksheet journal entries for consolidation at 1 January 20X6</t>
  </si>
  <si>
    <t>Elimination of Moura Ltd's investment in subsidiary asset against the pre-acquisition equity of Ana Ltd acquired at acquisition date, 1 January 20X6, and recognition of gain on bargain purchase</t>
  </si>
  <si>
    <t>Investment in Ana Ltd</t>
  </si>
  <si>
    <t># This consolidation worksheet adjusting entry allows the gain on bargain purchase arising from the acquisition of Ana Ltd to be recognised in profit for the period in the year of acquisition, (as required by AASB3.34), in the consolidated financial statements of the Moura Ltd Group.</t>
  </si>
  <si>
    <t>a</t>
  </si>
  <si>
    <t>This consolidation worksheet adjusting entry allows the gain on bargain purchase arising from the acquisition of Ana Ltd to be recognised in profit for the period in the year of acquisition, (as required by AASB3.34), in the consolidated financial statements of the Moura Ltd group.</t>
  </si>
  <si>
    <t>Consolidation worksheet journal entries for consolidation at 31 December 20X6</t>
  </si>
  <si>
    <t>Retained earnings - 1 January 20X6</t>
  </si>
  <si>
    <t xml:space="preserve">(b) </t>
  </si>
  <si>
    <t>Dividend revenue</t>
  </si>
  <si>
    <t>Elimination of intragroup dividend declared by Ana Ltd to Moura Ltd</t>
  </si>
  <si>
    <t>Dividend receivable</t>
  </si>
  <si>
    <t>Elimination of intragroup dividend payabale by Ana Ltd, and dividend receivable by Moura Ltd</t>
  </si>
  <si>
    <t>b</t>
  </si>
  <si>
    <t>c</t>
  </si>
  <si>
    <t>Fair value of identifiable net assets of Ana Ltd acquired</t>
  </si>
  <si>
    <t>Retained earnings 31 December 20X6</t>
  </si>
  <si>
    <t>Retained earnings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</si>
</sst>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_(* #,##0_);_(* \(#,##0\);_(* &quot;-&quot;_);_(@_)"/>
    <numFmt numFmtId="165" formatCode="_(* #,##0_);_(* \(#,##0\);_(* &quot;-&quot;??_);_(@_)"/>
  </numFmts>
  <fonts count="17" x14ac:knownFonts="1">
    <font>
      <sz val="11"/>
      <color theme="1"/>
      <name val="Calibri"/>
      <family val="2"/>
      <scheme val="minor"/>
    </font>
    <font>
      <sz val="11"/>
      <color theme="1"/>
      <name val="Calibri"/>
      <family val="2"/>
      <scheme val="minor"/>
    </font>
    <font>
      <b/>
      <sz val="11"/>
      <color theme="1"/>
      <name val="Calibri"/>
      <family val="2"/>
      <scheme val="minor"/>
    </font>
    <font>
      <b/>
      <sz val="11"/>
      <name val="Times New Roman"/>
      <family val="1"/>
    </font>
    <font>
      <b/>
      <i/>
      <sz val="11"/>
      <name val="Times New Roman"/>
      <family val="1"/>
    </font>
    <font>
      <sz val="11"/>
      <name val="Times New Roman"/>
      <family val="1"/>
    </font>
    <font>
      <b/>
      <i/>
      <sz val="11"/>
      <color theme="1"/>
      <name val="Times New Roman"/>
      <family val="1"/>
    </font>
    <font>
      <sz val="11"/>
      <color theme="1"/>
      <name val="Times New Roman"/>
      <family val="1"/>
    </font>
    <font>
      <b/>
      <sz val="11"/>
      <color theme="1"/>
      <name val="Times New Roman"/>
      <family val="1"/>
    </font>
    <font>
      <i/>
      <sz val="11"/>
      <color theme="1"/>
      <name val="Times New Roman"/>
      <family val="1"/>
    </font>
    <font>
      <b/>
      <i/>
      <sz val="10"/>
      <name val="Arial"/>
      <family val="2"/>
    </font>
    <font>
      <i/>
      <sz val="11"/>
      <name val="Times New Roman"/>
      <family val="1"/>
    </font>
    <font>
      <b/>
      <sz val="10"/>
      <color indexed="8"/>
      <name val="Arial"/>
      <family val="2"/>
    </font>
    <font>
      <b/>
      <sz val="11"/>
      <color indexed="8"/>
      <name val="Times New Roman"/>
      <family val="1"/>
    </font>
    <font>
      <sz val="11"/>
      <color indexed="8"/>
      <name val="Times New Roman"/>
      <family val="1"/>
    </font>
    <font>
      <sz val="10"/>
      <color indexed="8"/>
      <name val="Arial"/>
      <family val="2"/>
    </font>
    <font>
      <i/>
      <sz val="11"/>
      <color indexed="8"/>
      <name val="Times New Roman"/>
      <family val="1"/>
    </font>
  </fonts>
  <fills count="3">
    <fill>
      <patternFill patternType="none"/>
    </fill>
    <fill>
      <patternFill patternType="gray125"/>
    </fill>
    <fill>
      <patternFill patternType="solid">
        <fgColor theme="0"/>
        <bgColor indexed="64"/>
      </patternFill>
    </fill>
  </fills>
  <borders count="4">
    <border>
      <left/>
      <right/>
      <top/>
      <bottom/>
      <diagonal/>
    </border>
    <border>
      <left/>
      <right/>
      <top/>
      <bottom style="thin">
        <color indexed="64"/>
      </bottom>
      <diagonal/>
    </border>
    <border>
      <left/>
      <right/>
      <top style="thin">
        <color indexed="64"/>
      </top>
      <bottom/>
      <diagonal/>
    </border>
    <border>
      <left/>
      <right/>
      <top style="thin">
        <color indexed="64"/>
      </top>
      <bottom style="double">
        <color indexed="64"/>
      </bottom>
      <diagonal/>
    </border>
  </borders>
  <cellStyleXfs count="2">
    <xf numFmtId="0" fontId="0" fillId="0" borderId="0"/>
    <xf numFmtId="43" fontId="1" fillId="0" borderId="0" applyFont="0" applyFill="0" applyBorder="0" applyAlignment="0" applyProtection="0"/>
  </cellStyleXfs>
  <cellXfs count="98">
    <xf numFmtId="0" fontId="0" fillId="0" borderId="0" xfId="0"/>
    <xf numFmtId="164" fontId="5" fillId="2" borderId="0" xfId="0" applyNumberFormat="1" applyFont="1" applyFill="1"/>
    <xf numFmtId="164" fontId="5" fillId="2" borderId="0" xfId="0" applyNumberFormat="1" applyFont="1" applyFill="1" applyBorder="1" applyProtection="1"/>
    <xf numFmtId="164" fontId="5" fillId="2" borderId="0" xfId="0" quotePrefix="1" applyNumberFormat="1" applyFont="1" applyFill="1" applyBorder="1" applyAlignment="1">
      <alignment horizontal="right"/>
    </xf>
    <xf numFmtId="164" fontId="5" fillId="2" borderId="1" xfId="0" quotePrefix="1" applyNumberFormat="1" applyFont="1" applyFill="1" applyBorder="1" applyAlignment="1">
      <alignment horizontal="right"/>
    </xf>
    <xf numFmtId="164" fontId="5" fillId="2" borderId="0" xfId="0" applyNumberFormat="1" applyFont="1" applyFill="1" applyBorder="1" applyAlignment="1">
      <alignment horizontal="right"/>
    </xf>
    <xf numFmtId="164" fontId="5" fillId="2" borderId="2" xfId="0" applyNumberFormat="1" applyFont="1" applyFill="1" applyBorder="1"/>
    <xf numFmtId="164" fontId="5" fillId="2" borderId="0" xfId="0" applyNumberFormat="1" applyFont="1" applyFill="1" applyBorder="1"/>
    <xf numFmtId="164" fontId="5" fillId="2" borderId="0" xfId="0" applyNumberFormat="1" applyFont="1" applyFill="1" applyProtection="1"/>
    <xf numFmtId="164" fontId="5" fillId="2" borderId="1" xfId="0" applyNumberFormat="1" applyFont="1" applyFill="1" applyBorder="1"/>
    <xf numFmtId="164" fontId="5" fillId="2" borderId="1" xfId="0" applyNumberFormat="1" applyFont="1" applyFill="1" applyBorder="1" applyAlignment="1">
      <alignment horizontal="right"/>
    </xf>
    <xf numFmtId="164" fontId="5" fillId="2" borderId="0" xfId="0" applyNumberFormat="1" applyFont="1" applyFill="1" applyBorder="1" applyAlignment="1">
      <alignment horizontal="left"/>
    </xf>
    <xf numFmtId="164" fontId="5" fillId="2" borderId="0" xfId="0" applyNumberFormat="1" applyFont="1" applyFill="1" applyAlignment="1">
      <alignment horizontal="right"/>
    </xf>
    <xf numFmtId="164" fontId="5" fillId="2" borderId="3" xfId="0" applyNumberFormat="1" applyFont="1" applyFill="1" applyBorder="1" applyAlignment="1">
      <alignment horizontal="right"/>
    </xf>
    <xf numFmtId="164" fontId="3" fillId="2" borderId="2" xfId="0" applyNumberFormat="1" applyFont="1" applyFill="1" applyBorder="1" applyAlignment="1">
      <alignment horizontal="left"/>
    </xf>
    <xf numFmtId="164" fontId="3" fillId="2" borderId="0" xfId="0" applyNumberFormat="1" applyFont="1" applyFill="1" applyBorder="1" applyAlignment="1">
      <alignment horizontal="left"/>
    </xf>
    <xf numFmtId="164" fontId="4" fillId="2" borderId="0" xfId="0" applyNumberFormat="1" applyFont="1" applyFill="1" applyBorder="1" applyAlignment="1">
      <alignment horizontal="right"/>
    </xf>
    <xf numFmtId="164" fontId="4" fillId="2" borderId="1" xfId="0" quotePrefix="1" applyNumberFormat="1" applyFont="1" applyFill="1" applyBorder="1" applyAlignment="1">
      <alignment horizontal="right"/>
    </xf>
    <xf numFmtId="164" fontId="3" fillId="2" borderId="1" xfId="0" applyNumberFormat="1" applyFont="1" applyFill="1" applyBorder="1"/>
    <xf numFmtId="164" fontId="4" fillId="2" borderId="1" xfId="0" applyNumberFormat="1" applyFont="1" applyFill="1" applyBorder="1" applyAlignment="1">
      <alignment horizontal="left"/>
    </xf>
    <xf numFmtId="164" fontId="3" fillId="2" borderId="1" xfId="0" applyNumberFormat="1" applyFont="1" applyFill="1" applyBorder="1" applyAlignment="1">
      <alignment horizontal="right"/>
    </xf>
    <xf numFmtId="0" fontId="7" fillId="2" borderId="0" xfId="0" applyFont="1" applyFill="1"/>
    <xf numFmtId="164" fontId="3" fillId="2" borderId="0" xfId="0" applyNumberFormat="1" applyFont="1" applyFill="1"/>
    <xf numFmtId="0" fontId="0" fillId="2" borderId="0" xfId="0" applyFill="1"/>
    <xf numFmtId="164" fontId="3" fillId="2" borderId="1" xfId="0" quotePrefix="1" applyNumberFormat="1" applyFont="1" applyFill="1" applyBorder="1"/>
    <xf numFmtId="164" fontId="3" fillId="2" borderId="0" xfId="0" applyNumberFormat="1" applyFont="1" applyFill="1" applyBorder="1" applyAlignment="1">
      <alignment horizontal="center"/>
    </xf>
    <xf numFmtId="164" fontId="5" fillId="2" borderId="0" xfId="0" quotePrefix="1" applyNumberFormat="1" applyFont="1" applyFill="1" applyBorder="1"/>
    <xf numFmtId="164" fontId="5" fillId="2" borderId="0" xfId="0" quotePrefix="1" applyNumberFormat="1" applyFont="1" applyFill="1" applyBorder="1" applyAlignment="1">
      <alignment horizontal="center" vertical="top"/>
    </xf>
    <xf numFmtId="0" fontId="7" fillId="2" borderId="1" xfId="0" applyFont="1" applyFill="1" applyBorder="1"/>
    <xf numFmtId="0" fontId="8" fillId="2" borderId="1" xfId="0" applyFont="1" applyFill="1" applyBorder="1"/>
    <xf numFmtId="0" fontId="8" fillId="2" borderId="0" xfId="0" applyFont="1" applyFill="1" applyBorder="1"/>
    <xf numFmtId="0" fontId="7" fillId="2" borderId="0" xfId="0" applyFont="1" applyFill="1" applyBorder="1"/>
    <xf numFmtId="0" fontId="9" fillId="2" borderId="0" xfId="0" applyFont="1" applyFill="1"/>
    <xf numFmtId="164" fontId="8" fillId="2" borderId="0" xfId="0" applyNumberFormat="1" applyFont="1" applyFill="1" applyBorder="1" applyAlignment="1">
      <alignment horizontal="right"/>
    </xf>
    <xf numFmtId="164" fontId="7" fillId="2" borderId="0" xfId="0" applyNumberFormat="1" applyFont="1" applyFill="1"/>
    <xf numFmtId="0" fontId="7" fillId="2" borderId="0" xfId="0" applyFont="1" applyFill="1" applyAlignment="1">
      <alignment horizontal="left" indent="2"/>
    </xf>
    <xf numFmtId="164" fontId="7" fillId="2" borderId="1" xfId="0" applyNumberFormat="1" applyFont="1" applyFill="1" applyBorder="1"/>
    <xf numFmtId="164" fontId="7" fillId="2" borderId="3" xfId="0" applyNumberFormat="1" applyFont="1" applyFill="1" applyBorder="1"/>
    <xf numFmtId="164" fontId="4" fillId="2" borderId="0" xfId="0" quotePrefix="1" applyNumberFormat="1" applyFont="1" applyFill="1" applyBorder="1" applyAlignment="1">
      <alignment horizontal="right"/>
    </xf>
    <xf numFmtId="164" fontId="3" fillId="2" borderId="0" xfId="0" applyNumberFormat="1" applyFont="1" applyFill="1" applyBorder="1" applyAlignment="1">
      <alignment horizontal="right"/>
    </xf>
    <xf numFmtId="164" fontId="4" fillId="2" borderId="2" xfId="0" applyNumberFormat="1" applyFont="1" applyFill="1" applyBorder="1" applyAlignment="1">
      <alignment horizontal="center"/>
    </xf>
    <xf numFmtId="0" fontId="10" fillId="2" borderId="0" xfId="0" applyFont="1" applyFill="1" applyBorder="1" applyAlignment="1">
      <alignment horizontal="right"/>
    </xf>
    <xf numFmtId="164" fontId="4" fillId="2" borderId="1" xfId="0" applyNumberFormat="1" applyFont="1" applyFill="1" applyBorder="1" applyAlignment="1">
      <alignment horizontal="center"/>
    </xf>
    <xf numFmtId="164" fontId="11" fillId="2" borderId="0" xfId="0" applyNumberFormat="1" applyFont="1" applyFill="1" applyBorder="1" applyAlignment="1">
      <alignment horizontal="left"/>
    </xf>
    <xf numFmtId="164" fontId="11" fillId="2" borderId="0" xfId="0" applyNumberFormat="1" applyFont="1" applyFill="1"/>
    <xf numFmtId="164" fontId="11" fillId="2" borderId="0" xfId="0" applyNumberFormat="1" applyFont="1" applyFill="1" applyBorder="1"/>
    <xf numFmtId="165" fontId="12" fillId="2" borderId="1" xfId="1" applyNumberFormat="1" applyFont="1" applyFill="1" applyBorder="1"/>
    <xf numFmtId="0" fontId="3" fillId="2" borderId="1" xfId="0" applyFont="1" applyFill="1" applyBorder="1"/>
    <xf numFmtId="164" fontId="13" fillId="2" borderId="1" xfId="1" applyNumberFormat="1" applyFont="1" applyFill="1" applyBorder="1" applyAlignment="1">
      <alignment horizontal="centerContinuous"/>
    </xf>
    <xf numFmtId="165" fontId="14" fillId="2" borderId="1" xfId="1" applyNumberFormat="1" applyFont="1" applyFill="1" applyBorder="1" applyAlignment="1">
      <alignment horizontal="centerContinuous"/>
    </xf>
    <xf numFmtId="165" fontId="14" fillId="2" borderId="0" xfId="1" applyNumberFormat="1" applyFont="1" applyFill="1"/>
    <xf numFmtId="165" fontId="12" fillId="2" borderId="0" xfId="1" applyNumberFormat="1" applyFont="1" applyFill="1"/>
    <xf numFmtId="0" fontId="3" fillId="2" borderId="0" xfId="0" applyFont="1" applyFill="1" applyBorder="1"/>
    <xf numFmtId="0" fontId="3" fillId="2" borderId="0" xfId="0" applyFont="1" applyFill="1" applyAlignment="1">
      <alignment horizontal="center"/>
    </xf>
    <xf numFmtId="165" fontId="14" fillId="2" borderId="0" xfId="1" applyNumberFormat="1" applyFont="1" applyFill="1" applyBorder="1" applyAlignment="1">
      <alignment horizontal="centerContinuous"/>
    </xf>
    <xf numFmtId="165" fontId="14" fillId="2" borderId="0" xfId="1" applyNumberFormat="1" applyFont="1" applyFill="1" applyAlignment="1">
      <alignment horizontal="centerContinuous"/>
    </xf>
    <xf numFmtId="164" fontId="4" fillId="2" borderId="1" xfId="0" quotePrefix="1" applyNumberFormat="1" applyFont="1" applyFill="1" applyBorder="1" applyAlignment="1">
      <alignment horizontal="center"/>
    </xf>
    <xf numFmtId="165" fontId="15" fillId="2" borderId="0" xfId="1" applyNumberFormat="1" applyFont="1" applyFill="1"/>
    <xf numFmtId="0" fontId="11" fillId="2" borderId="0" xfId="0" applyFont="1" applyFill="1" applyAlignment="1">
      <alignment vertical="top" wrapText="1"/>
    </xf>
    <xf numFmtId="164" fontId="14" fillId="2" borderId="0" xfId="1" applyNumberFormat="1" applyFont="1" applyFill="1" applyBorder="1" applyAlignment="1">
      <alignment horizontal="centerContinuous"/>
    </xf>
    <xf numFmtId="0" fontId="5" fillId="2" borderId="0" xfId="0" applyFont="1" applyFill="1"/>
    <xf numFmtId="164" fontId="14" fillId="2" borderId="0" xfId="1" applyNumberFormat="1" applyFont="1" applyFill="1"/>
    <xf numFmtId="0" fontId="5" fillId="2" borderId="0" xfId="0" applyFont="1" applyFill="1" applyAlignment="1">
      <alignment horizontal="left" indent="1"/>
    </xf>
    <xf numFmtId="0" fontId="0" fillId="2" borderId="1" xfId="0" applyFill="1" applyBorder="1"/>
    <xf numFmtId="0" fontId="8" fillId="2" borderId="0" xfId="0" applyFont="1" applyFill="1" applyAlignment="1">
      <alignment horizontal="center"/>
    </xf>
    <xf numFmtId="0" fontId="7" fillId="2" borderId="3" xfId="0" applyFont="1" applyFill="1" applyBorder="1"/>
    <xf numFmtId="164" fontId="11" fillId="2" borderId="0" xfId="0" applyNumberFormat="1" applyFont="1" applyFill="1" applyProtection="1"/>
    <xf numFmtId="164" fontId="4" fillId="2" borderId="0" xfId="0" quotePrefix="1" applyNumberFormat="1" applyFont="1" applyFill="1" applyBorder="1" applyAlignment="1">
      <alignment horizontal="center"/>
    </xf>
    <xf numFmtId="164" fontId="5" fillId="2" borderId="0" xfId="0" quotePrefix="1" applyNumberFormat="1" applyFont="1" applyFill="1" applyBorder="1" applyAlignment="1">
      <alignment horizontal="center"/>
    </xf>
    <xf numFmtId="0" fontId="3" fillId="2" borderId="0" xfId="0" applyFont="1" applyFill="1" applyBorder="1" applyAlignment="1">
      <alignment horizontal="center"/>
    </xf>
    <xf numFmtId="0" fontId="7" fillId="2" borderId="0" xfId="0" applyFont="1" applyFill="1" applyAlignment="1">
      <alignment wrapText="1"/>
    </xf>
    <xf numFmtId="0" fontId="11" fillId="2" borderId="0" xfId="0" applyFont="1" applyFill="1" applyAlignment="1">
      <alignment horizontal="center" vertical="top" wrapText="1"/>
    </xf>
    <xf numFmtId="165" fontId="16" fillId="2" borderId="0" xfId="1" applyNumberFormat="1" applyFont="1" applyFill="1" applyAlignment="1"/>
    <xf numFmtId="165" fontId="13" fillId="2" borderId="1" xfId="1" applyNumberFormat="1" applyFont="1" applyFill="1" applyBorder="1"/>
    <xf numFmtId="165" fontId="13" fillId="2" borderId="0" xfId="1" applyNumberFormat="1" applyFont="1" applyFill="1"/>
    <xf numFmtId="0" fontId="7" fillId="2" borderId="0" xfId="0" applyFont="1" applyFill="1" applyBorder="1" applyAlignment="1">
      <alignment horizontal="left" vertical="center" indent="2"/>
    </xf>
    <xf numFmtId="0" fontId="8" fillId="2" borderId="0" xfId="0" applyFont="1" applyFill="1" applyBorder="1" applyAlignment="1">
      <alignment horizontal="justify" vertical="center" wrapText="1"/>
    </xf>
    <xf numFmtId="0" fontId="7" fillId="2" borderId="0" xfId="0" applyFont="1" applyFill="1" applyBorder="1" applyAlignment="1">
      <alignment horizontal="right" vertical="center" wrapText="1"/>
    </xf>
    <xf numFmtId="3" fontId="7" fillId="2" borderId="0" xfId="0" applyNumberFormat="1" applyFont="1" applyFill="1" applyBorder="1" applyAlignment="1">
      <alignment horizontal="right" vertical="center" wrapText="1"/>
    </xf>
    <xf numFmtId="0" fontId="8" fillId="2" borderId="0" xfId="0" applyFont="1" applyFill="1" applyBorder="1" applyAlignment="1">
      <alignment horizontal="justify" vertical="center"/>
    </xf>
    <xf numFmtId="0" fontId="7" fillId="2" borderId="2" xfId="0" applyFont="1" applyFill="1" applyBorder="1"/>
    <xf numFmtId="0" fontId="7" fillId="2" borderId="2" xfId="0" applyFont="1" applyFill="1" applyBorder="1" applyAlignment="1">
      <alignment horizontal="left" vertical="center" indent="3"/>
    </xf>
    <xf numFmtId="0" fontId="8" fillId="2" borderId="0" xfId="0" applyFont="1" applyFill="1" applyBorder="1" applyAlignment="1">
      <alignment horizontal="right" vertical="center" wrapText="1"/>
    </xf>
    <xf numFmtId="0" fontId="7" fillId="2" borderId="0" xfId="0" applyFont="1" applyFill="1" applyBorder="1" applyAlignment="1">
      <alignment horizontal="justify" vertical="center" wrapText="1"/>
    </xf>
    <xf numFmtId="0" fontId="7" fillId="2" borderId="0" xfId="0" applyFont="1" applyFill="1" applyBorder="1" applyAlignment="1">
      <alignment horizontal="justify" vertical="center"/>
    </xf>
    <xf numFmtId="0" fontId="2" fillId="2" borderId="0" xfId="0" applyFont="1" applyFill="1" applyAlignment="1">
      <alignment horizontal="center"/>
    </xf>
    <xf numFmtId="164" fontId="0" fillId="2" borderId="0" xfId="0" applyNumberFormat="1" applyFill="1"/>
    <xf numFmtId="164" fontId="0" fillId="2" borderId="1" xfId="0" applyNumberFormat="1" applyFill="1" applyBorder="1"/>
    <xf numFmtId="0" fontId="0" fillId="2" borderId="3" xfId="0" applyFill="1" applyBorder="1"/>
    <xf numFmtId="0" fontId="6" fillId="2" borderId="2" xfId="0" applyFont="1" applyFill="1" applyBorder="1" applyAlignment="1">
      <alignment horizontal="center" vertical="center" wrapText="1"/>
    </xf>
    <xf numFmtId="164" fontId="5" fillId="2" borderId="0" xfId="0" quotePrefix="1" applyNumberFormat="1" applyFont="1" applyFill="1" applyBorder="1" applyAlignment="1">
      <alignment horizontal="left" wrapText="1"/>
    </xf>
    <xf numFmtId="0" fontId="7" fillId="2" borderId="0" xfId="0" applyFont="1" applyFill="1" applyAlignment="1">
      <alignment horizontal="left" vertical="center" wrapText="1"/>
    </xf>
    <xf numFmtId="0" fontId="7" fillId="2" borderId="0" xfId="0" applyFont="1" applyFill="1" applyAlignment="1">
      <alignment horizontal="left" wrapText="1"/>
    </xf>
    <xf numFmtId="0" fontId="4" fillId="2" borderId="2" xfId="0" applyFont="1" applyFill="1" applyBorder="1" applyAlignment="1">
      <alignment horizontal="center"/>
    </xf>
    <xf numFmtId="0" fontId="11" fillId="2" borderId="0" xfId="0" applyFont="1" applyFill="1" applyAlignment="1">
      <alignment horizontal="left" wrapText="1"/>
    </xf>
    <xf numFmtId="0" fontId="7" fillId="2" borderId="0" xfId="0" applyFont="1" applyFill="1" applyBorder="1" applyAlignment="1">
      <alignment horizontal="left" vertical="center" wrapText="1"/>
    </xf>
    <xf numFmtId="0" fontId="7" fillId="2" borderId="0" xfId="0" applyFont="1" applyFill="1" applyAlignment="1">
      <alignment horizontal="left" vertical="top" wrapText="1"/>
    </xf>
    <xf numFmtId="165" fontId="16" fillId="2" borderId="0" xfId="1" applyNumberFormat="1" applyFont="1" applyFill="1" applyAlignment="1">
      <alignment horizontal="left"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workbookViewId="0">
      <selection activeCell="B5" sqref="B5"/>
    </sheetView>
  </sheetViews>
  <sheetFormatPr defaultRowHeight="15" x14ac:dyDescent="0.25"/>
  <cols>
    <col min="1" max="1" width="7.7109375" style="21" customWidth="1"/>
    <col min="2" max="2" width="35.7109375" style="21" customWidth="1"/>
    <col min="3" max="4" width="14.7109375" style="21" customWidth="1"/>
    <col min="5" max="16384" width="9.140625" style="21"/>
  </cols>
  <sheetData>
    <row r="1" spans="1:4" x14ac:dyDescent="0.25">
      <c r="A1" s="18"/>
      <c r="B1" s="19" t="s">
        <v>10</v>
      </c>
      <c r="C1" s="18"/>
      <c r="D1" s="20"/>
    </row>
    <row r="2" spans="1:4" x14ac:dyDescent="0.25">
      <c r="A2" s="22"/>
      <c r="B2" s="14"/>
      <c r="C2" s="89" t="s">
        <v>8</v>
      </c>
      <c r="D2" s="89"/>
    </row>
    <row r="3" spans="1:4" x14ac:dyDescent="0.25">
      <c r="A3" s="22"/>
      <c r="B3" s="15"/>
      <c r="C3" s="16" t="s">
        <v>11</v>
      </c>
      <c r="D3" s="16" t="s">
        <v>12</v>
      </c>
    </row>
    <row r="4" spans="1:4" x14ac:dyDescent="0.25">
      <c r="A4" s="22"/>
      <c r="B4" s="15"/>
      <c r="C4" s="17" t="s">
        <v>9</v>
      </c>
      <c r="D4" s="17" t="s">
        <v>9</v>
      </c>
    </row>
    <row r="5" spans="1:4" x14ac:dyDescent="0.25">
      <c r="A5" s="22"/>
      <c r="B5" s="43" t="s">
        <v>47</v>
      </c>
      <c r="C5" s="38"/>
      <c r="D5" s="38"/>
    </row>
    <row r="6" spans="1:4" x14ac:dyDescent="0.25">
      <c r="A6" s="1"/>
      <c r="B6" s="7" t="s">
        <v>14</v>
      </c>
      <c r="C6" s="7">
        <v>560</v>
      </c>
      <c r="D6" s="5">
        <v>490</v>
      </c>
    </row>
    <row r="7" spans="1:4" x14ac:dyDescent="0.25">
      <c r="A7" s="1"/>
      <c r="B7" s="7" t="s">
        <v>5</v>
      </c>
      <c r="C7" s="9">
        <v>850</v>
      </c>
      <c r="D7" s="12">
        <v>300</v>
      </c>
    </row>
    <row r="8" spans="1:4" x14ac:dyDescent="0.25">
      <c r="A8" s="1"/>
      <c r="B8" s="7" t="s">
        <v>13</v>
      </c>
      <c r="C8" s="1">
        <f>SUM(C6:C7)</f>
        <v>1410</v>
      </c>
      <c r="D8" s="6">
        <f>SUM(D6:D7)</f>
        <v>790</v>
      </c>
    </row>
    <row r="9" spans="1:4" x14ac:dyDescent="0.25">
      <c r="A9" s="1"/>
      <c r="B9" s="45" t="s">
        <v>49</v>
      </c>
      <c r="C9" s="1"/>
      <c r="D9" s="7"/>
    </row>
    <row r="10" spans="1:4" x14ac:dyDescent="0.25">
      <c r="A10" s="1"/>
      <c r="B10" s="7" t="s">
        <v>15</v>
      </c>
      <c r="C10" s="1">
        <v>1840</v>
      </c>
      <c r="D10" s="12">
        <v>510</v>
      </c>
    </row>
    <row r="11" spans="1:4" ht="15.75" thickBot="1" x14ac:dyDescent="0.3">
      <c r="A11" s="1"/>
      <c r="B11" s="7" t="s">
        <v>6</v>
      </c>
      <c r="C11" s="13">
        <f>SUM(C8:C10)</f>
        <v>3250</v>
      </c>
      <c r="D11" s="13">
        <f>SUM(D8:D10)</f>
        <v>1300</v>
      </c>
    </row>
    <row r="12" spans="1:4" ht="15.75" thickTop="1" x14ac:dyDescent="0.25">
      <c r="A12" s="1"/>
      <c r="B12" s="1"/>
      <c r="C12" s="1"/>
      <c r="D12" s="12"/>
    </row>
    <row r="13" spans="1:4" x14ac:dyDescent="0.25">
      <c r="A13" s="1"/>
      <c r="B13" s="44" t="s">
        <v>48</v>
      </c>
      <c r="C13" s="1"/>
      <c r="D13" s="12"/>
    </row>
    <row r="14" spans="1:4" x14ac:dyDescent="0.25">
      <c r="A14" s="1"/>
      <c r="B14" s="1" t="s">
        <v>17</v>
      </c>
      <c r="C14" s="1">
        <v>180</v>
      </c>
      <c r="D14" s="12">
        <v>70</v>
      </c>
    </row>
    <row r="15" spans="1:4" x14ac:dyDescent="0.25">
      <c r="A15" s="1"/>
      <c r="B15" s="7" t="s">
        <v>18</v>
      </c>
      <c r="C15" s="1">
        <v>370</v>
      </c>
      <c r="D15" s="12">
        <v>240</v>
      </c>
    </row>
    <row r="16" spans="1:4" x14ac:dyDescent="0.25">
      <c r="A16" s="1"/>
      <c r="B16" s="1" t="s">
        <v>19</v>
      </c>
      <c r="C16" s="1">
        <v>1950</v>
      </c>
      <c r="D16" s="12">
        <v>990</v>
      </c>
    </row>
    <row r="17" spans="1:4" x14ac:dyDescent="0.25">
      <c r="A17" s="1"/>
      <c r="B17" s="7" t="s">
        <v>16</v>
      </c>
      <c r="C17" s="1">
        <v>750</v>
      </c>
      <c r="D17" s="12">
        <v>0</v>
      </c>
    </row>
    <row r="18" spans="1:4" ht="15.75" thickBot="1" x14ac:dyDescent="0.3">
      <c r="A18" s="1"/>
      <c r="B18" s="11" t="s">
        <v>7</v>
      </c>
      <c r="C18" s="13">
        <f>SUM(C14:C17)</f>
        <v>3250</v>
      </c>
      <c r="D18" s="13">
        <f>SUM(D14:D17)</f>
        <v>1300</v>
      </c>
    </row>
    <row r="19" spans="1:4" ht="15.75" thickTop="1" x14ac:dyDescent="0.25">
      <c r="A19" s="9"/>
      <c r="B19" s="9"/>
      <c r="C19" s="9"/>
      <c r="D19" s="10"/>
    </row>
  </sheetData>
  <mergeCells count="1">
    <mergeCell ref="C2:D2"/>
  </mergeCells>
  <pageMargins left="0.7" right="0.7" top="0.75" bottom="0.75" header="0.3" footer="0.3"/>
  <ignoredErrors>
    <ignoredError sqref="C4:D4"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tabSelected="1" workbookViewId="0">
      <selection sqref="A1:XFD1048576"/>
    </sheetView>
  </sheetViews>
  <sheetFormatPr defaultRowHeight="15" x14ac:dyDescent="0.25"/>
  <cols>
    <col min="1" max="1" width="7.7109375" style="23" customWidth="1"/>
    <col min="2" max="2" width="35.7109375" style="23" customWidth="1"/>
    <col min="3" max="4" width="14.7109375" style="23" customWidth="1"/>
    <col min="5" max="16384" width="9.140625" style="23"/>
  </cols>
  <sheetData>
    <row r="1" spans="1:4" x14ac:dyDescent="0.25">
      <c r="A1" s="18"/>
      <c r="B1" s="19" t="s">
        <v>20</v>
      </c>
      <c r="C1" s="18"/>
      <c r="D1" s="20"/>
    </row>
    <row r="2" spans="1:4" x14ac:dyDescent="0.25">
      <c r="A2" s="22"/>
      <c r="B2" s="14"/>
      <c r="C2" s="89" t="s">
        <v>8</v>
      </c>
      <c r="D2" s="89"/>
    </row>
    <row r="3" spans="1:4" x14ac:dyDescent="0.25">
      <c r="A3" s="22"/>
      <c r="B3" s="15"/>
      <c r="C3" s="16" t="s">
        <v>11</v>
      </c>
      <c r="D3" s="16" t="s">
        <v>12</v>
      </c>
    </row>
    <row r="4" spans="1:4" x14ac:dyDescent="0.25">
      <c r="A4" s="22"/>
      <c r="B4" s="15"/>
      <c r="C4" s="17" t="s">
        <v>9</v>
      </c>
      <c r="D4" s="17" t="s">
        <v>9</v>
      </c>
    </row>
    <row r="5" spans="1:4" x14ac:dyDescent="0.25">
      <c r="A5" s="1"/>
      <c r="B5" s="2" t="s">
        <v>0</v>
      </c>
      <c r="C5" s="3">
        <v>2560</v>
      </c>
      <c r="D5" s="3">
        <v>950</v>
      </c>
    </row>
    <row r="6" spans="1:4" x14ac:dyDescent="0.25">
      <c r="A6" s="1"/>
      <c r="B6" s="2" t="s">
        <v>1</v>
      </c>
      <c r="C6" s="4">
        <v>-2390</v>
      </c>
      <c r="D6" s="4">
        <v>-840</v>
      </c>
    </row>
    <row r="7" spans="1:4" x14ac:dyDescent="0.25">
      <c r="A7" s="1"/>
      <c r="B7" s="2" t="s">
        <v>2</v>
      </c>
      <c r="C7" s="6">
        <f>SUM(C5:C6)</f>
        <v>170</v>
      </c>
      <c r="D7" s="6">
        <f>SUM(D5:D6)</f>
        <v>110</v>
      </c>
    </row>
    <row r="8" spans="1:4" x14ac:dyDescent="0.25">
      <c r="A8" s="1"/>
      <c r="B8" s="7" t="s">
        <v>3</v>
      </c>
      <c r="C8" s="7">
        <f>'Cons Worksheet Jan 20X6'!C6</f>
        <v>560</v>
      </c>
      <c r="D8" s="5">
        <f>'Cons Worksheet Jan 20X6'!D6</f>
        <v>490</v>
      </c>
    </row>
    <row r="9" spans="1:4" x14ac:dyDescent="0.25">
      <c r="A9" s="1"/>
      <c r="B9" s="8" t="s">
        <v>21</v>
      </c>
      <c r="C9" s="9">
        <v>-80</v>
      </c>
      <c r="D9" s="10">
        <v>-50</v>
      </c>
    </row>
    <row r="10" spans="1:4" x14ac:dyDescent="0.25">
      <c r="A10" s="1"/>
      <c r="B10" s="66" t="s">
        <v>47</v>
      </c>
      <c r="C10" s="7"/>
      <c r="D10" s="5"/>
    </row>
    <row r="11" spans="1:4" x14ac:dyDescent="0.25">
      <c r="A11" s="1"/>
      <c r="B11" s="11" t="s">
        <v>4</v>
      </c>
      <c r="C11" s="1">
        <f>SUM(C7:C9)</f>
        <v>650</v>
      </c>
      <c r="D11" s="1">
        <f>SUM(D7:D9)</f>
        <v>550</v>
      </c>
    </row>
    <row r="12" spans="1:4" x14ac:dyDescent="0.25">
      <c r="A12" s="1"/>
      <c r="B12" s="7" t="s">
        <v>5</v>
      </c>
      <c r="C12" s="9">
        <f>'Cons Worksheet Jan 20X6'!C7</f>
        <v>850</v>
      </c>
      <c r="D12" s="10">
        <f>'Cons Worksheet Jan 20X6'!D7</f>
        <v>300</v>
      </c>
    </row>
    <row r="13" spans="1:4" x14ac:dyDescent="0.25">
      <c r="A13" s="1"/>
      <c r="B13" s="7" t="s">
        <v>13</v>
      </c>
      <c r="C13" s="1">
        <f>SUM(C11:C12)</f>
        <v>1500</v>
      </c>
      <c r="D13" s="12">
        <f>SUM(D11:D12)</f>
        <v>850</v>
      </c>
    </row>
    <row r="14" spans="1:4" x14ac:dyDescent="0.25">
      <c r="A14" s="1"/>
      <c r="B14" s="45" t="s">
        <v>49</v>
      </c>
      <c r="C14" s="1"/>
      <c r="D14" s="12"/>
    </row>
    <row r="15" spans="1:4" x14ac:dyDescent="0.25">
      <c r="A15" s="1"/>
      <c r="B15" s="7" t="s">
        <v>22</v>
      </c>
      <c r="C15" s="1">
        <v>80</v>
      </c>
      <c r="D15" s="12">
        <v>50</v>
      </c>
    </row>
    <row r="16" spans="1:4" x14ac:dyDescent="0.25">
      <c r="A16" s="1"/>
      <c r="B16" s="7" t="s">
        <v>15</v>
      </c>
      <c r="C16" s="1">
        <v>1920</v>
      </c>
      <c r="D16" s="12">
        <v>630</v>
      </c>
    </row>
    <row r="17" spans="1:4" ht="15.75" thickBot="1" x14ac:dyDescent="0.3">
      <c r="A17" s="1"/>
      <c r="B17" s="7" t="s">
        <v>6</v>
      </c>
      <c r="C17" s="13">
        <f>SUM(C13:C16)</f>
        <v>3500</v>
      </c>
      <c r="D17" s="13">
        <f>SUM(D13:D16)</f>
        <v>1530</v>
      </c>
    </row>
    <row r="18" spans="1:4" ht="15.75" thickTop="1" x14ac:dyDescent="0.25">
      <c r="A18" s="1"/>
      <c r="B18" s="1"/>
      <c r="C18" s="1"/>
      <c r="D18" s="12"/>
    </row>
    <row r="19" spans="1:4" x14ac:dyDescent="0.25">
      <c r="A19" s="1"/>
      <c r="B19" s="44" t="s">
        <v>48</v>
      </c>
      <c r="C19" s="1"/>
      <c r="D19" s="12"/>
    </row>
    <row r="20" spans="1:4" x14ac:dyDescent="0.25">
      <c r="A20" s="1"/>
      <c r="B20" s="1" t="s">
        <v>17</v>
      </c>
      <c r="C20" s="1">
        <v>230</v>
      </c>
      <c r="D20" s="12">
        <v>120</v>
      </c>
    </row>
    <row r="21" spans="1:4" x14ac:dyDescent="0.25">
      <c r="A21" s="1"/>
      <c r="B21" s="1" t="s">
        <v>23</v>
      </c>
      <c r="C21" s="1">
        <f>D15</f>
        <v>50</v>
      </c>
      <c r="D21" s="12">
        <v>0</v>
      </c>
    </row>
    <row r="22" spans="1:4" x14ac:dyDescent="0.25">
      <c r="A22" s="1"/>
      <c r="B22" s="7" t="s">
        <v>18</v>
      </c>
      <c r="C22" s="1">
        <v>490</v>
      </c>
      <c r="D22" s="12">
        <v>350</v>
      </c>
    </row>
    <row r="23" spans="1:4" x14ac:dyDescent="0.25">
      <c r="A23" s="1"/>
      <c r="B23" s="1" t="s">
        <v>19</v>
      </c>
      <c r="C23" s="1">
        <v>1980</v>
      </c>
      <c r="D23" s="12">
        <v>1060</v>
      </c>
    </row>
    <row r="24" spans="1:4" x14ac:dyDescent="0.25">
      <c r="A24" s="1"/>
      <c r="B24" s="7" t="s">
        <v>16</v>
      </c>
      <c r="C24" s="1">
        <f>'Cons Worksheet Jan 20X6'!C17</f>
        <v>750</v>
      </c>
      <c r="D24" s="5">
        <v>0</v>
      </c>
    </row>
    <row r="25" spans="1:4" ht="15.75" thickBot="1" x14ac:dyDescent="0.3">
      <c r="A25" s="1"/>
      <c r="B25" s="11" t="s">
        <v>7</v>
      </c>
      <c r="C25" s="13">
        <f>SUM(C20:C24)</f>
        <v>3500</v>
      </c>
      <c r="D25" s="13">
        <f>SUM(D20:D24)</f>
        <v>1530</v>
      </c>
    </row>
    <row r="26" spans="1:4" ht="15.75" thickTop="1" x14ac:dyDescent="0.25">
      <c r="A26" s="9"/>
      <c r="B26" s="9"/>
      <c r="C26" s="9"/>
      <c r="D26" s="10"/>
    </row>
  </sheetData>
  <mergeCells count="1">
    <mergeCell ref="C2:D2"/>
  </mergeCells>
  <pageMargins left="0.7" right="0.7" top="0.75" bottom="0.75" header="0.3" footer="0.3"/>
  <ignoredErrors>
    <ignoredError sqref="C4:D4"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workbookViewId="0">
      <selection activeCell="C14" sqref="C14"/>
    </sheetView>
  </sheetViews>
  <sheetFormatPr defaultRowHeight="15" x14ac:dyDescent="0.25"/>
  <cols>
    <col min="1" max="1" width="7.7109375" style="21" customWidth="1"/>
    <col min="2" max="2" width="5.7109375" style="21" customWidth="1"/>
    <col min="3" max="3" width="47.85546875" style="21" customWidth="1"/>
    <col min="4" max="6" width="14.7109375" style="21" customWidth="1"/>
    <col min="7" max="16384" width="9.140625" style="21"/>
  </cols>
  <sheetData>
    <row r="1" spans="1:6" ht="15" customHeight="1" x14ac:dyDescent="0.25">
      <c r="B1" s="24" t="s">
        <v>24</v>
      </c>
      <c r="C1" s="24"/>
      <c r="D1" s="25"/>
      <c r="E1" s="25"/>
      <c r="F1" s="25"/>
    </row>
    <row r="2" spans="1:6" ht="15" customHeight="1" x14ac:dyDescent="0.25">
      <c r="B2" s="26"/>
      <c r="C2" s="26"/>
      <c r="D2" s="25"/>
      <c r="E2" s="25"/>
      <c r="F2" s="25"/>
    </row>
    <row r="3" spans="1:6" x14ac:dyDescent="0.25">
      <c r="B3" s="27" t="s">
        <v>25</v>
      </c>
      <c r="C3" s="90" t="s">
        <v>31</v>
      </c>
      <c r="D3" s="90"/>
      <c r="E3" s="90"/>
      <c r="F3" s="90"/>
    </row>
    <row r="4" spans="1:6" ht="30" customHeight="1" x14ac:dyDescent="0.25">
      <c r="B4" s="27" t="s">
        <v>26</v>
      </c>
      <c r="C4" s="90" t="s">
        <v>32</v>
      </c>
      <c r="D4" s="90"/>
      <c r="E4" s="90"/>
      <c r="F4" s="90"/>
    </row>
    <row r="7" spans="1:6" ht="15" customHeight="1" x14ac:dyDescent="0.25">
      <c r="A7" s="28"/>
      <c r="B7" s="28"/>
      <c r="C7" s="29" t="s">
        <v>28</v>
      </c>
      <c r="D7" s="28"/>
      <c r="E7" s="28"/>
      <c r="F7" s="28"/>
    </row>
    <row r="8" spans="1:6" ht="15" customHeight="1" x14ac:dyDescent="0.25">
      <c r="C8" s="30"/>
      <c r="D8" s="31"/>
      <c r="E8" s="17" t="s">
        <v>9</v>
      </c>
      <c r="F8" s="17" t="s">
        <v>9</v>
      </c>
    </row>
    <row r="9" spans="1:6" ht="15" customHeight="1" x14ac:dyDescent="0.25">
      <c r="C9" s="32" t="s">
        <v>33</v>
      </c>
      <c r="E9" s="33"/>
      <c r="F9" s="33"/>
    </row>
    <row r="10" spans="1:6" ht="15" customHeight="1" x14ac:dyDescent="0.25">
      <c r="C10" s="21" t="s">
        <v>34</v>
      </c>
      <c r="E10" s="34"/>
      <c r="F10" s="34">
        <f>'Cons Worksheet Jan 20X6'!C17</f>
        <v>750</v>
      </c>
    </row>
    <row r="11" spans="1:6" ht="15" customHeight="1" x14ac:dyDescent="0.25">
      <c r="C11" s="32" t="s">
        <v>35</v>
      </c>
      <c r="E11" s="34"/>
      <c r="F11" s="34"/>
    </row>
    <row r="12" spans="1:6" ht="15" customHeight="1" x14ac:dyDescent="0.25">
      <c r="C12" s="21" t="s">
        <v>29</v>
      </c>
      <c r="E12" s="34"/>
      <c r="F12" s="34"/>
    </row>
    <row r="13" spans="1:6" ht="15" customHeight="1" x14ac:dyDescent="0.25">
      <c r="C13" s="35" t="s">
        <v>5</v>
      </c>
      <c r="E13" s="34">
        <f>'Cons Worksheet Jan 20X6'!D7</f>
        <v>300</v>
      </c>
      <c r="F13" s="34"/>
    </row>
    <row r="14" spans="1:6" ht="15" customHeight="1" x14ac:dyDescent="0.25">
      <c r="C14" s="35" t="s">
        <v>74</v>
      </c>
      <c r="E14" s="36">
        <f>'Cons Worksheet Jan 20X6'!D6</f>
        <v>490</v>
      </c>
      <c r="F14" s="34">
        <f>SUM(E13:E14)</f>
        <v>790</v>
      </c>
    </row>
    <row r="15" spans="1:6" ht="15" customHeight="1" x14ac:dyDescent="0.25">
      <c r="C15" s="21" t="s">
        <v>30</v>
      </c>
      <c r="E15" s="34"/>
      <c r="F15" s="36">
        <v>0</v>
      </c>
    </row>
    <row r="16" spans="1:6" ht="15" customHeight="1" x14ac:dyDescent="0.25">
      <c r="C16" s="21" t="s">
        <v>72</v>
      </c>
      <c r="E16" s="34"/>
      <c r="F16" s="34">
        <f>SUM(F14:F15)</f>
        <v>790</v>
      </c>
    </row>
    <row r="17" spans="1:6" ht="15.75" thickBot="1" x14ac:dyDescent="0.3">
      <c r="C17" s="21" t="s">
        <v>36</v>
      </c>
      <c r="E17" s="34"/>
      <c r="F17" s="37">
        <f>F10-F16</f>
        <v>-40</v>
      </c>
    </row>
    <row r="18" spans="1:6" ht="15.75" thickTop="1" x14ac:dyDescent="0.25">
      <c r="A18" s="28"/>
      <c r="B18" s="28"/>
      <c r="C18" s="28"/>
      <c r="D18" s="28"/>
      <c r="E18" s="28"/>
      <c r="F18" s="28"/>
    </row>
  </sheetData>
  <mergeCells count="2">
    <mergeCell ref="C3:F3"/>
    <mergeCell ref="C4:F4"/>
  </mergeCells>
  <pageMargins left="0.7" right="0.7" top="0.75" bottom="0.75" header="0.3" footer="0.3"/>
  <ignoredErrors>
    <ignoredError sqref="E8:F8"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workbookViewId="0">
      <selection activeCell="B23" sqref="B23:H24"/>
    </sheetView>
  </sheetViews>
  <sheetFormatPr defaultRowHeight="15" x14ac:dyDescent="0.25"/>
  <cols>
    <col min="1" max="1" width="7.7109375" style="21" customWidth="1"/>
    <col min="2" max="2" width="35.7109375" style="21" customWidth="1"/>
    <col min="3" max="5" width="14.7109375" style="21" customWidth="1"/>
    <col min="6" max="6" width="5.7109375" style="21" customWidth="1"/>
    <col min="7" max="8" width="14.7109375" style="21" customWidth="1"/>
    <col min="9" max="16384" width="9.140625" style="21"/>
  </cols>
  <sheetData>
    <row r="1" spans="1:8" x14ac:dyDescent="0.25">
      <c r="A1" s="18"/>
      <c r="B1" s="19" t="s">
        <v>10</v>
      </c>
      <c r="C1" s="18"/>
      <c r="D1" s="20"/>
      <c r="E1" s="25"/>
      <c r="F1" s="25"/>
      <c r="G1" s="25"/>
      <c r="H1" s="39"/>
    </row>
    <row r="2" spans="1:8" x14ac:dyDescent="0.25">
      <c r="A2" s="22"/>
      <c r="B2" s="14"/>
      <c r="C2" s="89" t="s">
        <v>8</v>
      </c>
      <c r="D2" s="89"/>
      <c r="E2" s="93" t="s">
        <v>38</v>
      </c>
      <c r="F2" s="93"/>
      <c r="G2" s="93"/>
      <c r="H2" s="40" t="s">
        <v>39</v>
      </c>
    </row>
    <row r="3" spans="1:8" x14ac:dyDescent="0.25">
      <c r="A3" s="22"/>
      <c r="B3" s="15"/>
      <c r="C3" s="16" t="s">
        <v>11</v>
      </c>
      <c r="D3" s="16" t="s">
        <v>12</v>
      </c>
      <c r="E3" s="41" t="s">
        <v>40</v>
      </c>
      <c r="F3" s="41" t="s">
        <v>41</v>
      </c>
      <c r="G3" s="16" t="s">
        <v>42</v>
      </c>
      <c r="H3" s="16" t="s">
        <v>43</v>
      </c>
    </row>
    <row r="4" spans="1:8" x14ac:dyDescent="0.25">
      <c r="A4" s="22"/>
      <c r="B4" s="15"/>
      <c r="C4" s="17" t="s">
        <v>9</v>
      </c>
      <c r="D4" s="17" t="s">
        <v>9</v>
      </c>
      <c r="E4" s="17" t="s">
        <v>9</v>
      </c>
      <c r="F4" s="42"/>
      <c r="G4" s="17" t="s">
        <v>9</v>
      </c>
      <c r="H4" s="17" t="s">
        <v>9</v>
      </c>
    </row>
    <row r="5" spans="1:8" x14ac:dyDescent="0.25">
      <c r="A5" s="22"/>
      <c r="B5" s="11" t="s">
        <v>44</v>
      </c>
      <c r="C5" s="3">
        <v>0</v>
      </c>
      <c r="D5" s="3">
        <v>0</v>
      </c>
      <c r="F5" s="64" t="s">
        <v>61</v>
      </c>
      <c r="G5" s="21">
        <f>'Cons Journal Jan 20X6'!F7</f>
        <v>40</v>
      </c>
      <c r="H5" s="34">
        <f>C5+D5+G5-E5</f>
        <v>40</v>
      </c>
    </row>
    <row r="6" spans="1:8" x14ac:dyDescent="0.25">
      <c r="A6" s="22"/>
      <c r="B6" s="11" t="s">
        <v>45</v>
      </c>
      <c r="C6" s="4">
        <f>'Cons Worksheet Jan 20X6'!C6</f>
        <v>560</v>
      </c>
      <c r="D6" s="4">
        <f>'Cons Worksheet Jan 20X6'!D6</f>
        <v>490</v>
      </c>
      <c r="E6" s="21">
        <f>'Cons Journal Jan 20X6'!E6</f>
        <v>490</v>
      </c>
      <c r="F6" s="64" t="s">
        <v>61</v>
      </c>
      <c r="H6" s="36">
        <f>C6+D6+G6-E6</f>
        <v>560</v>
      </c>
    </row>
    <row r="7" spans="1:8" x14ac:dyDescent="0.25">
      <c r="A7" s="22"/>
      <c r="B7" s="43" t="s">
        <v>47</v>
      </c>
      <c r="C7" s="3"/>
      <c r="D7" s="3"/>
      <c r="F7" s="64"/>
    </row>
    <row r="8" spans="1:8" x14ac:dyDescent="0.25">
      <c r="A8" s="1"/>
      <c r="B8" s="7" t="s">
        <v>46</v>
      </c>
      <c r="C8" s="7">
        <f>SUM(C5:C6)</f>
        <v>560</v>
      </c>
      <c r="D8" s="5">
        <f>SUM(D5:D6)</f>
        <v>490</v>
      </c>
      <c r="F8" s="64"/>
      <c r="H8" s="5">
        <f>SUM(H5:H6)</f>
        <v>600</v>
      </c>
    </row>
    <row r="9" spans="1:8" x14ac:dyDescent="0.25">
      <c r="A9" s="1"/>
      <c r="B9" s="7" t="s">
        <v>5</v>
      </c>
      <c r="C9" s="9">
        <f>'Cons Worksheet Jan 20X6'!C7</f>
        <v>850</v>
      </c>
      <c r="D9" s="12">
        <f>'Cons Worksheet Jan 20X6'!D7</f>
        <v>300</v>
      </c>
      <c r="E9" s="21">
        <f>'Cons Journal Jan 20X6'!E5</f>
        <v>300</v>
      </c>
      <c r="F9" s="64" t="s">
        <v>61</v>
      </c>
      <c r="H9" s="36">
        <f>C9+D9+G9-E9</f>
        <v>850</v>
      </c>
    </row>
    <row r="10" spans="1:8" x14ac:dyDescent="0.25">
      <c r="A10" s="1"/>
      <c r="B10" s="7" t="s">
        <v>13</v>
      </c>
      <c r="C10" s="1">
        <f>SUM(C8:C9)</f>
        <v>1410</v>
      </c>
      <c r="D10" s="6">
        <f>SUM(D8:D9)</f>
        <v>790</v>
      </c>
      <c r="F10" s="64"/>
      <c r="H10" s="1">
        <f>SUM(H8:H9)</f>
        <v>1450</v>
      </c>
    </row>
    <row r="11" spans="1:8" x14ac:dyDescent="0.25">
      <c r="A11" s="1"/>
      <c r="B11" s="45" t="s">
        <v>49</v>
      </c>
      <c r="C11" s="1"/>
      <c r="D11" s="7"/>
      <c r="F11" s="64"/>
    </row>
    <row r="12" spans="1:8" x14ac:dyDescent="0.25">
      <c r="A12" s="1"/>
      <c r="B12" s="7" t="s">
        <v>15</v>
      </c>
      <c r="C12" s="1">
        <f>'Cons Worksheet Jan 20X6'!C10</f>
        <v>1840</v>
      </c>
      <c r="D12" s="12">
        <f>'Cons Worksheet Jan 20X6'!D10</f>
        <v>510</v>
      </c>
      <c r="F12" s="64"/>
      <c r="H12" s="34">
        <f>C12+D12+G12-E12</f>
        <v>2350</v>
      </c>
    </row>
    <row r="13" spans="1:8" ht="15.75" thickBot="1" x14ac:dyDescent="0.3">
      <c r="A13" s="1"/>
      <c r="B13" s="7" t="s">
        <v>6</v>
      </c>
      <c r="C13" s="13">
        <f>SUM(C10:C12)</f>
        <v>3250</v>
      </c>
      <c r="D13" s="13">
        <f>SUM(D10:D12)</f>
        <v>1300</v>
      </c>
      <c r="F13" s="64"/>
      <c r="H13" s="13">
        <f>SUM(H10:H12)</f>
        <v>3800</v>
      </c>
    </row>
    <row r="14" spans="1:8" ht="15.75" thickTop="1" x14ac:dyDescent="0.25">
      <c r="A14" s="1"/>
      <c r="B14" s="1"/>
      <c r="C14" s="1"/>
      <c r="D14" s="12"/>
      <c r="F14" s="64"/>
    </row>
    <row r="15" spans="1:8" x14ac:dyDescent="0.25">
      <c r="A15" s="1"/>
      <c r="B15" s="44" t="s">
        <v>48</v>
      </c>
      <c r="C15" s="1"/>
      <c r="D15" s="12"/>
      <c r="F15" s="64"/>
    </row>
    <row r="16" spans="1:8" x14ac:dyDescent="0.25">
      <c r="A16" s="1"/>
      <c r="B16" s="1" t="s">
        <v>17</v>
      </c>
      <c r="C16" s="1">
        <f>'Cons Worksheet Jan 20X6'!C14</f>
        <v>180</v>
      </c>
      <c r="D16" s="12">
        <f>'Cons Worksheet Jan 20X6'!D14</f>
        <v>70</v>
      </c>
      <c r="F16" s="64"/>
      <c r="H16" s="34">
        <f>C16+D16+E16-G16</f>
        <v>250</v>
      </c>
    </row>
    <row r="17" spans="1:8" x14ac:dyDescent="0.25">
      <c r="A17" s="1"/>
      <c r="B17" s="7" t="s">
        <v>18</v>
      </c>
      <c r="C17" s="1">
        <f>'Cons Worksheet Jan 20X6'!C15</f>
        <v>370</v>
      </c>
      <c r="D17" s="12">
        <f>'Cons Worksheet Jan 20X6'!D15</f>
        <v>240</v>
      </c>
      <c r="F17" s="64"/>
      <c r="H17" s="34">
        <f>C17+D17+E17-G17</f>
        <v>610</v>
      </c>
    </row>
    <row r="18" spans="1:8" x14ac:dyDescent="0.25">
      <c r="A18" s="1"/>
      <c r="B18" s="1" t="s">
        <v>19</v>
      </c>
      <c r="C18" s="1">
        <f>'Cons Worksheet Jan 20X6'!C16</f>
        <v>1950</v>
      </c>
      <c r="D18" s="12">
        <f>'Cons Worksheet Jan 20X6'!D16</f>
        <v>990</v>
      </c>
      <c r="F18" s="64"/>
      <c r="H18" s="34">
        <f>C18+D18+E18-G18</f>
        <v>2940</v>
      </c>
    </row>
    <row r="19" spans="1:8" x14ac:dyDescent="0.25">
      <c r="A19" s="1"/>
      <c r="B19" s="7" t="s">
        <v>16</v>
      </c>
      <c r="C19" s="1">
        <f>'Cons Worksheet Jan 20X6'!C17</f>
        <v>750</v>
      </c>
      <c r="D19" s="12">
        <f>'Cons Worksheet Jan 20X6'!D17</f>
        <v>0</v>
      </c>
      <c r="E19" s="28"/>
      <c r="F19" s="64" t="s">
        <v>61</v>
      </c>
      <c r="G19" s="28">
        <f>'Cons Journal Jan 20X6'!F8</f>
        <v>750</v>
      </c>
      <c r="H19" s="34">
        <f>C19+D19+E19-G19</f>
        <v>0</v>
      </c>
    </row>
    <row r="20" spans="1:8" ht="15.75" thickBot="1" x14ac:dyDescent="0.3">
      <c r="A20" s="1"/>
      <c r="B20" s="11" t="s">
        <v>7</v>
      </c>
      <c r="C20" s="13">
        <f>SUM(C16:C19)</f>
        <v>3250</v>
      </c>
      <c r="D20" s="13">
        <f>SUM(D16:D19)</f>
        <v>1300</v>
      </c>
      <c r="E20" s="65">
        <f>SUM(E5:E19)</f>
        <v>790</v>
      </c>
      <c r="G20" s="65">
        <f>SUM(G5:G19)</f>
        <v>790</v>
      </c>
      <c r="H20" s="13">
        <f>SUM(H16:H19)</f>
        <v>3800</v>
      </c>
    </row>
    <row r="21" spans="1:8" ht="15.75" thickTop="1" x14ac:dyDescent="0.25">
      <c r="A21" s="9"/>
      <c r="B21" s="9"/>
      <c r="C21" s="9"/>
      <c r="D21" s="10"/>
      <c r="E21" s="28"/>
      <c r="F21" s="28"/>
      <c r="G21" s="28"/>
      <c r="H21" s="28"/>
    </row>
    <row r="23" spans="1:8" ht="45" customHeight="1" x14ac:dyDescent="0.25">
      <c r="B23" s="91" t="s">
        <v>60</v>
      </c>
      <c r="C23" s="91"/>
      <c r="D23" s="91"/>
      <c r="E23" s="91"/>
      <c r="F23" s="91"/>
      <c r="G23" s="91"/>
      <c r="H23" s="91"/>
    </row>
    <row r="24" spans="1:8" ht="30" customHeight="1" x14ac:dyDescent="0.25">
      <c r="B24" s="92" t="s">
        <v>37</v>
      </c>
      <c r="C24" s="92"/>
      <c r="D24" s="92"/>
      <c r="E24" s="92"/>
      <c r="F24" s="92"/>
      <c r="G24" s="92"/>
      <c r="H24" s="92"/>
    </row>
  </sheetData>
  <mergeCells count="4">
    <mergeCell ref="C2:D2"/>
    <mergeCell ref="B23:H23"/>
    <mergeCell ref="B24:H24"/>
    <mergeCell ref="E2:G2"/>
  </mergeCells>
  <pageMargins left="0.7" right="0.7" top="0.75" bottom="0.75" header="0.3" footer="0.3"/>
  <pageSetup paperSize="9" orientation="portrait" r:id="rId1"/>
  <ignoredErrors>
    <ignoredError sqref="C4:E4 G4:H4"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
  <sheetViews>
    <sheetView workbookViewId="0">
      <selection activeCell="E5" sqref="E5"/>
    </sheetView>
  </sheetViews>
  <sheetFormatPr defaultRowHeight="15" x14ac:dyDescent="0.25"/>
  <cols>
    <col min="1" max="1" width="7.7109375" style="23" customWidth="1"/>
    <col min="2" max="2" width="5.7109375" style="23" customWidth="1"/>
    <col min="3" max="3" width="51" style="23" customWidth="1"/>
    <col min="4" max="4" width="9.140625" style="23"/>
    <col min="5" max="6" width="14.7109375" style="23" customWidth="1"/>
    <col min="7" max="16384" width="9.140625" style="23"/>
  </cols>
  <sheetData>
    <row r="1" spans="1:18" s="51" customFormat="1" ht="15" customHeight="1" x14ac:dyDescent="0.25">
      <c r="A1" s="46"/>
      <c r="B1" s="47" t="s">
        <v>57</v>
      </c>
      <c r="C1" s="48"/>
      <c r="D1" s="48"/>
      <c r="E1" s="49"/>
      <c r="F1" s="49"/>
      <c r="G1" s="50"/>
      <c r="H1" s="50"/>
      <c r="I1" s="50"/>
      <c r="J1" s="50"/>
      <c r="K1" s="50"/>
      <c r="L1" s="50"/>
      <c r="M1" s="50"/>
      <c r="N1" s="50"/>
      <c r="O1" s="50"/>
      <c r="P1" s="50"/>
    </row>
    <row r="2" spans="1:18" s="51" customFormat="1" ht="15" customHeight="1" x14ac:dyDescent="0.25">
      <c r="B2" s="52"/>
      <c r="C2" s="52"/>
      <c r="D2" s="52"/>
      <c r="E2" s="53" t="s">
        <v>50</v>
      </c>
      <c r="F2" s="53" t="s">
        <v>51</v>
      </c>
      <c r="G2" s="54"/>
      <c r="H2" s="55"/>
      <c r="I2" s="50"/>
      <c r="J2" s="50"/>
      <c r="K2" s="50"/>
      <c r="L2" s="50"/>
      <c r="M2" s="50"/>
      <c r="N2" s="50"/>
      <c r="O2" s="50"/>
      <c r="P2" s="50"/>
      <c r="Q2" s="50"/>
      <c r="R2" s="50"/>
    </row>
    <row r="3" spans="1:18" s="51" customFormat="1" ht="15" customHeight="1" x14ac:dyDescent="0.25">
      <c r="B3" s="52"/>
      <c r="C3" s="52"/>
      <c r="D3" s="52"/>
      <c r="E3" s="56" t="s">
        <v>9</v>
      </c>
      <c r="F3" s="56" t="s">
        <v>9</v>
      </c>
      <c r="G3" s="54"/>
      <c r="H3" s="55"/>
      <c r="I3" s="50"/>
      <c r="J3" s="50"/>
      <c r="K3" s="50"/>
      <c r="L3" s="50"/>
      <c r="M3" s="50"/>
      <c r="N3" s="50"/>
      <c r="O3" s="50"/>
      <c r="P3" s="50"/>
      <c r="Q3" s="50"/>
      <c r="R3" s="50"/>
    </row>
    <row r="4" spans="1:18" s="57" customFormat="1" ht="45" customHeight="1" x14ac:dyDescent="0.25">
      <c r="B4" s="58" t="s">
        <v>52</v>
      </c>
      <c r="C4" s="94" t="s">
        <v>58</v>
      </c>
      <c r="D4" s="94"/>
      <c r="E4" s="59"/>
      <c r="F4" s="59"/>
      <c r="G4" s="54"/>
      <c r="H4" s="55"/>
      <c r="I4" s="50"/>
      <c r="J4" s="50"/>
      <c r="K4" s="50"/>
      <c r="L4" s="50"/>
      <c r="M4" s="50"/>
      <c r="N4" s="50"/>
      <c r="O4" s="50"/>
      <c r="P4" s="50"/>
      <c r="Q4" s="50"/>
      <c r="R4" s="50"/>
    </row>
    <row r="5" spans="1:18" s="57" customFormat="1" ht="15" customHeight="1" x14ac:dyDescent="0.25">
      <c r="B5" s="60" t="s">
        <v>53</v>
      </c>
      <c r="C5" s="60" t="s">
        <v>5</v>
      </c>
      <c r="D5" s="60"/>
      <c r="E5" s="61">
        <f>'Cons Worksheet Jan 20X6'!D7</f>
        <v>300</v>
      </c>
      <c r="F5" s="61"/>
      <c r="G5" s="50"/>
      <c r="H5" s="50"/>
      <c r="I5" s="50"/>
      <c r="J5" s="50"/>
      <c r="K5" s="50"/>
      <c r="L5" s="50"/>
      <c r="M5" s="50"/>
      <c r="N5" s="50"/>
      <c r="O5" s="50"/>
      <c r="P5" s="50"/>
      <c r="Q5" s="50"/>
      <c r="R5" s="50"/>
    </row>
    <row r="6" spans="1:18" s="57" customFormat="1" ht="15" customHeight="1" x14ac:dyDescent="0.25">
      <c r="B6" s="60" t="s">
        <v>53</v>
      </c>
      <c r="C6" s="60" t="s">
        <v>54</v>
      </c>
      <c r="D6" s="60"/>
      <c r="E6" s="61">
        <f>'Cons Worksheet Jan 20X6'!D6</f>
        <v>490</v>
      </c>
      <c r="F6" s="61"/>
      <c r="G6" s="50"/>
      <c r="H6" s="50"/>
      <c r="I6" s="50"/>
      <c r="J6" s="50"/>
      <c r="K6" s="50"/>
      <c r="L6" s="50"/>
      <c r="M6" s="50"/>
      <c r="N6" s="50"/>
      <c r="O6" s="50"/>
      <c r="P6" s="50"/>
      <c r="Q6" s="50"/>
      <c r="R6" s="50"/>
    </row>
    <row r="7" spans="1:18" s="57" customFormat="1" ht="15" customHeight="1" x14ac:dyDescent="0.25">
      <c r="B7" s="62" t="s">
        <v>55</v>
      </c>
      <c r="C7" s="60" t="s">
        <v>56</v>
      </c>
      <c r="D7" s="60"/>
      <c r="E7" s="61"/>
      <c r="F7" s="61">
        <f>(SUM(E5:E6))-F8</f>
        <v>40</v>
      </c>
      <c r="G7" s="50"/>
      <c r="H7" s="50"/>
      <c r="I7" s="50"/>
      <c r="J7" s="50"/>
      <c r="K7" s="50"/>
      <c r="L7" s="50"/>
      <c r="M7" s="50"/>
      <c r="N7" s="50"/>
      <c r="O7" s="50"/>
      <c r="P7" s="50"/>
      <c r="Q7" s="50"/>
      <c r="R7" s="50"/>
    </row>
    <row r="8" spans="1:18" s="57" customFormat="1" ht="15" customHeight="1" x14ac:dyDescent="0.25">
      <c r="B8" s="62" t="s">
        <v>55</v>
      </c>
      <c r="C8" s="62" t="s">
        <v>59</v>
      </c>
      <c r="D8" s="62"/>
      <c r="E8" s="61"/>
      <c r="F8" s="61">
        <f>'Cons Worksheet Jan 20X6'!C17</f>
        <v>750</v>
      </c>
      <c r="G8" s="50"/>
      <c r="H8" s="50"/>
      <c r="I8" s="50"/>
      <c r="J8" s="50"/>
      <c r="K8" s="50"/>
      <c r="L8" s="50"/>
      <c r="M8" s="50"/>
      <c r="N8" s="50"/>
      <c r="O8" s="50"/>
      <c r="P8" s="50"/>
      <c r="Q8" s="50"/>
      <c r="R8" s="50"/>
    </row>
    <row r="9" spans="1:18" ht="15" customHeight="1" x14ac:dyDescent="0.25">
      <c r="A9" s="63"/>
      <c r="B9" s="63"/>
      <c r="C9" s="63"/>
      <c r="D9" s="63"/>
      <c r="E9" s="63"/>
      <c r="F9" s="63"/>
    </row>
  </sheetData>
  <mergeCells count="1">
    <mergeCell ref="C4:D4"/>
  </mergeCells>
  <pageMargins left="0.7" right="0.7" top="0.75" bottom="0.75" header="0.3" footer="0.3"/>
  <ignoredErrors>
    <ignoredError sqref="E3:F3"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workbookViewId="0">
      <selection activeCell="H4" sqref="G4:H4"/>
    </sheetView>
  </sheetViews>
  <sheetFormatPr defaultRowHeight="15" x14ac:dyDescent="0.25"/>
  <cols>
    <col min="1" max="1" width="7.7109375" style="23" customWidth="1"/>
    <col min="2" max="2" width="35.7109375" style="23" customWidth="1"/>
    <col min="3" max="5" width="14.7109375" style="23" customWidth="1"/>
    <col min="6" max="6" width="5.7109375" style="23" customWidth="1"/>
    <col min="7" max="8" width="14.7109375" style="23" customWidth="1"/>
    <col min="9" max="16384" width="9.140625" style="23"/>
  </cols>
  <sheetData>
    <row r="1" spans="1:8" x14ac:dyDescent="0.25">
      <c r="A1" s="18"/>
      <c r="B1" s="19" t="s">
        <v>20</v>
      </c>
      <c r="C1" s="18"/>
      <c r="D1" s="20"/>
      <c r="E1" s="25"/>
      <c r="F1" s="25"/>
      <c r="G1" s="25"/>
      <c r="H1" s="39"/>
    </row>
    <row r="2" spans="1:8" x14ac:dyDescent="0.25">
      <c r="A2" s="22"/>
      <c r="B2" s="14"/>
      <c r="C2" s="89" t="s">
        <v>8</v>
      </c>
      <c r="D2" s="89"/>
      <c r="E2" s="93" t="s">
        <v>38</v>
      </c>
      <c r="F2" s="93"/>
      <c r="G2" s="93"/>
      <c r="H2" s="40" t="s">
        <v>39</v>
      </c>
    </row>
    <row r="3" spans="1:8" x14ac:dyDescent="0.25">
      <c r="A3" s="22"/>
      <c r="B3" s="15"/>
      <c r="C3" s="16" t="s">
        <v>11</v>
      </c>
      <c r="D3" s="16" t="s">
        <v>12</v>
      </c>
      <c r="E3" s="41" t="s">
        <v>40</v>
      </c>
      <c r="F3" s="41" t="s">
        <v>41</v>
      </c>
      <c r="G3" s="16" t="s">
        <v>42</v>
      </c>
      <c r="H3" s="16" t="s">
        <v>43</v>
      </c>
    </row>
    <row r="4" spans="1:8" x14ac:dyDescent="0.25">
      <c r="A4" s="22"/>
      <c r="B4" s="15"/>
      <c r="C4" s="17" t="s">
        <v>9</v>
      </c>
      <c r="D4" s="17" t="s">
        <v>9</v>
      </c>
      <c r="E4" s="17" t="s">
        <v>9</v>
      </c>
      <c r="F4" s="42"/>
      <c r="G4" s="17" t="s">
        <v>9</v>
      </c>
      <c r="H4" s="17" t="s">
        <v>9</v>
      </c>
    </row>
    <row r="5" spans="1:8" x14ac:dyDescent="0.25">
      <c r="A5" s="1"/>
      <c r="B5" s="2" t="s">
        <v>0</v>
      </c>
      <c r="C5" s="3">
        <f>'Cons Worksheet Dec 20X6'!C5</f>
        <v>2560</v>
      </c>
      <c r="D5" s="3">
        <f>'Cons Worksheet Dec 20X6'!D5</f>
        <v>950</v>
      </c>
      <c r="E5" s="23">
        <f>'Cons Journal Dec 20X6'!E14</f>
        <v>50</v>
      </c>
      <c r="F5" s="85" t="s">
        <v>70</v>
      </c>
      <c r="H5" s="86">
        <f>C5+D5+G5-E5</f>
        <v>3460</v>
      </c>
    </row>
    <row r="6" spans="1:8" x14ac:dyDescent="0.25">
      <c r="A6" s="1"/>
      <c r="B6" s="2" t="s">
        <v>56</v>
      </c>
      <c r="C6" s="3">
        <v>0</v>
      </c>
      <c r="D6" s="3">
        <v>0</v>
      </c>
      <c r="F6" s="85" t="s">
        <v>61</v>
      </c>
      <c r="G6" s="23">
        <f>'Cons Journal Dec 20X6'!F7</f>
        <v>40</v>
      </c>
      <c r="H6" s="86">
        <f>C6+D6+G6-E6</f>
        <v>40</v>
      </c>
    </row>
    <row r="7" spans="1:8" x14ac:dyDescent="0.25">
      <c r="A7" s="1"/>
      <c r="B7" s="2" t="s">
        <v>1</v>
      </c>
      <c r="C7" s="4">
        <f>'Cons Worksheet Dec 20X6'!C6</f>
        <v>-2390</v>
      </c>
      <c r="D7" s="4">
        <f>'Cons Worksheet Dec 20X6'!D6</f>
        <v>-840</v>
      </c>
      <c r="F7" s="85"/>
      <c r="H7" s="87">
        <f>C7+D7-E7+G7</f>
        <v>-3230</v>
      </c>
    </row>
    <row r="8" spans="1:8" x14ac:dyDescent="0.25">
      <c r="A8" s="1"/>
      <c r="B8" s="2" t="s">
        <v>2</v>
      </c>
      <c r="C8" s="6">
        <f>SUM(C5:C7)</f>
        <v>170</v>
      </c>
      <c r="D8" s="6">
        <f>SUM(D5:D7)</f>
        <v>110</v>
      </c>
      <c r="F8" s="85"/>
      <c r="H8" s="6">
        <f>SUM(H5:H7)</f>
        <v>270</v>
      </c>
    </row>
    <row r="9" spans="1:8" x14ac:dyDescent="0.25">
      <c r="A9" s="1"/>
      <c r="B9" s="7" t="s">
        <v>14</v>
      </c>
      <c r="C9" s="7">
        <f>'Cons Worksheet Jan 20X6'!C6</f>
        <v>560</v>
      </c>
      <c r="D9" s="5">
        <f>'Cons Worksheet Jan 20X6'!D6</f>
        <v>490</v>
      </c>
      <c r="E9" s="23">
        <f>'Cons Journal Dec 20X6'!E6</f>
        <v>490</v>
      </c>
      <c r="F9" s="85" t="s">
        <v>61</v>
      </c>
      <c r="H9" s="86">
        <f>C9+D9+G9-E9</f>
        <v>560</v>
      </c>
    </row>
    <row r="10" spans="1:8" x14ac:dyDescent="0.25">
      <c r="A10" s="1"/>
      <c r="B10" s="8" t="s">
        <v>21</v>
      </c>
      <c r="C10" s="9">
        <f>'Cons Worksheet Dec 20X6'!C9</f>
        <v>-80</v>
      </c>
      <c r="D10" s="10">
        <f>'Cons Worksheet Dec 20X6'!D9</f>
        <v>-50</v>
      </c>
      <c r="F10" s="85"/>
      <c r="G10" s="23">
        <f>'Cons Journal Dec 20X6'!F15</f>
        <v>50</v>
      </c>
      <c r="H10" s="87">
        <f>C10+D10-E10+G10</f>
        <v>-80</v>
      </c>
    </row>
    <row r="11" spans="1:8" x14ac:dyDescent="0.25">
      <c r="A11" s="1"/>
      <c r="B11" s="66" t="s">
        <v>47</v>
      </c>
      <c r="C11" s="7"/>
      <c r="D11" s="5"/>
      <c r="F11" s="85" t="s">
        <v>70</v>
      </c>
    </row>
    <row r="12" spans="1:8" x14ac:dyDescent="0.25">
      <c r="A12" s="1"/>
      <c r="B12" s="11" t="s">
        <v>73</v>
      </c>
      <c r="C12" s="1">
        <f>SUM(C8:C10)</f>
        <v>650</v>
      </c>
      <c r="D12" s="1">
        <f>SUM(D8:D10)</f>
        <v>550</v>
      </c>
      <c r="F12" s="85"/>
      <c r="H12" s="1">
        <f>SUM(H8:H10)</f>
        <v>750</v>
      </c>
    </row>
    <row r="13" spans="1:8" x14ac:dyDescent="0.25">
      <c r="A13" s="1"/>
      <c r="B13" s="7" t="s">
        <v>5</v>
      </c>
      <c r="C13" s="9">
        <f>'Cons Worksheet Jan 20X6'!C7</f>
        <v>850</v>
      </c>
      <c r="D13" s="10">
        <f>'Cons Worksheet Jan 20X6'!D7</f>
        <v>300</v>
      </c>
      <c r="E13" s="23">
        <f>'Cons Journal Dec 20X6'!E5</f>
        <v>300</v>
      </c>
      <c r="F13" s="85" t="s">
        <v>61</v>
      </c>
      <c r="H13" s="87">
        <f>C13+D13+G13-E13</f>
        <v>850</v>
      </c>
    </row>
    <row r="14" spans="1:8" x14ac:dyDescent="0.25">
      <c r="A14" s="1"/>
      <c r="B14" s="7" t="s">
        <v>13</v>
      </c>
      <c r="C14" s="1">
        <f>SUM(C12:C13)</f>
        <v>1500</v>
      </c>
      <c r="D14" s="12">
        <f>SUM(D12:D13)</f>
        <v>850</v>
      </c>
      <c r="F14" s="85"/>
      <c r="H14" s="12">
        <f>SUM(H12:H13)</f>
        <v>1600</v>
      </c>
    </row>
    <row r="15" spans="1:8" x14ac:dyDescent="0.25">
      <c r="A15" s="1"/>
      <c r="B15" s="45" t="s">
        <v>49</v>
      </c>
      <c r="C15" s="1"/>
      <c r="D15" s="12"/>
      <c r="F15" s="85"/>
    </row>
    <row r="16" spans="1:8" x14ac:dyDescent="0.25">
      <c r="A16" s="1"/>
      <c r="B16" s="7" t="s">
        <v>22</v>
      </c>
      <c r="C16" s="1">
        <f>'Cons Worksheet Dec 20X6'!C15</f>
        <v>80</v>
      </c>
      <c r="D16" s="12">
        <f>'Cons Worksheet Dec 20X6'!D15</f>
        <v>50</v>
      </c>
      <c r="E16" s="23">
        <f>'Cons Journal Dec 20X6'!E18</f>
        <v>50</v>
      </c>
      <c r="F16" s="85" t="s">
        <v>71</v>
      </c>
      <c r="H16" s="86">
        <f>C16+D16+G16-E16</f>
        <v>80</v>
      </c>
    </row>
    <row r="17" spans="1:8" x14ac:dyDescent="0.25">
      <c r="A17" s="1"/>
      <c r="B17" s="7" t="s">
        <v>15</v>
      </c>
      <c r="C17" s="1">
        <f>'Cons Worksheet Dec 20X6'!C16</f>
        <v>1920</v>
      </c>
      <c r="D17" s="12">
        <f>'Cons Worksheet Dec 20X6'!D16</f>
        <v>630</v>
      </c>
      <c r="F17" s="85"/>
      <c r="H17" s="87">
        <f>C17+D17+G17-E17</f>
        <v>2550</v>
      </c>
    </row>
    <row r="18" spans="1:8" ht="15.75" thickBot="1" x14ac:dyDescent="0.3">
      <c r="A18" s="1"/>
      <c r="B18" s="7" t="s">
        <v>6</v>
      </c>
      <c r="C18" s="13">
        <f>SUM(C14:C17)</f>
        <v>3500</v>
      </c>
      <c r="D18" s="13">
        <f>SUM(D14:D17)</f>
        <v>1530</v>
      </c>
      <c r="F18" s="85"/>
      <c r="H18" s="13">
        <f>SUM(H14:H17)</f>
        <v>4230</v>
      </c>
    </row>
    <row r="19" spans="1:8" ht="15.75" thickTop="1" x14ac:dyDescent="0.25">
      <c r="A19" s="1"/>
      <c r="B19" s="1"/>
      <c r="C19" s="1"/>
      <c r="D19" s="12"/>
      <c r="F19" s="85"/>
    </row>
    <row r="20" spans="1:8" x14ac:dyDescent="0.25">
      <c r="A20" s="1"/>
      <c r="B20" s="44" t="s">
        <v>48</v>
      </c>
      <c r="C20" s="1"/>
      <c r="D20" s="12"/>
      <c r="F20" s="85"/>
    </row>
    <row r="21" spans="1:8" x14ac:dyDescent="0.25">
      <c r="A21" s="1"/>
      <c r="B21" s="1" t="s">
        <v>17</v>
      </c>
      <c r="C21" s="1">
        <f>'Cons Worksheet Dec 20X6'!C20</f>
        <v>230</v>
      </c>
      <c r="D21" s="12">
        <f>'Cons Worksheet Dec 20X6'!D20</f>
        <v>120</v>
      </c>
      <c r="F21" s="85"/>
      <c r="H21" s="86">
        <f>C21+D21+E21-G21</f>
        <v>350</v>
      </c>
    </row>
    <row r="22" spans="1:8" x14ac:dyDescent="0.25">
      <c r="A22" s="1"/>
      <c r="B22" s="1" t="s">
        <v>23</v>
      </c>
      <c r="C22" s="1">
        <f>'Cons Worksheet Dec 20X6'!C21</f>
        <v>50</v>
      </c>
      <c r="D22" s="12">
        <f>'Cons Worksheet Dec 20X6'!D21</f>
        <v>0</v>
      </c>
      <c r="F22" s="85" t="s">
        <v>71</v>
      </c>
      <c r="G22" s="23">
        <f>'Cons Journal Dec 20X6'!F19</f>
        <v>50</v>
      </c>
      <c r="H22" s="86">
        <f>C22+D22+E22-G22</f>
        <v>0</v>
      </c>
    </row>
    <row r="23" spans="1:8" x14ac:dyDescent="0.25">
      <c r="A23" s="1"/>
      <c r="B23" s="7" t="s">
        <v>18</v>
      </c>
      <c r="C23" s="1">
        <f>'Cons Worksheet Dec 20X6'!C22</f>
        <v>490</v>
      </c>
      <c r="D23" s="12">
        <f>'Cons Worksheet Dec 20X6'!D22</f>
        <v>350</v>
      </c>
      <c r="F23" s="85"/>
      <c r="H23" s="86">
        <f>C23+D23+E23-G23</f>
        <v>840</v>
      </c>
    </row>
    <row r="24" spans="1:8" x14ac:dyDescent="0.25">
      <c r="A24" s="1"/>
      <c r="B24" s="1" t="s">
        <v>19</v>
      </c>
      <c r="C24" s="1">
        <f>'Cons Worksheet Dec 20X6'!C23</f>
        <v>1980</v>
      </c>
      <c r="D24" s="12">
        <f>'Cons Worksheet Dec 20X6'!D23</f>
        <v>1060</v>
      </c>
      <c r="F24" s="85"/>
      <c r="H24" s="86">
        <f>C24+D24+E24-G24</f>
        <v>3040</v>
      </c>
    </row>
    <row r="25" spans="1:8" x14ac:dyDescent="0.25">
      <c r="A25" s="1"/>
      <c r="B25" s="7" t="s">
        <v>16</v>
      </c>
      <c r="C25" s="1">
        <f>'Cons Worksheet Jan 20X6'!C17</f>
        <v>750</v>
      </c>
      <c r="D25" s="5">
        <f>'Cons Worksheet Jan 20X6'!D17</f>
        <v>0</v>
      </c>
      <c r="F25" s="85" t="s">
        <v>61</v>
      </c>
      <c r="G25" s="23">
        <f>'Cons Journal Dec 20X6'!F8</f>
        <v>750</v>
      </c>
      <c r="H25" s="86">
        <f>C25+D25+E25-G25</f>
        <v>0</v>
      </c>
    </row>
    <row r="26" spans="1:8" ht="15.75" thickBot="1" x14ac:dyDescent="0.3">
      <c r="A26" s="1"/>
      <c r="B26" s="11" t="s">
        <v>7</v>
      </c>
      <c r="C26" s="13">
        <f>SUM(C21:C25)</f>
        <v>3500</v>
      </c>
      <c r="D26" s="13">
        <f>SUM(D21:D25)</f>
        <v>1530</v>
      </c>
      <c r="E26" s="88">
        <f>SUM(E5:E25)</f>
        <v>890</v>
      </c>
      <c r="G26" s="88">
        <f>SUM(G5:G25)</f>
        <v>890</v>
      </c>
      <c r="H26" s="13">
        <f>SUM(H21:H25)</f>
        <v>4230</v>
      </c>
    </row>
    <row r="27" spans="1:8" ht="15.75" thickTop="1" x14ac:dyDescent="0.25">
      <c r="A27" s="9"/>
      <c r="B27" s="9"/>
      <c r="C27" s="9"/>
      <c r="D27" s="10"/>
      <c r="E27" s="63"/>
      <c r="F27" s="63"/>
      <c r="G27" s="63"/>
      <c r="H27" s="63"/>
    </row>
  </sheetData>
  <mergeCells count="2">
    <mergeCell ref="C2:D2"/>
    <mergeCell ref="E2:G2"/>
  </mergeCells>
  <pageMargins left="0.7" right="0.7" top="0.75" bottom="0.75" header="0.3" footer="0.3"/>
  <ignoredErrors>
    <ignoredError sqref="C4:E4 G4:H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workbookViewId="0">
      <selection activeCell="B13" sqref="B13:C15"/>
    </sheetView>
  </sheetViews>
  <sheetFormatPr defaultRowHeight="15" x14ac:dyDescent="0.25"/>
  <cols>
    <col min="1" max="1" width="7.7109375" style="21" customWidth="1"/>
    <col min="2" max="2" width="5.7109375" style="21" customWidth="1"/>
    <col min="3" max="3" width="55.28515625" style="21" customWidth="1"/>
    <col min="4" max="4" width="15.85546875" style="21" customWidth="1"/>
    <col min="5" max="6" width="14.7109375" style="21" customWidth="1"/>
    <col min="7" max="16384" width="9.140625" style="21"/>
  </cols>
  <sheetData>
    <row r="1" spans="1:9" x14ac:dyDescent="0.25">
      <c r="A1" s="73"/>
      <c r="B1" s="47" t="s">
        <v>63</v>
      </c>
      <c r="C1" s="48"/>
      <c r="D1" s="48"/>
      <c r="E1" s="49"/>
      <c r="F1" s="49"/>
      <c r="G1" s="54"/>
    </row>
    <row r="2" spans="1:9" x14ac:dyDescent="0.25">
      <c r="A2" s="74"/>
      <c r="B2" s="52"/>
      <c r="C2" s="52"/>
      <c r="D2" s="52"/>
      <c r="E2" s="53" t="s">
        <v>50</v>
      </c>
      <c r="F2" s="53" t="s">
        <v>51</v>
      </c>
      <c r="G2" s="69"/>
    </row>
    <row r="3" spans="1:9" x14ac:dyDescent="0.25">
      <c r="A3" s="74"/>
      <c r="B3" s="52"/>
      <c r="C3" s="52"/>
      <c r="D3" s="52"/>
      <c r="E3" s="56" t="s">
        <v>9</v>
      </c>
      <c r="F3" s="56" t="s">
        <v>9</v>
      </c>
      <c r="G3" s="67"/>
    </row>
    <row r="4" spans="1:9" ht="45" customHeight="1" x14ac:dyDescent="0.25">
      <c r="A4" s="74"/>
      <c r="B4" s="58" t="s">
        <v>52</v>
      </c>
      <c r="C4" s="94" t="s">
        <v>58</v>
      </c>
      <c r="D4" s="94"/>
      <c r="E4" s="68"/>
      <c r="F4" s="68"/>
      <c r="G4" s="67"/>
    </row>
    <row r="5" spans="1:9" x14ac:dyDescent="0.25">
      <c r="A5" s="74"/>
      <c r="B5" s="60" t="s">
        <v>53</v>
      </c>
      <c r="C5" s="60" t="s">
        <v>5</v>
      </c>
      <c r="D5" s="60"/>
      <c r="E5" s="68">
        <f>'Cons Worksheet Dec 20X6'!D12</f>
        <v>300</v>
      </c>
      <c r="F5" s="68"/>
      <c r="G5" s="67"/>
    </row>
    <row r="6" spans="1:9" x14ac:dyDescent="0.25">
      <c r="A6" s="74"/>
      <c r="B6" s="60" t="s">
        <v>53</v>
      </c>
      <c r="C6" s="60" t="s">
        <v>64</v>
      </c>
      <c r="D6" s="60"/>
      <c r="E6" s="68">
        <f>'Cons Worksheet Jan 20X6'!D6</f>
        <v>490</v>
      </c>
      <c r="F6" s="68"/>
      <c r="G6" s="67"/>
    </row>
    <row r="7" spans="1:9" x14ac:dyDescent="0.25">
      <c r="A7" s="74"/>
      <c r="B7" s="62" t="s">
        <v>55</v>
      </c>
      <c r="C7" s="60" t="s">
        <v>56</v>
      </c>
      <c r="D7" s="60"/>
      <c r="E7" s="68"/>
      <c r="F7" s="68">
        <f>SUM(E5:E6)-F8</f>
        <v>40</v>
      </c>
      <c r="G7" s="67"/>
    </row>
    <row r="8" spans="1:9" x14ac:dyDescent="0.25">
      <c r="A8" s="74"/>
      <c r="B8" s="62" t="s">
        <v>55</v>
      </c>
      <c r="C8" s="62" t="s">
        <v>59</v>
      </c>
      <c r="D8" s="62"/>
      <c r="E8" s="68"/>
      <c r="F8" s="68">
        <f>'Cons Worksheet Dec 20X6'!C24</f>
        <v>750</v>
      </c>
      <c r="G8" s="67"/>
    </row>
    <row r="9" spans="1:9" x14ac:dyDescent="0.25">
      <c r="A9" s="74"/>
      <c r="B9" s="52"/>
      <c r="C9" s="52"/>
      <c r="D9" s="52"/>
      <c r="E9" s="68"/>
      <c r="F9" s="68"/>
      <c r="G9" s="67"/>
    </row>
    <row r="10" spans="1:9" ht="60" customHeight="1" x14ac:dyDescent="0.25">
      <c r="A10" s="74"/>
      <c r="B10" s="52"/>
      <c r="C10" s="96" t="s">
        <v>62</v>
      </c>
      <c r="D10" s="96"/>
      <c r="E10" s="68"/>
      <c r="F10" s="68"/>
      <c r="G10" s="67"/>
    </row>
    <row r="11" spans="1:9" ht="45" customHeight="1" x14ac:dyDescent="0.25">
      <c r="A11" s="31"/>
      <c r="B11" s="75"/>
      <c r="C11" s="92" t="s">
        <v>37</v>
      </c>
      <c r="D11" s="92"/>
      <c r="E11" s="70"/>
      <c r="F11" s="70"/>
      <c r="G11" s="70"/>
      <c r="H11" s="70"/>
      <c r="I11" s="70"/>
    </row>
    <row r="12" spans="1:9" s="31" customFormat="1" ht="15" customHeight="1" x14ac:dyDescent="0.25">
      <c r="B12" s="76"/>
      <c r="C12" s="95"/>
      <c r="D12" s="95"/>
      <c r="E12" s="95"/>
      <c r="F12" s="95"/>
      <c r="G12" s="95"/>
      <c r="H12" s="95"/>
      <c r="I12" s="95"/>
    </row>
    <row r="13" spans="1:9" s="31" customFormat="1" ht="15" customHeight="1" x14ac:dyDescent="0.25">
      <c r="B13" s="71" t="s">
        <v>65</v>
      </c>
      <c r="C13" s="72" t="s">
        <v>67</v>
      </c>
    </row>
    <row r="14" spans="1:9" s="31" customFormat="1" ht="15" customHeight="1" x14ac:dyDescent="0.25">
      <c r="B14" s="60" t="s">
        <v>53</v>
      </c>
      <c r="C14" s="60" t="s">
        <v>66</v>
      </c>
      <c r="D14" s="77"/>
      <c r="E14" s="31">
        <f>F15</f>
        <v>50</v>
      </c>
    </row>
    <row r="15" spans="1:9" s="31" customFormat="1" ht="15" customHeight="1" x14ac:dyDescent="0.25">
      <c r="B15" s="62" t="s">
        <v>55</v>
      </c>
      <c r="C15" s="62" t="s">
        <v>21</v>
      </c>
      <c r="D15" s="78"/>
      <c r="F15" s="31">
        <f>-'Cons Worksheet Dec 20X6'!D9</f>
        <v>50</v>
      </c>
    </row>
    <row r="16" spans="1:9" s="31" customFormat="1" ht="15" customHeight="1" x14ac:dyDescent="0.25">
      <c r="B16" s="79"/>
    </row>
    <row r="17" spans="1:6" s="31" customFormat="1" ht="30" customHeight="1" x14ac:dyDescent="0.25">
      <c r="B17" s="71" t="s">
        <v>27</v>
      </c>
      <c r="C17" s="97" t="s">
        <v>69</v>
      </c>
      <c r="D17" s="97"/>
    </row>
    <row r="18" spans="1:6" s="31" customFormat="1" ht="15" customHeight="1" x14ac:dyDescent="0.25">
      <c r="B18" s="60" t="s">
        <v>53</v>
      </c>
      <c r="C18" s="61" t="s">
        <v>22</v>
      </c>
      <c r="D18" s="61"/>
      <c r="E18" s="31">
        <f>'Cons Worksheet Dec 20X6'!D15</f>
        <v>50</v>
      </c>
    </row>
    <row r="19" spans="1:6" ht="15" customHeight="1" x14ac:dyDescent="0.25">
      <c r="B19" s="62" t="s">
        <v>55</v>
      </c>
      <c r="C19" s="62" t="s">
        <v>68</v>
      </c>
      <c r="D19" s="61"/>
      <c r="F19" s="21">
        <f>'Cons Worksheet Dec 20X6'!C21</f>
        <v>50</v>
      </c>
    </row>
    <row r="20" spans="1:6" s="31" customFormat="1" ht="15" customHeight="1" x14ac:dyDescent="0.25">
      <c r="A20" s="80"/>
      <c r="B20" s="81"/>
      <c r="C20" s="81"/>
      <c r="D20" s="80"/>
      <c r="E20" s="80"/>
      <c r="F20" s="80"/>
    </row>
    <row r="21" spans="1:6" s="31" customFormat="1" x14ac:dyDescent="0.25">
      <c r="B21" s="75"/>
    </row>
    <row r="22" spans="1:6" s="31" customFormat="1" x14ac:dyDescent="0.25">
      <c r="B22" s="76"/>
      <c r="C22" s="82"/>
      <c r="D22" s="82"/>
    </row>
    <row r="23" spans="1:6" s="31" customFormat="1" x14ac:dyDescent="0.25">
      <c r="B23" s="83"/>
      <c r="C23" s="78"/>
      <c r="D23" s="77"/>
    </row>
    <row r="24" spans="1:6" s="31" customFormat="1" x14ac:dyDescent="0.25">
      <c r="B24" s="83"/>
      <c r="C24" s="77"/>
      <c r="D24" s="78"/>
    </row>
    <row r="25" spans="1:6" s="31" customFormat="1" x14ac:dyDescent="0.25">
      <c r="B25" s="84"/>
    </row>
  </sheetData>
  <mergeCells count="5">
    <mergeCell ref="C4:D4"/>
    <mergeCell ref="C12:I12"/>
    <mergeCell ref="C10:D10"/>
    <mergeCell ref="C11:D11"/>
    <mergeCell ref="C17:D17"/>
  </mergeCells>
  <pageMargins left="0.7" right="0.7" top="0.75" bottom="0.75" header="0.3" footer="0.3"/>
  <ignoredErrors>
    <ignoredError sqref="E3:F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Cons Worksheet Jan 20X6</vt:lpstr>
      <vt:lpstr>Cons Worksheet Dec 20X6</vt:lpstr>
      <vt:lpstr>Acquisition analysis</vt:lpstr>
      <vt:lpstr>Complet Cons Worksheet Jan 20X6</vt:lpstr>
      <vt:lpstr>Cons Journal Jan 20X6</vt:lpstr>
      <vt:lpstr>Complet Cons Worksheet Dec 20X6</vt:lpstr>
      <vt:lpstr>Cons Journal Dec 20X6</vt:lpstr>
    </vt:vector>
  </TitlesOfParts>
  <Company>RMIT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Keet</dc:creator>
  <cp:lastModifiedBy>Peter Keet</cp:lastModifiedBy>
  <dcterms:created xsi:type="dcterms:W3CDTF">2016-09-01T05:34:13Z</dcterms:created>
  <dcterms:modified xsi:type="dcterms:W3CDTF">2016-09-02T16:45:14Z</dcterms:modified>
</cp:coreProperties>
</file>