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240" windowHeight="4860"/>
  </bookViews>
  <sheets>
    <sheet name="P839" sheetId="1" r:id="rId1"/>
  </sheets>
  <definedNames>
    <definedName name="_xlnm.Print_Area" localSheetId="0">'P839'!$A$1:$G$43,'P839'!$A$45:$G$76</definedName>
  </definedNames>
  <calcPr calcId="0"/>
</workbook>
</file>

<file path=xl/calcChain.xml><?xml version="1.0" encoding="utf-8"?>
<calcChain xmlns="http://schemas.openxmlformats.org/spreadsheetml/2006/main">
  <c r="D15" i="1"/>
  <c r="E15"/>
  <c r="F15"/>
  <c r="G15"/>
  <c r="D24"/>
  <c r="E24"/>
  <c r="F24"/>
  <c r="G24"/>
  <c r="D31"/>
  <c r="E31"/>
  <c r="F31"/>
  <c r="G31"/>
  <c r="D43"/>
  <c r="E43"/>
  <c r="F43"/>
  <c r="G43"/>
  <c r="D52"/>
  <c r="E52"/>
  <c r="F52"/>
  <c r="G52"/>
  <c r="D53"/>
  <c r="E53"/>
  <c r="F53"/>
  <c r="G53"/>
  <c r="D54"/>
  <c r="E54"/>
  <c r="F54"/>
  <c r="D55"/>
  <c r="E55"/>
  <c r="F55"/>
  <c r="G55"/>
  <c r="D56"/>
  <c r="E56"/>
  <c r="F56"/>
  <c r="D57"/>
  <c r="E57"/>
  <c r="F57"/>
  <c r="G57"/>
  <c r="D58"/>
  <c r="E58"/>
  <c r="F58"/>
  <c r="G58"/>
  <c r="D59"/>
  <c r="E59"/>
  <c r="F59"/>
  <c r="G59"/>
  <c r="D60"/>
  <c r="E60"/>
  <c r="F60"/>
  <c r="G60"/>
  <c r="D61"/>
  <c r="E61"/>
  <c r="F61"/>
  <c r="G61"/>
  <c r="D62"/>
  <c r="E62"/>
  <c r="F62"/>
  <c r="G62"/>
  <c r="D63"/>
  <c r="E63"/>
  <c r="F63"/>
  <c r="G63"/>
  <c r="D64"/>
  <c r="E64"/>
  <c r="F64"/>
  <c r="G64"/>
  <c r="D66"/>
  <c r="E66"/>
  <c r="F66"/>
  <c r="G66"/>
  <c r="D67"/>
  <c r="E67"/>
  <c r="F67"/>
  <c r="G67"/>
  <c r="D68"/>
  <c r="E68"/>
  <c r="F68"/>
  <c r="G68"/>
  <c r="D69"/>
  <c r="E69"/>
  <c r="F69"/>
  <c r="G69"/>
  <c r="D71"/>
  <c r="E71"/>
  <c r="F71"/>
  <c r="G71"/>
</calcChain>
</file>

<file path=xl/sharedStrings.xml><?xml version="1.0" encoding="utf-8"?>
<sst xmlns="http://schemas.openxmlformats.org/spreadsheetml/2006/main" count="50" uniqueCount="49">
  <si>
    <t>SOLOMON BROS. MANUFACTURING CO.</t>
  </si>
  <si>
    <t>ANALYTICAL PROCEDURES - KEY RATIOS</t>
  </si>
  <si>
    <t>Data Section</t>
  </si>
  <si>
    <t>Cash</t>
  </si>
  <si>
    <t>Accounts receivable</t>
  </si>
  <si>
    <t>Allow. for doubtful accts</t>
  </si>
  <si>
    <t>Inventory</t>
  </si>
  <si>
    <t>Total current assets</t>
  </si>
  <si>
    <t>Fixed assets</t>
  </si>
  <si>
    <t>Total assets</t>
  </si>
  <si>
    <t>Current liabilities</t>
  </si>
  <si>
    <t>Long-term liabilities</t>
  </si>
  <si>
    <t>Owners' equity</t>
  </si>
  <si>
    <t>Total liab. &amp; owners' eq.</t>
  </si>
  <si>
    <t>Sales</t>
  </si>
  <si>
    <t>Sales ret. &amp; allow.</t>
  </si>
  <si>
    <t>Sales discounts allow.</t>
  </si>
  <si>
    <t>Bad debts</t>
  </si>
  <si>
    <t>Net sales</t>
  </si>
  <si>
    <t>Gross margin</t>
  </si>
  <si>
    <t>Net income after taxes</t>
  </si>
  <si>
    <t>Aged accounts receivable:</t>
  </si>
  <si>
    <t xml:space="preserve">    0- 30 days</t>
  </si>
  <si>
    <t xml:space="preserve">   31- 60 days</t>
  </si>
  <si>
    <t xml:space="preserve">   61-120 days</t>
  </si>
  <si>
    <t xml:space="preserve">   &gt; 120 days</t>
  </si>
  <si>
    <t xml:space="preserve">     Total</t>
  </si>
  <si>
    <t>Results Section</t>
  </si>
  <si>
    <t>Quick ratio</t>
  </si>
  <si>
    <t>Gross margin/sales</t>
  </si>
  <si>
    <t>Ave. inventory turnover</t>
  </si>
  <si>
    <t>NA</t>
  </si>
  <si>
    <t>Current ratio</t>
  </si>
  <si>
    <t>Days rec. outstanding</t>
  </si>
  <si>
    <t>Net income/total assets</t>
  </si>
  <si>
    <t>Net income/sales</t>
  </si>
  <si>
    <t>Sales/equity</t>
  </si>
  <si>
    <t>Debt/equity</t>
  </si>
  <si>
    <t>Net income/equity</t>
  </si>
  <si>
    <t>Allow. d/a /Acct rec.</t>
  </si>
  <si>
    <t>Bad debts/sales</t>
  </si>
  <si>
    <t>Sales r&amp;a/sales</t>
  </si>
  <si>
    <t>Aging percentages:</t>
  </si>
  <si>
    <t xml:space="preserve">    0- 30</t>
  </si>
  <si>
    <t xml:space="preserve">   31- 60</t>
  </si>
  <si>
    <t xml:space="preserve">   61-120</t>
  </si>
  <si>
    <t xml:space="preserve">   &gt; 120</t>
  </si>
  <si>
    <t>NA = not available because year 2003 balances are not</t>
  </si>
  <si>
    <t xml:space="preserve">     available to compute the necessary averages.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</si>
</sst>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169" formatCode="0.0%"/>
    <numFmt numFmtId="170" formatCode="0.000"/>
    <numFmt numFmtId="171" formatCode="mm/dd/yy"/>
  </numFmts>
  <fonts count="1">
    <font>
      <sz val="12"/>
      <name val="Times New Roman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 applyBorder="0"/>
  </cellStyleXfs>
  <cellXfs count="14">
    <xf numFmtId="0" fontId="0" fillId="0" borderId="0" xfId="0"/>
    <xf numFmtId="2" fontId="0" fillId="0" borderId="0" xfId="0" applyNumberFormat="1"/>
    <xf numFmtId="169" fontId="0" fillId="0" borderId="0" xfId="0" applyNumberFormat="1"/>
    <xf numFmtId="170" fontId="0" fillId="0" borderId="0" xfId="0" applyNumberFormat="1"/>
    <xf numFmtId="0" fontId="0" fillId="0" borderId="0" xfId="0" applyAlignment="1">
      <alignment horizontal="centerContinuous"/>
    </xf>
    <xf numFmtId="0" fontId="0" fillId="0" borderId="1" xfId="0" applyBorder="1" applyAlignment="1">
      <alignment horizontal="centerContinuous"/>
    </xf>
    <xf numFmtId="10" fontId="0" fillId="0" borderId="0" xfId="0" applyNumberFormat="1"/>
    <xf numFmtId="2" fontId="0" fillId="0" borderId="1" xfId="0" applyNumberFormat="1" applyBorder="1"/>
    <xf numFmtId="2" fontId="0" fillId="0" borderId="0" xfId="0" applyNumberFormat="1" applyAlignment="1">
      <alignment horizontal="center"/>
    </xf>
    <xf numFmtId="5" fontId="0" fillId="0" borderId="0" xfId="0" applyNumberFormat="1"/>
    <xf numFmtId="37" fontId="0" fillId="0" borderId="0" xfId="0" applyNumberFormat="1"/>
    <xf numFmtId="37" fontId="0" fillId="0" borderId="1" xfId="0" applyNumberFormat="1" applyBorder="1"/>
    <xf numFmtId="5" fontId="0" fillId="0" borderId="2" xfId="0" applyNumberFormat="1" applyBorder="1"/>
    <xf numFmtId="171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G81"/>
  <sheetViews>
    <sheetView showGridLines="0" tabSelected="1" workbookViewId="0">
      <selection activeCell="J45" sqref="J45"/>
    </sheetView>
  </sheetViews>
  <sheetFormatPr defaultColWidth="10" defaultRowHeight="15.75"/>
  <cols>
    <col min="4" max="7" width="11.75" customWidth="1"/>
  </cols>
  <sheetData>
    <row r="1" spans="1:7">
      <c r="A1" s="4" t="s">
        <v>0</v>
      </c>
      <c r="B1" s="4"/>
      <c r="C1" s="4"/>
      <c r="D1" s="4"/>
      <c r="E1" s="4"/>
      <c r="F1" s="4"/>
      <c r="G1" s="4"/>
    </row>
    <row r="2" spans="1:7">
      <c r="A2" s="4" t="s">
        <v>1</v>
      </c>
      <c r="B2" s="4"/>
      <c r="C2" s="4"/>
      <c r="D2" s="4"/>
      <c r="E2" s="4"/>
      <c r="F2" s="4"/>
      <c r="G2" s="4"/>
    </row>
    <row r="5" spans="1:7">
      <c r="D5" s="5" t="s">
        <v>2</v>
      </c>
      <c r="E5" s="5"/>
      <c r="F5" s="5"/>
      <c r="G5" s="5"/>
    </row>
    <row r="8" spans="1:7">
      <c r="D8" s="13">
        <v>40178</v>
      </c>
      <c r="E8" s="13">
        <v>39813</v>
      </c>
      <c r="F8" s="13">
        <v>39447</v>
      </c>
      <c r="G8" s="13">
        <v>39082</v>
      </c>
    </row>
    <row r="10" spans="1:7">
      <c r="A10" t="s">
        <v>3</v>
      </c>
      <c r="D10" s="9">
        <v>49615</v>
      </c>
      <c r="E10" s="9">
        <v>39453</v>
      </c>
      <c r="F10" s="9">
        <v>51811</v>
      </c>
      <c r="G10" s="9">
        <v>48291</v>
      </c>
    </row>
    <row r="11" spans="1:7">
      <c r="A11" t="s">
        <v>4</v>
      </c>
      <c r="D11" s="10">
        <v>2366938</v>
      </c>
      <c r="E11" s="10">
        <v>2094052</v>
      </c>
      <c r="F11" s="10">
        <v>1756321</v>
      </c>
      <c r="G11" s="10">
        <v>1351470</v>
      </c>
    </row>
    <row r="12" spans="1:7">
      <c r="A12" t="s">
        <v>5</v>
      </c>
      <c r="D12" s="10">
        <v>250000</v>
      </c>
      <c r="E12" s="10">
        <v>240000</v>
      </c>
      <c r="F12" s="10">
        <v>220000</v>
      </c>
      <c r="G12" s="10">
        <v>200000</v>
      </c>
    </row>
    <row r="13" spans="1:7">
      <c r="A13" t="s">
        <v>6</v>
      </c>
      <c r="D13" s="10">
        <v>2771833</v>
      </c>
      <c r="E13" s="10">
        <v>2585820</v>
      </c>
      <c r="F13" s="10">
        <v>2146389</v>
      </c>
      <c r="G13" s="10">
        <v>1650959</v>
      </c>
    </row>
    <row r="14" spans="1:7">
      <c r="D14" s="10"/>
      <c r="E14" s="10"/>
      <c r="F14" s="10"/>
      <c r="G14" s="10"/>
    </row>
    <row r="15" spans="1:7">
      <c r="A15" t="s">
        <v>7</v>
      </c>
      <c r="D15" s="11">
        <f>D10+D11-D12+D13</f>
        <v>4938386</v>
      </c>
      <c r="E15" s="11">
        <f>E10+E11-E12+E13</f>
        <v>4479325</v>
      </c>
      <c r="F15" s="11">
        <f>F10+F11-F12+F13</f>
        <v>3734521</v>
      </c>
      <c r="G15" s="11">
        <f>G10+G11-G12+G13</f>
        <v>2850720</v>
      </c>
    </row>
    <row r="16" spans="1:7">
      <c r="A16" t="s">
        <v>8</v>
      </c>
      <c r="D16" s="10">
        <v>3760531</v>
      </c>
      <c r="E16" s="10">
        <v>3744590</v>
      </c>
      <c r="F16" s="10">
        <v>3498930</v>
      </c>
      <c r="G16" s="10">
        <v>3132133</v>
      </c>
    </row>
    <row r="17" spans="1:7">
      <c r="D17" s="11"/>
      <c r="E17" s="11"/>
      <c r="F17" s="11"/>
      <c r="G17" s="11"/>
    </row>
    <row r="18" spans="1:7" ht="16.5" thickBot="1">
      <c r="A18" t="s">
        <v>9</v>
      </c>
      <c r="D18" s="12">
        <v>8698917</v>
      </c>
      <c r="E18" s="12">
        <v>8223915</v>
      </c>
      <c r="F18" s="12">
        <v>7233451</v>
      </c>
      <c r="G18" s="12">
        <v>5982853</v>
      </c>
    </row>
    <row r="19" spans="1:7" ht="16.5" thickTop="1">
      <c r="D19" s="10"/>
      <c r="E19" s="10"/>
      <c r="F19" s="10"/>
      <c r="G19" s="10"/>
    </row>
    <row r="20" spans="1:7">
      <c r="A20" t="s">
        <v>10</v>
      </c>
      <c r="D20" s="9">
        <v>2253422</v>
      </c>
      <c r="E20" s="9">
        <v>2286433</v>
      </c>
      <c r="F20" s="9">
        <v>1951830</v>
      </c>
      <c r="G20" s="9">
        <v>1625811</v>
      </c>
    </row>
    <row r="21" spans="1:7">
      <c r="A21" t="s">
        <v>11</v>
      </c>
      <c r="D21" s="10">
        <v>4711073</v>
      </c>
      <c r="E21" s="10">
        <v>4525310</v>
      </c>
      <c r="F21" s="10">
        <v>4191699</v>
      </c>
      <c r="G21" s="10">
        <v>3550481</v>
      </c>
    </row>
    <row r="22" spans="1:7">
      <c r="A22" t="s">
        <v>12</v>
      </c>
      <c r="D22" s="10">
        <v>1734422</v>
      </c>
      <c r="E22" s="10">
        <v>1412172</v>
      </c>
      <c r="F22" s="10">
        <v>1089922</v>
      </c>
      <c r="G22" s="10">
        <v>806561</v>
      </c>
    </row>
    <row r="23" spans="1:7">
      <c r="D23" s="11"/>
      <c r="E23" s="11"/>
      <c r="F23" s="11"/>
      <c r="G23" s="11"/>
    </row>
    <row r="24" spans="1:7" ht="16.5" thickBot="1">
      <c r="A24" t="s">
        <v>13</v>
      </c>
      <c r="D24" s="12">
        <f>SUM(D20:D22)</f>
        <v>8698917</v>
      </c>
      <c r="E24" s="12">
        <f>SUM(E20:E22)</f>
        <v>8223915</v>
      </c>
      <c r="F24" s="12">
        <f>SUM(F20:F22)</f>
        <v>7233451</v>
      </c>
      <c r="G24" s="12">
        <f>SUM(G20:G22)</f>
        <v>5982853</v>
      </c>
    </row>
    <row r="25" spans="1:7" ht="16.5" thickTop="1">
      <c r="D25" s="10"/>
      <c r="E25" s="10"/>
      <c r="F25" s="10"/>
      <c r="G25" s="10"/>
    </row>
    <row r="26" spans="1:7">
      <c r="A26" t="s">
        <v>14</v>
      </c>
      <c r="D26" s="9">
        <v>6740652</v>
      </c>
      <c r="E26" s="9">
        <v>6165411</v>
      </c>
      <c r="F26" s="9">
        <v>5313752</v>
      </c>
      <c r="G26" s="9">
        <v>4251837</v>
      </c>
    </row>
    <row r="27" spans="1:7">
      <c r="A27" t="s">
        <v>15</v>
      </c>
      <c r="D27" s="10">
        <v>207831</v>
      </c>
      <c r="E27" s="10">
        <v>186354</v>
      </c>
      <c r="F27" s="10">
        <v>158367</v>
      </c>
      <c r="G27" s="10">
        <v>121821</v>
      </c>
    </row>
    <row r="28" spans="1:7">
      <c r="A28" t="s">
        <v>16</v>
      </c>
      <c r="D28" s="10">
        <v>74147</v>
      </c>
      <c r="E28" s="10">
        <v>63655</v>
      </c>
      <c r="F28" s="10">
        <v>52183</v>
      </c>
      <c r="G28" s="10">
        <v>42451</v>
      </c>
    </row>
    <row r="29" spans="1:7">
      <c r="A29" t="s">
        <v>17</v>
      </c>
      <c r="D29" s="10">
        <v>248839</v>
      </c>
      <c r="E29" s="10">
        <v>245625</v>
      </c>
      <c r="F29" s="10">
        <v>216151</v>
      </c>
      <c r="G29" s="10">
        <v>196521</v>
      </c>
    </row>
    <row r="30" spans="1:7">
      <c r="D30" s="11"/>
      <c r="E30" s="11"/>
      <c r="F30" s="11"/>
      <c r="G30" s="11"/>
    </row>
    <row r="31" spans="1:7">
      <c r="A31" t="s">
        <v>18</v>
      </c>
      <c r="D31" s="9">
        <f>D26-SUM(D27:D29)</f>
        <v>6209835</v>
      </c>
      <c r="E31" s="9">
        <f>E26-SUM(E27:E29)</f>
        <v>5669777</v>
      </c>
      <c r="F31" s="9">
        <f>F26-SUM(F27:F29)</f>
        <v>4887051</v>
      </c>
      <c r="G31" s="9">
        <f>G26-SUM(G27:G29)</f>
        <v>3891044</v>
      </c>
    </row>
    <row r="32" spans="1:7">
      <c r="D32" s="9"/>
      <c r="E32" s="9"/>
      <c r="F32" s="9"/>
      <c r="G32" s="9"/>
    </row>
    <row r="33" spans="1:7">
      <c r="A33" t="s">
        <v>19</v>
      </c>
      <c r="D33" s="9">
        <v>1415926</v>
      </c>
      <c r="E33" s="9">
        <v>1360911</v>
      </c>
      <c r="F33" s="9">
        <v>1230640</v>
      </c>
      <c r="G33" s="9">
        <v>1062543</v>
      </c>
    </row>
    <row r="34" spans="1:7">
      <c r="D34" s="9"/>
      <c r="E34" s="9"/>
      <c r="F34" s="9"/>
      <c r="G34" s="9"/>
    </row>
    <row r="35" spans="1:7">
      <c r="A35" t="s">
        <v>20</v>
      </c>
      <c r="D35" s="9">
        <v>335166</v>
      </c>
      <c r="E35" s="9">
        <v>322250</v>
      </c>
      <c r="F35" s="9">
        <v>283361</v>
      </c>
      <c r="G35" s="9">
        <v>257829</v>
      </c>
    </row>
    <row r="36" spans="1:7">
      <c r="D36" s="9"/>
      <c r="E36" s="9"/>
      <c r="F36" s="9"/>
      <c r="G36" s="9"/>
    </row>
    <row r="37" spans="1:7">
      <c r="A37" t="s">
        <v>21</v>
      </c>
      <c r="D37" s="9"/>
      <c r="E37" s="9"/>
      <c r="F37" s="9"/>
      <c r="G37" s="9"/>
    </row>
    <row r="38" spans="1:7">
      <c r="A38" t="s">
        <v>22</v>
      </c>
      <c r="D38" s="9">
        <v>942086</v>
      </c>
      <c r="E38" s="9">
        <v>881232</v>
      </c>
      <c r="F38" s="9">
        <v>808569</v>
      </c>
      <c r="G38" s="9">
        <v>674014</v>
      </c>
    </row>
    <row r="39" spans="1:7">
      <c r="A39" t="s">
        <v>23</v>
      </c>
      <c r="D39" s="10">
        <v>792742</v>
      </c>
      <c r="E39" s="10">
        <v>697308</v>
      </c>
      <c r="F39" s="10">
        <v>561429</v>
      </c>
      <c r="G39" s="10">
        <v>407271</v>
      </c>
    </row>
    <row r="40" spans="1:7">
      <c r="A40" t="s">
        <v>24</v>
      </c>
      <c r="D40" s="10">
        <v>452258</v>
      </c>
      <c r="E40" s="10">
        <v>368929</v>
      </c>
      <c r="F40" s="10">
        <v>280962</v>
      </c>
      <c r="G40" s="10">
        <v>202634</v>
      </c>
    </row>
    <row r="41" spans="1:7">
      <c r="A41" t="s">
        <v>25</v>
      </c>
      <c r="D41" s="10">
        <v>179852</v>
      </c>
      <c r="E41" s="10">
        <v>146583</v>
      </c>
      <c r="F41" s="10">
        <v>105361</v>
      </c>
      <c r="G41" s="10">
        <v>67551</v>
      </c>
    </row>
    <row r="42" spans="1:7">
      <c r="D42" s="11"/>
      <c r="E42" s="11"/>
      <c r="F42" s="11"/>
      <c r="G42" s="11"/>
    </row>
    <row r="43" spans="1:7">
      <c r="A43" t="s">
        <v>26</v>
      </c>
      <c r="D43" s="9">
        <f>SUM(D38:D41)</f>
        <v>2366938</v>
      </c>
      <c r="E43" s="9">
        <f>SUM(E38:E41)</f>
        <v>2094052</v>
      </c>
      <c r="F43" s="9">
        <f>SUM(F38:F41)</f>
        <v>1756321</v>
      </c>
      <c r="G43" s="9">
        <f>SUM(G38:G41)</f>
        <v>1351470</v>
      </c>
    </row>
    <row r="47" spans="1:7">
      <c r="D47" s="5" t="s">
        <v>27</v>
      </c>
      <c r="E47" s="5"/>
      <c r="F47" s="5"/>
      <c r="G47" s="5"/>
    </row>
    <row r="50" spans="1:7">
      <c r="D50" s="13">
        <v>40178</v>
      </c>
      <c r="E50" s="13">
        <v>39813</v>
      </c>
      <c r="F50" s="13">
        <v>39447</v>
      </c>
      <c r="G50" s="13">
        <v>39082</v>
      </c>
    </row>
    <row r="52" spans="1:7">
      <c r="A52" t="s">
        <v>28</v>
      </c>
      <c r="D52" s="1">
        <f>(D10+D11-D12)/D20</f>
        <v>0.96145018554003647</v>
      </c>
      <c r="E52" s="1">
        <f>(E10+E11-E12)/E20</f>
        <v>0.82814803670170956</v>
      </c>
      <c r="F52" s="1">
        <f>(F10+F11-F12)/F20</f>
        <v>0.81366307516535763</v>
      </c>
      <c r="G52" s="1">
        <f>(G10+G11-G12)/G20</f>
        <v>0.73794616963472381</v>
      </c>
    </row>
    <row r="53" spans="1:7">
      <c r="A53" t="s">
        <v>29</v>
      </c>
      <c r="D53" s="2">
        <f>D33/D26</f>
        <v>0.21005772141923362</v>
      </c>
      <c r="E53" s="2">
        <f>E33/E26</f>
        <v>0.22073321632572426</v>
      </c>
      <c r="F53" s="2">
        <f>F33/F26</f>
        <v>0.23159530215185051</v>
      </c>
      <c r="G53" s="2">
        <f>G33/G26</f>
        <v>0.24990210113887246</v>
      </c>
    </row>
    <row r="54" spans="1:7">
      <c r="A54" t="s">
        <v>30</v>
      </c>
      <c r="D54" s="1">
        <f>(D31-D33)/((D13+E13)/2)</f>
        <v>1.7895556132508021</v>
      </c>
      <c r="E54" s="1">
        <f>(E31-E33)/((E13+F13)/2)</f>
        <v>1.8210801762982152</v>
      </c>
      <c r="F54" s="1">
        <f>(F31-F33)/((F13+G13)/2)</f>
        <v>1.9257708274300906</v>
      </c>
      <c r="G54" s="8" t="s">
        <v>31</v>
      </c>
    </row>
    <row r="55" spans="1:7">
      <c r="A55" t="s">
        <v>32</v>
      </c>
      <c r="D55" s="1">
        <f>D15/D20</f>
        <v>2.1915051863343837</v>
      </c>
      <c r="E55" s="1">
        <f>E15/E20</f>
        <v>1.9590886765542659</v>
      </c>
      <c r="F55" s="1">
        <f>F15/F20</f>
        <v>1.913343375191487</v>
      </c>
      <c r="G55" s="1">
        <f>G15/G20</f>
        <v>1.7534141422342449</v>
      </c>
    </row>
    <row r="56" spans="1:7">
      <c r="A56" t="s">
        <v>33</v>
      </c>
      <c r="D56" s="1">
        <f>((D11+E11)/2)*365/(D31)</f>
        <v>131.10343108955391</v>
      </c>
      <c r="E56" s="1">
        <f>((E11+F11)/2)*365/(E31)</f>
        <v>123.93663322208263</v>
      </c>
      <c r="F56" s="1">
        <f>((F11+G11)/2)*365/(F31)</f>
        <v>116.05605456132952</v>
      </c>
      <c r="G56" s="8" t="s">
        <v>31</v>
      </c>
    </row>
    <row r="57" spans="1:7">
      <c r="A57" t="s">
        <v>34</v>
      </c>
      <c r="D57" s="2">
        <f>D35/D18</f>
        <v>3.8529623860073615E-2</v>
      </c>
      <c r="E57" s="2">
        <f>E35/E18</f>
        <v>3.9184500326182849E-2</v>
      </c>
      <c r="F57" s="2">
        <f>F35/F18</f>
        <v>3.9173694547733853E-2</v>
      </c>
      <c r="G57" s="2">
        <f>G35/G18</f>
        <v>4.3094657348258431E-2</v>
      </c>
    </row>
    <row r="58" spans="1:7">
      <c r="A58" t="s">
        <v>35</v>
      </c>
      <c r="D58" s="2">
        <f>D35/D26</f>
        <v>4.9723083167622362E-2</v>
      </c>
      <c r="E58" s="2">
        <f>E35/E26</f>
        <v>5.2267399529406879E-2</v>
      </c>
      <c r="F58" s="2">
        <f>F35/F26</f>
        <v>5.3325973812853894E-2</v>
      </c>
      <c r="G58" s="2">
        <f>G35/G26</f>
        <v>6.0639436554129428E-2</v>
      </c>
    </row>
    <row r="59" spans="1:7">
      <c r="A59" t="s">
        <v>36</v>
      </c>
      <c r="D59" s="1">
        <f>D26/D22</f>
        <v>3.8863967362037615</v>
      </c>
      <c r="E59" s="1">
        <f>E26/E22</f>
        <v>4.3659065609571641</v>
      </c>
      <c r="F59" s="1">
        <f>F26/F22</f>
        <v>4.8753507131703007</v>
      </c>
      <c r="G59" s="1">
        <f>G26/G22</f>
        <v>5.2715628452156746</v>
      </c>
    </row>
    <row r="60" spans="1:7">
      <c r="A60" t="s">
        <v>37</v>
      </c>
      <c r="D60" s="1">
        <f>(D20+D21)/D22</f>
        <v>4.0154558694481501</v>
      </c>
      <c r="E60" s="1">
        <f>(E20+E21)/E22</f>
        <v>4.8235930184141873</v>
      </c>
      <c r="F60" s="1">
        <f>(F20+F21)/F22</f>
        <v>5.6366684955437174</v>
      </c>
      <c r="G60" s="1">
        <f>(G20+G21)/G22</f>
        <v>6.41773157888864</v>
      </c>
    </row>
    <row r="61" spans="1:7">
      <c r="A61" t="s">
        <v>38</v>
      </c>
      <c r="D61" s="1">
        <f>D35/D22</f>
        <v>0.19324362813663573</v>
      </c>
      <c r="E61" s="1">
        <f>E35/E22</f>
        <v>0.22819458252960687</v>
      </c>
      <c r="F61" s="1">
        <f>F35/F22</f>
        <v>0.25998282445899801</v>
      </c>
      <c r="G61" s="1">
        <f>G35/G22</f>
        <v>0.31966460069356195</v>
      </c>
    </row>
    <row r="62" spans="1:7">
      <c r="A62" t="s">
        <v>39</v>
      </c>
      <c r="D62" s="2">
        <f>D12/D11</f>
        <v>0.10562169351288458</v>
      </c>
      <c r="E62" s="2">
        <f>E12/E11</f>
        <v>0.1146103344138541</v>
      </c>
      <c r="F62" s="2">
        <f>F12/F11</f>
        <v>0.12526183994839213</v>
      </c>
      <c r="G62" s="2">
        <f>G12/G11</f>
        <v>0.14798700674080817</v>
      </c>
    </row>
    <row r="63" spans="1:7">
      <c r="A63" t="s">
        <v>40</v>
      </c>
      <c r="D63" s="2">
        <f>D29/D26</f>
        <v>3.6916161819361096E-2</v>
      </c>
      <c r="E63" s="2">
        <f>E29/E26</f>
        <v>3.9839193202205012E-2</v>
      </c>
      <c r="F63" s="2">
        <f>F29/F26</f>
        <v>4.0677660530638239E-2</v>
      </c>
      <c r="G63" s="2">
        <f>G29/G26</f>
        <v>4.6220257267623382E-2</v>
      </c>
    </row>
    <row r="64" spans="1:7">
      <c r="A64" t="s">
        <v>41</v>
      </c>
      <c r="D64" s="2">
        <f>D27/D26</f>
        <v>3.0832477333053242E-2</v>
      </c>
      <c r="E64" s="2">
        <f>E27/E26</f>
        <v>3.0225722178132162E-2</v>
      </c>
      <c r="F64" s="2">
        <f>F27/F26</f>
        <v>2.9803235077587361E-2</v>
      </c>
      <c r="G64" s="2">
        <f>G27/G26</f>
        <v>2.8651380567975678E-2</v>
      </c>
    </row>
    <row r="65" spans="1:7">
      <c r="A65" t="s">
        <v>42</v>
      </c>
      <c r="D65" s="1"/>
      <c r="E65" s="1"/>
      <c r="F65" s="1"/>
      <c r="G65" s="1"/>
    </row>
    <row r="66" spans="1:7">
      <c r="A66" t="s">
        <v>43</v>
      </c>
      <c r="D66" s="2">
        <f>D38/D43</f>
        <v>0.39801887501911754</v>
      </c>
      <c r="E66" s="2">
        <f>E38/E43</f>
        <v>0.4208262259007895</v>
      </c>
      <c r="F66" s="2">
        <f>F38/F43</f>
        <v>0.46037654847832488</v>
      </c>
      <c r="G66" s="2">
        <f>G38/G43</f>
        <v>0.49872657180699537</v>
      </c>
    </row>
    <row r="67" spans="1:7">
      <c r="A67" t="s">
        <v>44</v>
      </c>
      <c r="D67" s="2">
        <f>D39/D43</f>
        <v>0.33492301023516458</v>
      </c>
      <c r="E67" s="2">
        <f>E39/E43</f>
        <v>0.33299459612273241</v>
      </c>
      <c r="F67" s="2">
        <f>F39/F43</f>
        <v>0.3196619524562993</v>
      </c>
      <c r="G67" s="2">
        <f>G39/G43</f>
        <v>0.30135408111167838</v>
      </c>
    </row>
    <row r="68" spans="1:7">
      <c r="A68" t="s">
        <v>45</v>
      </c>
      <c r="D68" s="2">
        <f>D40/D43</f>
        <v>0.19107302345900062</v>
      </c>
      <c r="E68" s="2">
        <f>E40/E43</f>
        <v>0.17617948360403657</v>
      </c>
      <c r="F68" s="2">
        <f>F40/F43</f>
        <v>0.15997189579809157</v>
      </c>
      <c r="G68" s="2">
        <f>G40/G43</f>
        <v>0.14993599561958459</v>
      </c>
    </row>
    <row r="69" spans="1:7">
      <c r="A69" t="s">
        <v>46</v>
      </c>
      <c r="D69" s="2">
        <f>D41/D43</f>
        <v>7.5985091286717266E-2</v>
      </c>
      <c r="E69" s="2">
        <f>E41/E43</f>
        <v>6.9999694372441565E-2</v>
      </c>
      <c r="F69" s="2">
        <f>F41/F43</f>
        <v>5.998960326728428E-2</v>
      </c>
      <c r="G69" s="2">
        <f>G41/G43</f>
        <v>4.9983351461741661E-2</v>
      </c>
    </row>
    <row r="70" spans="1:7">
      <c r="D70" s="7"/>
      <c r="E70" s="7"/>
      <c r="F70" s="7"/>
      <c r="G70" s="7"/>
    </row>
    <row r="71" spans="1:7">
      <c r="D71" s="6">
        <f>SUM(D66:D69)</f>
        <v>1</v>
      </c>
      <c r="E71" s="6">
        <f>SUM(E66:E69)</f>
        <v>1</v>
      </c>
      <c r="F71" s="6">
        <f>SUM(F66:F69)</f>
        <v>1</v>
      </c>
      <c r="G71" s="6">
        <f>SUM(G66:G69)</f>
        <v>1</v>
      </c>
    </row>
    <row r="72" spans="1:7">
      <c r="D72" s="3"/>
      <c r="E72" s="3"/>
      <c r="F72" s="3"/>
      <c r="G72" s="3"/>
    </row>
    <row r="73" spans="1:7">
      <c r="D73" s="3"/>
      <c r="E73" s="3"/>
      <c r="F73" s="3"/>
      <c r="G73" s="3"/>
    </row>
    <row r="74" spans="1:7">
      <c r="D74" s="3"/>
      <c r="E74" s="3"/>
      <c r="F74" s="3"/>
      <c r="G74" s="3"/>
    </row>
    <row r="75" spans="1:7">
      <c r="A75" t="s">
        <v>47</v>
      </c>
      <c r="D75" s="3"/>
      <c r="E75" s="3"/>
      <c r="F75" s="3"/>
      <c r="G75" s="3"/>
    </row>
    <row r="76" spans="1:7">
      <c r="A76" t="s">
        <v>48</v>
      </c>
      <c r="D76" s="3"/>
      <c r="E76" s="3"/>
      <c r="F76" s="3"/>
      <c r="G76" s="3"/>
    </row>
    <row r="77" spans="1:7">
      <c r="D77" s="3"/>
      <c r="E77" s="3"/>
      <c r="F77" s="3"/>
      <c r="G77" s="3"/>
    </row>
    <row r="78" spans="1:7">
      <c r="D78" s="3"/>
      <c r="E78" s="3"/>
      <c r="F78" s="3"/>
      <c r="G78" s="3"/>
    </row>
    <row r="79" spans="1:7">
      <c r="D79" s="3"/>
      <c r="E79" s="3"/>
      <c r="F79" s="3"/>
      <c r="G79" s="3"/>
    </row>
    <row r="80" spans="1:7">
      <c r="D80" s="3"/>
      <c r="E80" s="3"/>
      <c r="F80" s="3"/>
      <c r="G80" s="3"/>
    </row>
    <row r="81" spans="4:7">
      <c r="D81" s="3"/>
      <c r="E81" s="3"/>
      <c r="F81" s="3"/>
      <c r="G81" s="3"/>
    </row>
  </sheetData>
  <printOptions gridLinesSet="0"/>
  <pageMargins left="0.75" right="0.75" top="0.75" bottom="0.75" header="0.5" footer="0.5"/>
  <pageSetup orientation="portrait" horizontalDpi="4294967292" verticalDpi="4294967292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P839</vt:lpstr>
      <vt:lpstr>'P839'!Print_Area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Randy Elder</cp:lastModifiedBy>
  <dcterms:created xsi:type="dcterms:W3CDTF">2010-04-22T22:04:07Z</dcterms:created>
  <dcterms:modified xsi:type="dcterms:W3CDTF">2010-04-22T22:06:49Z</dcterms:modified>
</cp:coreProperties>
</file>