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15" windowWidth="11355" windowHeight="6915"/>
  </bookViews>
  <sheets>
    <sheet name="AYK 41" sheetId="5" r:id="rId1"/>
    <sheet name="AYK 21" sheetId="11" r:id="rId2"/>
    <sheet name="PittStop" sheetId="6" r:id="rId3"/>
    <sheet name="Size Table" sheetId="7" r:id="rId4"/>
    <sheet name="PittStop Pivot Table" sheetId="8" r:id="rId5"/>
    <sheet name="Potential Pivot Table Analysis" sheetId="9" r:id="rId6"/>
    <sheet name="Chart1" sheetId="10" r:id="rId7"/>
  </sheets>
  <externalReferences>
    <externalReference r:id="rId8"/>
  </externalReferences>
  <definedNames>
    <definedName name="_xlnm._FilterDatabase" localSheetId="2" hidden="1">PittStop!$A$1:$AV$173</definedName>
    <definedName name="Breakeven_Quantity">#REF!</definedName>
    <definedName name="BudgetTab">#REF!</definedName>
    <definedName name="Capacity">#REF!</definedName>
    <definedName name="Contribution_Margin">#REF!</definedName>
    <definedName name="Currency_List">OFFSET([0]!Microsoft_Investor_Currency_Rates, 4, 0, ROWS([0]!Microsoft_Investor_Currency_Rates) - 12, 1)</definedName>
    <definedName name="Currency_List_Lookup">OFFSET([0]!Microsoft_Investor_Currency_Rates, 4, 0, ROWS([0]!Microsoft_Investor_Currency_Rates) - 12, 3)</definedName>
    <definedName name="Current_Fixed_Costs">#REF!</definedName>
    <definedName name="Firm_A">#REF!</definedName>
    <definedName name="Firm_B">#REF!</definedName>
    <definedName name="Firm_C">#REF!</definedName>
    <definedName name="Fixed_costs">#REF!</definedName>
    <definedName name="Increase_in">#REF!</definedName>
    <definedName name="Interest_Rate">#REF!</definedName>
    <definedName name="Loan_Amount">#REF!</definedName>
    <definedName name="Loan_Payment">#REF!</definedName>
    <definedName name="Loan_Term">#REF!</definedName>
    <definedName name="Margin">#REF!</definedName>
    <definedName name="Microsoft_Investor_Currency_Rates">#REF!</definedName>
    <definedName name="Net_operating">#REF!</definedName>
    <definedName name="New_Fixed_Costs">#REF!</definedName>
    <definedName name="Price">#REF!</definedName>
    <definedName name="Sales">#REF!</definedName>
    <definedName name="Sales_price">#REF!</definedName>
    <definedName name="sdf">[1]Formulas!$B$3</definedName>
    <definedName name="Size_Table">'Size Table'!$B$4:$C$7</definedName>
    <definedName name="Store_A">#REF!</definedName>
    <definedName name="Store_B">#REF!</definedName>
    <definedName name="Store_C">#REF!</definedName>
    <definedName name="Total_sales">#REF!</definedName>
    <definedName name="Unit_price">#REF!</definedName>
    <definedName name="Unit_sales">#REF!</definedName>
    <definedName name="Units_Sold">#REF!</definedName>
    <definedName name="Variable_Costs">#REF!</definedName>
  </definedNames>
  <calcPr calcId="145621"/>
  <pivotCaches>
    <pivotCache cacheId="3" r:id="rId9"/>
  </pivotCaches>
</workbook>
</file>

<file path=xl/calcChain.xml><?xml version="1.0" encoding="utf-8"?>
<calcChain xmlns="http://schemas.openxmlformats.org/spreadsheetml/2006/main">
  <c r="G2" i="6" l="1"/>
  <c r="L2" i="6"/>
  <c r="Q2" i="6"/>
  <c r="R2" i="6" s="1"/>
  <c r="V2" i="6"/>
  <c r="G3" i="6"/>
  <c r="L3" i="6"/>
  <c r="Q3" i="6"/>
  <c r="R3" i="6" s="1"/>
  <c r="V3" i="6"/>
  <c r="G4" i="6"/>
  <c r="L4" i="6"/>
  <c r="Q4" i="6"/>
  <c r="R4" i="6" s="1"/>
  <c r="V4" i="6"/>
  <c r="G5" i="6"/>
  <c r="L5" i="6"/>
  <c r="Q5" i="6"/>
  <c r="R5" i="6"/>
  <c r="V5" i="6"/>
  <c r="G6" i="6"/>
  <c r="L6" i="6"/>
  <c r="Q6" i="6"/>
  <c r="R6" i="6" s="1"/>
  <c r="V6" i="6"/>
  <c r="G7" i="6"/>
  <c r="L7" i="6"/>
  <c r="Q7" i="6"/>
  <c r="R7" i="6" s="1"/>
  <c r="V7" i="6"/>
  <c r="G8" i="6"/>
  <c r="L8" i="6"/>
  <c r="Q8" i="6"/>
  <c r="R8" i="6" s="1"/>
  <c r="V8" i="6"/>
  <c r="G9" i="6"/>
  <c r="L9" i="6"/>
  <c r="Q9" i="6"/>
  <c r="R9" i="6"/>
  <c r="V9" i="6"/>
  <c r="G10" i="6"/>
  <c r="L10" i="6"/>
  <c r="Q10" i="6"/>
  <c r="R10" i="6" s="1"/>
  <c r="V10" i="6"/>
  <c r="G11" i="6"/>
  <c r="L11" i="6"/>
  <c r="Q11" i="6"/>
  <c r="R11" i="6" s="1"/>
  <c r="V11" i="6"/>
  <c r="G12" i="6"/>
  <c r="L12" i="6"/>
  <c r="Q12" i="6"/>
  <c r="R12" i="6" s="1"/>
  <c r="V12" i="6"/>
  <c r="G13" i="6"/>
  <c r="L13" i="6"/>
  <c r="Q13" i="6"/>
  <c r="R13" i="6"/>
  <c r="V13" i="6"/>
  <c r="G14" i="6"/>
  <c r="L14" i="6"/>
  <c r="Q14" i="6"/>
  <c r="R14" i="6" s="1"/>
  <c r="V14" i="6"/>
  <c r="G15" i="6"/>
  <c r="L15" i="6"/>
  <c r="Q15" i="6"/>
  <c r="R15" i="6" s="1"/>
  <c r="V15" i="6"/>
  <c r="G16" i="6"/>
  <c r="L16" i="6"/>
  <c r="Q16" i="6"/>
  <c r="R16" i="6" s="1"/>
  <c r="V16" i="6"/>
  <c r="G17" i="6"/>
  <c r="L17" i="6"/>
  <c r="Q17" i="6"/>
  <c r="R17" i="6"/>
  <c r="V17" i="6"/>
  <c r="G18" i="6"/>
  <c r="L18" i="6"/>
  <c r="Q18" i="6"/>
  <c r="R18" i="6" s="1"/>
  <c r="V18" i="6"/>
  <c r="G19" i="6"/>
  <c r="L19" i="6"/>
  <c r="Q19" i="6"/>
  <c r="R19" i="6" s="1"/>
  <c r="V19" i="6"/>
  <c r="G20" i="6"/>
  <c r="L20" i="6"/>
  <c r="Q20" i="6"/>
  <c r="R20" i="6" s="1"/>
  <c r="V20" i="6"/>
  <c r="G21" i="6"/>
  <c r="L21" i="6"/>
  <c r="Q21" i="6"/>
  <c r="R21" i="6" s="1"/>
  <c r="V21" i="6"/>
  <c r="G22" i="6"/>
  <c r="L22" i="6"/>
  <c r="Q22" i="6"/>
  <c r="R22" i="6" s="1"/>
  <c r="V22" i="6"/>
  <c r="G23" i="6"/>
  <c r="L23" i="6"/>
  <c r="Q23" i="6"/>
  <c r="R23" i="6" s="1"/>
  <c r="V23" i="6"/>
  <c r="G24" i="6"/>
  <c r="L24" i="6"/>
  <c r="Q24" i="6"/>
  <c r="R24" i="6" s="1"/>
  <c r="V24" i="6"/>
  <c r="G25" i="6"/>
  <c r="L25" i="6"/>
  <c r="Q25" i="6"/>
  <c r="R25" i="6" s="1"/>
  <c r="V25" i="6"/>
  <c r="G26" i="6"/>
  <c r="L26" i="6"/>
  <c r="Q26" i="6"/>
  <c r="R26" i="6" s="1"/>
  <c r="V26" i="6"/>
  <c r="G27" i="6"/>
  <c r="L27" i="6"/>
  <c r="Q27" i="6"/>
  <c r="R27" i="6" s="1"/>
  <c r="V27" i="6"/>
  <c r="G28" i="6"/>
  <c r="L28" i="6"/>
  <c r="Q28" i="6"/>
  <c r="R28" i="6" s="1"/>
  <c r="V28" i="6"/>
  <c r="G29" i="6"/>
  <c r="L29" i="6"/>
  <c r="Q29" i="6"/>
  <c r="R29" i="6"/>
  <c r="V29" i="6"/>
  <c r="G30" i="6"/>
  <c r="L30" i="6"/>
  <c r="Q30" i="6"/>
  <c r="R30" i="6" s="1"/>
  <c r="V30" i="6"/>
  <c r="G31" i="6"/>
  <c r="L31" i="6"/>
  <c r="Q31" i="6"/>
  <c r="R31" i="6" s="1"/>
  <c r="V31" i="6"/>
  <c r="G32" i="6"/>
  <c r="L32" i="6"/>
  <c r="Q32" i="6"/>
  <c r="R32" i="6" s="1"/>
  <c r="V32" i="6"/>
  <c r="G33" i="6"/>
  <c r="L33" i="6"/>
  <c r="Q33" i="6"/>
  <c r="R33" i="6"/>
  <c r="V33" i="6"/>
  <c r="G34" i="6"/>
  <c r="L34" i="6"/>
  <c r="Q34" i="6"/>
  <c r="R34" i="6" s="1"/>
  <c r="V34" i="6"/>
  <c r="G35" i="6"/>
  <c r="L35" i="6"/>
  <c r="Q35" i="6"/>
  <c r="R35" i="6" s="1"/>
  <c r="V35" i="6"/>
  <c r="G36" i="6"/>
  <c r="L36" i="6"/>
  <c r="Q36" i="6"/>
  <c r="R36" i="6" s="1"/>
  <c r="V36" i="6"/>
  <c r="G37" i="6"/>
  <c r="L37" i="6"/>
  <c r="Q37" i="6"/>
  <c r="R37" i="6" s="1"/>
  <c r="V37" i="6"/>
  <c r="G38" i="6"/>
  <c r="L38" i="6"/>
  <c r="Q38" i="6"/>
  <c r="R38" i="6" s="1"/>
  <c r="V38" i="6"/>
  <c r="G39" i="6"/>
  <c r="L39" i="6"/>
  <c r="Q39" i="6"/>
  <c r="R39" i="6" s="1"/>
  <c r="V39" i="6"/>
  <c r="G40" i="6"/>
  <c r="L40" i="6"/>
  <c r="Q40" i="6"/>
  <c r="R40" i="6" s="1"/>
  <c r="V40" i="6"/>
  <c r="G41" i="6"/>
  <c r="L41" i="6"/>
  <c r="Q41" i="6"/>
  <c r="R41" i="6" s="1"/>
  <c r="V41" i="6"/>
  <c r="G42" i="6"/>
  <c r="L42" i="6"/>
  <c r="Q42" i="6"/>
  <c r="R42" i="6" s="1"/>
  <c r="V42" i="6"/>
  <c r="G43" i="6"/>
  <c r="L43" i="6"/>
  <c r="Q43" i="6"/>
  <c r="R43" i="6" s="1"/>
  <c r="V43" i="6"/>
  <c r="G44" i="6"/>
  <c r="L44" i="6"/>
  <c r="Q44" i="6"/>
  <c r="R44" i="6" s="1"/>
  <c r="V44" i="6"/>
  <c r="G45" i="6"/>
  <c r="L45" i="6"/>
  <c r="Q45" i="6"/>
  <c r="R45" i="6" s="1"/>
  <c r="V45" i="6"/>
  <c r="G46" i="6"/>
  <c r="L46" i="6"/>
  <c r="Q46" i="6"/>
  <c r="R46" i="6" s="1"/>
  <c r="V46" i="6"/>
  <c r="G47" i="6"/>
  <c r="L47" i="6"/>
  <c r="Q47" i="6"/>
  <c r="R47" i="6" s="1"/>
  <c r="V47" i="6"/>
  <c r="G48" i="6"/>
  <c r="L48" i="6"/>
  <c r="Q48" i="6"/>
  <c r="R48" i="6" s="1"/>
  <c r="V48" i="6"/>
  <c r="G49" i="6"/>
  <c r="L49" i="6"/>
  <c r="Q49" i="6"/>
  <c r="R49" i="6" s="1"/>
  <c r="V49" i="6"/>
  <c r="G50" i="6"/>
  <c r="L50" i="6"/>
  <c r="Q50" i="6"/>
  <c r="R50" i="6" s="1"/>
  <c r="V50" i="6"/>
  <c r="G51" i="6"/>
  <c r="L51" i="6"/>
  <c r="Q51" i="6"/>
  <c r="R51" i="6" s="1"/>
  <c r="V51" i="6"/>
  <c r="G52" i="6"/>
  <c r="L52" i="6"/>
  <c r="Q52" i="6"/>
  <c r="R52" i="6" s="1"/>
  <c r="V52" i="6"/>
  <c r="G53" i="6"/>
  <c r="L53" i="6"/>
  <c r="Q53" i="6"/>
  <c r="R53" i="6" s="1"/>
  <c r="V53" i="6"/>
  <c r="G54" i="6"/>
  <c r="L54" i="6"/>
  <c r="Q54" i="6"/>
  <c r="R54" i="6" s="1"/>
  <c r="V54" i="6"/>
  <c r="G55" i="6"/>
  <c r="L55" i="6"/>
  <c r="Q55" i="6"/>
  <c r="R55" i="6" s="1"/>
  <c r="V55" i="6"/>
  <c r="G56" i="6"/>
  <c r="L56" i="6"/>
  <c r="Q56" i="6"/>
  <c r="R56" i="6" s="1"/>
  <c r="V56" i="6"/>
  <c r="G57" i="6"/>
  <c r="L57" i="6"/>
  <c r="Q57" i="6"/>
  <c r="R57" i="6" s="1"/>
  <c r="V57" i="6"/>
  <c r="G58" i="6"/>
  <c r="L58" i="6"/>
  <c r="Q58" i="6"/>
  <c r="R58" i="6" s="1"/>
  <c r="V58" i="6"/>
  <c r="G59" i="6"/>
  <c r="L59" i="6"/>
  <c r="Q59" i="6"/>
  <c r="R59" i="6" s="1"/>
  <c r="V59" i="6"/>
  <c r="G60" i="6"/>
  <c r="L60" i="6"/>
  <c r="Q60" i="6"/>
  <c r="R60" i="6" s="1"/>
  <c r="V60" i="6"/>
  <c r="G61" i="6"/>
  <c r="L61" i="6"/>
  <c r="Q61" i="6"/>
  <c r="R61" i="6" s="1"/>
  <c r="V61" i="6"/>
  <c r="G62" i="6"/>
  <c r="L62" i="6"/>
  <c r="Q62" i="6"/>
  <c r="R62" i="6" s="1"/>
  <c r="V62" i="6"/>
  <c r="G63" i="6"/>
  <c r="L63" i="6"/>
  <c r="Q63" i="6"/>
  <c r="R63" i="6" s="1"/>
  <c r="V63" i="6"/>
  <c r="G64" i="6"/>
  <c r="L64" i="6"/>
  <c r="Q64" i="6"/>
  <c r="R64" i="6" s="1"/>
  <c r="V64" i="6"/>
  <c r="G65" i="6"/>
  <c r="L65" i="6"/>
  <c r="Q65" i="6"/>
  <c r="R65" i="6" s="1"/>
  <c r="V65" i="6"/>
  <c r="G66" i="6"/>
  <c r="L66" i="6"/>
  <c r="Q66" i="6"/>
  <c r="R66" i="6" s="1"/>
  <c r="V66" i="6"/>
  <c r="G67" i="6"/>
  <c r="L67" i="6"/>
  <c r="Q67" i="6"/>
  <c r="R67" i="6" s="1"/>
  <c r="V67" i="6"/>
  <c r="G68" i="6"/>
  <c r="L68" i="6"/>
  <c r="Q68" i="6"/>
  <c r="R68" i="6" s="1"/>
  <c r="V68" i="6"/>
  <c r="G69" i="6"/>
  <c r="L69" i="6"/>
  <c r="Q69" i="6"/>
  <c r="R69" i="6" s="1"/>
  <c r="V69" i="6"/>
  <c r="G70" i="6"/>
  <c r="L70" i="6"/>
  <c r="Q70" i="6"/>
  <c r="R70" i="6" s="1"/>
  <c r="V70" i="6"/>
  <c r="G71" i="6"/>
  <c r="L71" i="6"/>
  <c r="Q71" i="6"/>
  <c r="R71" i="6"/>
  <c r="V71" i="6"/>
  <c r="G72" i="6"/>
  <c r="L72" i="6"/>
  <c r="Q72" i="6"/>
  <c r="R72" i="6" s="1"/>
  <c r="V72" i="6"/>
  <c r="G73" i="6"/>
  <c r="L73" i="6"/>
  <c r="Q73" i="6"/>
  <c r="R73" i="6" s="1"/>
  <c r="V73" i="6"/>
  <c r="G74" i="6"/>
  <c r="L74" i="6"/>
  <c r="Q74" i="6"/>
  <c r="R74" i="6" s="1"/>
  <c r="V74" i="6"/>
  <c r="G75" i="6"/>
  <c r="L75" i="6"/>
  <c r="Q75" i="6"/>
  <c r="R75" i="6" s="1"/>
  <c r="V75" i="6"/>
  <c r="G76" i="6"/>
  <c r="L76" i="6"/>
  <c r="Q76" i="6"/>
  <c r="R76" i="6" s="1"/>
  <c r="V76" i="6"/>
  <c r="G77" i="6"/>
  <c r="L77" i="6"/>
  <c r="Q77" i="6"/>
  <c r="R77" i="6" s="1"/>
  <c r="V77" i="6"/>
  <c r="G78" i="6"/>
  <c r="L78" i="6"/>
  <c r="Q78" i="6"/>
  <c r="R78" i="6" s="1"/>
  <c r="V78" i="6"/>
  <c r="G79" i="6"/>
  <c r="L79" i="6"/>
  <c r="Q79" i="6"/>
  <c r="R79" i="6" s="1"/>
  <c r="V79" i="6"/>
  <c r="G80" i="6"/>
  <c r="L80" i="6"/>
  <c r="Q80" i="6"/>
  <c r="R80" i="6" s="1"/>
  <c r="V80" i="6"/>
  <c r="G81" i="6"/>
  <c r="L81" i="6"/>
  <c r="Q81" i="6"/>
  <c r="R81" i="6" s="1"/>
  <c r="V81" i="6"/>
  <c r="G82" i="6"/>
  <c r="L82" i="6"/>
  <c r="Q82" i="6"/>
  <c r="R82" i="6" s="1"/>
  <c r="V82" i="6"/>
  <c r="G83" i="6"/>
  <c r="L83" i="6"/>
  <c r="Q83" i="6"/>
  <c r="R83" i="6" s="1"/>
  <c r="V83" i="6"/>
  <c r="G84" i="6"/>
  <c r="L84" i="6"/>
  <c r="Q84" i="6"/>
  <c r="R84" i="6" s="1"/>
  <c r="V84" i="6"/>
  <c r="G85" i="6"/>
  <c r="L85" i="6"/>
  <c r="Q85" i="6"/>
  <c r="R85" i="6" s="1"/>
  <c r="V85" i="6"/>
  <c r="G86" i="6"/>
  <c r="L86" i="6"/>
  <c r="Q86" i="6"/>
  <c r="R86" i="6" s="1"/>
  <c r="V86" i="6"/>
  <c r="G87" i="6"/>
  <c r="L87" i="6"/>
  <c r="Q87" i="6"/>
  <c r="R87" i="6" s="1"/>
  <c r="V87" i="6"/>
  <c r="G88" i="6"/>
  <c r="L88" i="6"/>
  <c r="Q88" i="6"/>
  <c r="R88" i="6" s="1"/>
  <c r="V88" i="6"/>
  <c r="G89" i="6"/>
  <c r="L89" i="6"/>
  <c r="Q89" i="6"/>
  <c r="R89" i="6" s="1"/>
  <c r="V89" i="6"/>
  <c r="G90" i="6"/>
  <c r="L90" i="6"/>
  <c r="Q90" i="6"/>
  <c r="R90" i="6" s="1"/>
  <c r="V90" i="6"/>
  <c r="G91" i="6"/>
  <c r="L91" i="6"/>
  <c r="Q91" i="6"/>
  <c r="R91" i="6" s="1"/>
  <c r="V91" i="6"/>
  <c r="G92" i="6"/>
  <c r="L92" i="6"/>
  <c r="Q92" i="6"/>
  <c r="R92" i="6" s="1"/>
  <c r="V92" i="6"/>
  <c r="G93" i="6"/>
  <c r="L93" i="6"/>
  <c r="Q93" i="6"/>
  <c r="R93" i="6" s="1"/>
  <c r="V93" i="6"/>
  <c r="G94" i="6"/>
  <c r="L94" i="6"/>
  <c r="Q94" i="6"/>
  <c r="R94" i="6" s="1"/>
  <c r="V94" i="6"/>
  <c r="G95" i="6"/>
  <c r="L95" i="6"/>
  <c r="Q95" i="6"/>
  <c r="R95" i="6" s="1"/>
  <c r="V95" i="6"/>
  <c r="G96" i="6"/>
  <c r="L96" i="6"/>
  <c r="Q96" i="6"/>
  <c r="R96" i="6" s="1"/>
  <c r="V96" i="6"/>
  <c r="G97" i="6"/>
  <c r="L97" i="6"/>
  <c r="Q97" i="6"/>
  <c r="R97" i="6" s="1"/>
  <c r="V97" i="6"/>
  <c r="G98" i="6"/>
  <c r="L98" i="6"/>
  <c r="Q98" i="6"/>
  <c r="R98" i="6" s="1"/>
  <c r="V98" i="6"/>
  <c r="G99" i="6"/>
  <c r="L99" i="6"/>
  <c r="Q99" i="6"/>
  <c r="R99" i="6" s="1"/>
  <c r="V99" i="6"/>
  <c r="G100" i="6"/>
  <c r="L100" i="6"/>
  <c r="Q100" i="6"/>
  <c r="R100" i="6" s="1"/>
  <c r="V100" i="6"/>
  <c r="G101" i="6"/>
  <c r="L101" i="6"/>
  <c r="Q101" i="6"/>
  <c r="R101" i="6" s="1"/>
  <c r="V101" i="6"/>
  <c r="G102" i="6"/>
  <c r="L102" i="6"/>
  <c r="Q102" i="6"/>
  <c r="R102" i="6" s="1"/>
  <c r="V102" i="6"/>
  <c r="G103" i="6"/>
  <c r="L103" i="6"/>
  <c r="Q103" i="6"/>
  <c r="R103" i="6" s="1"/>
  <c r="V103" i="6"/>
  <c r="G104" i="6"/>
  <c r="L104" i="6"/>
  <c r="Q104" i="6"/>
  <c r="R104" i="6" s="1"/>
  <c r="V104" i="6"/>
  <c r="G105" i="6"/>
  <c r="L105" i="6"/>
  <c r="Q105" i="6"/>
  <c r="R105" i="6" s="1"/>
  <c r="V105" i="6"/>
  <c r="G106" i="6"/>
  <c r="L106" i="6"/>
  <c r="Q106" i="6"/>
  <c r="R106" i="6" s="1"/>
  <c r="V106" i="6"/>
  <c r="G107" i="6"/>
  <c r="L107" i="6"/>
  <c r="Q107" i="6"/>
  <c r="R107" i="6" s="1"/>
  <c r="V107" i="6"/>
  <c r="G108" i="6"/>
  <c r="L108" i="6"/>
  <c r="Q108" i="6"/>
  <c r="R108" i="6" s="1"/>
  <c r="V108" i="6"/>
  <c r="G109" i="6"/>
  <c r="L109" i="6"/>
  <c r="Q109" i="6"/>
  <c r="R109" i="6" s="1"/>
  <c r="V109" i="6"/>
  <c r="G110" i="6"/>
  <c r="L110" i="6"/>
  <c r="Q110" i="6"/>
  <c r="R110" i="6" s="1"/>
  <c r="V110" i="6"/>
  <c r="G111" i="6"/>
  <c r="L111" i="6"/>
  <c r="Q111" i="6"/>
  <c r="R111" i="6" s="1"/>
  <c r="V111" i="6"/>
  <c r="G112" i="6"/>
  <c r="L112" i="6"/>
  <c r="Q112" i="6"/>
  <c r="R112" i="6" s="1"/>
  <c r="V112" i="6"/>
  <c r="G113" i="6"/>
  <c r="L113" i="6"/>
  <c r="Q113" i="6"/>
  <c r="R113" i="6" s="1"/>
  <c r="V113" i="6"/>
  <c r="G114" i="6"/>
  <c r="L114" i="6"/>
  <c r="Q114" i="6"/>
  <c r="R114" i="6" s="1"/>
  <c r="V114" i="6"/>
  <c r="G115" i="6"/>
  <c r="L115" i="6"/>
  <c r="Q115" i="6"/>
  <c r="R115" i="6" s="1"/>
  <c r="V115" i="6"/>
  <c r="G116" i="6"/>
  <c r="L116" i="6"/>
  <c r="Q116" i="6"/>
  <c r="R116" i="6" s="1"/>
  <c r="V116" i="6"/>
  <c r="G117" i="6"/>
  <c r="L117" i="6"/>
  <c r="Q117" i="6"/>
  <c r="R117" i="6" s="1"/>
  <c r="V117" i="6"/>
  <c r="G118" i="6"/>
  <c r="L118" i="6"/>
  <c r="Q118" i="6"/>
  <c r="R118" i="6" s="1"/>
  <c r="V118" i="6"/>
  <c r="G119" i="6"/>
  <c r="L119" i="6"/>
  <c r="Q119" i="6"/>
  <c r="R119" i="6" s="1"/>
  <c r="V119" i="6"/>
  <c r="G120" i="6"/>
  <c r="L120" i="6"/>
  <c r="Q120" i="6"/>
  <c r="R120" i="6" s="1"/>
  <c r="V120" i="6"/>
  <c r="G121" i="6"/>
  <c r="L121" i="6"/>
  <c r="Q121" i="6"/>
  <c r="R121" i="6" s="1"/>
  <c r="V121" i="6"/>
  <c r="G122" i="6"/>
  <c r="L122" i="6"/>
  <c r="Q122" i="6"/>
  <c r="R122" i="6" s="1"/>
  <c r="V122" i="6"/>
  <c r="G123" i="6"/>
  <c r="L123" i="6"/>
  <c r="Q123" i="6"/>
  <c r="R123" i="6"/>
  <c r="V123" i="6"/>
  <c r="G124" i="6"/>
  <c r="L124" i="6"/>
  <c r="Q124" i="6"/>
  <c r="R124" i="6" s="1"/>
  <c r="V124" i="6"/>
  <c r="G125" i="6"/>
  <c r="L125" i="6"/>
  <c r="Q125" i="6"/>
  <c r="R125" i="6" s="1"/>
  <c r="V125" i="6"/>
  <c r="G126" i="6"/>
  <c r="L126" i="6"/>
  <c r="Q126" i="6"/>
  <c r="R126" i="6" s="1"/>
  <c r="V126" i="6"/>
  <c r="G127" i="6"/>
  <c r="L127" i="6"/>
  <c r="Q127" i="6"/>
  <c r="R127" i="6"/>
  <c r="V127" i="6"/>
  <c r="G128" i="6"/>
  <c r="L128" i="6"/>
  <c r="Q128" i="6"/>
  <c r="R128" i="6" s="1"/>
  <c r="V128" i="6"/>
  <c r="G129" i="6"/>
  <c r="L129" i="6"/>
  <c r="Q129" i="6"/>
  <c r="R129" i="6" s="1"/>
  <c r="V129" i="6"/>
  <c r="G130" i="6"/>
  <c r="L130" i="6"/>
  <c r="Q130" i="6"/>
  <c r="R130" i="6" s="1"/>
  <c r="V130" i="6"/>
  <c r="G131" i="6"/>
  <c r="L131" i="6"/>
  <c r="Q131" i="6"/>
  <c r="R131" i="6"/>
  <c r="V131" i="6"/>
  <c r="G132" i="6"/>
  <c r="L132" i="6"/>
  <c r="Q132" i="6"/>
  <c r="R132" i="6" s="1"/>
  <c r="V132" i="6"/>
  <c r="G133" i="6"/>
  <c r="L133" i="6"/>
  <c r="Q133" i="6"/>
  <c r="R133" i="6" s="1"/>
  <c r="V133" i="6"/>
  <c r="G134" i="6"/>
  <c r="L134" i="6"/>
  <c r="Q134" i="6"/>
  <c r="R134" i="6" s="1"/>
  <c r="V134" i="6"/>
  <c r="G135" i="6"/>
  <c r="L135" i="6"/>
  <c r="Q135" i="6"/>
  <c r="R135" i="6"/>
  <c r="V135" i="6"/>
  <c r="G136" i="6"/>
  <c r="L136" i="6"/>
  <c r="Q136" i="6"/>
  <c r="R136" i="6" s="1"/>
  <c r="V136" i="6"/>
  <c r="G137" i="6"/>
  <c r="L137" i="6"/>
  <c r="Q137" i="6"/>
  <c r="R137" i="6" s="1"/>
  <c r="V137" i="6"/>
  <c r="G138" i="6"/>
  <c r="L138" i="6"/>
  <c r="Q138" i="6"/>
  <c r="R138" i="6" s="1"/>
  <c r="V138" i="6"/>
  <c r="G139" i="6"/>
  <c r="L139" i="6"/>
  <c r="Q139" i="6"/>
  <c r="R139" i="6" s="1"/>
  <c r="V139" i="6"/>
  <c r="G140" i="6"/>
  <c r="L140" i="6"/>
  <c r="Q140" i="6"/>
  <c r="R140" i="6" s="1"/>
  <c r="V140" i="6"/>
  <c r="G141" i="6"/>
  <c r="L141" i="6"/>
  <c r="Q141" i="6"/>
  <c r="R141" i="6"/>
  <c r="V141" i="6"/>
  <c r="G142" i="6"/>
  <c r="L142" i="6"/>
  <c r="Q142" i="6"/>
  <c r="R142" i="6" s="1"/>
  <c r="V142" i="6"/>
  <c r="G143" i="6"/>
  <c r="L143" i="6"/>
  <c r="Q143" i="6"/>
  <c r="R143" i="6" s="1"/>
  <c r="V143" i="6"/>
  <c r="G144" i="6"/>
  <c r="L144" i="6"/>
  <c r="Q144" i="6"/>
  <c r="R144" i="6" s="1"/>
  <c r="V144" i="6"/>
  <c r="G145" i="6"/>
  <c r="L145" i="6"/>
  <c r="Q145" i="6"/>
  <c r="R145" i="6"/>
  <c r="V145" i="6"/>
  <c r="G146" i="6"/>
  <c r="L146" i="6"/>
  <c r="Q146" i="6"/>
  <c r="R146" i="6" s="1"/>
  <c r="V146" i="6"/>
  <c r="G147" i="6"/>
  <c r="L147" i="6"/>
  <c r="Q147" i="6"/>
  <c r="R147" i="6" s="1"/>
  <c r="V147" i="6"/>
  <c r="G148" i="6"/>
  <c r="L148" i="6"/>
  <c r="Q148" i="6"/>
  <c r="R148" i="6" s="1"/>
  <c r="V148" i="6"/>
  <c r="G149" i="6"/>
  <c r="L149" i="6"/>
  <c r="Q149" i="6"/>
  <c r="R149" i="6"/>
  <c r="V149" i="6"/>
  <c r="G150" i="6"/>
  <c r="L150" i="6"/>
  <c r="Q150" i="6"/>
  <c r="R150" i="6" s="1"/>
  <c r="V150" i="6"/>
  <c r="G151" i="6"/>
  <c r="L151" i="6"/>
  <c r="Q151" i="6"/>
  <c r="R151" i="6" s="1"/>
  <c r="V151" i="6"/>
  <c r="G152" i="6"/>
  <c r="L152" i="6"/>
  <c r="Q152" i="6"/>
  <c r="R152" i="6" s="1"/>
  <c r="V152" i="6"/>
  <c r="G153" i="6"/>
  <c r="L153" i="6"/>
  <c r="Q153" i="6"/>
  <c r="R153" i="6"/>
  <c r="V153" i="6"/>
  <c r="G154" i="6"/>
  <c r="L154" i="6"/>
  <c r="Q154" i="6"/>
  <c r="R154" i="6" s="1"/>
  <c r="V154" i="6"/>
  <c r="G155" i="6"/>
  <c r="L155" i="6"/>
  <c r="Q155" i="6"/>
  <c r="R155" i="6" s="1"/>
  <c r="V155" i="6"/>
  <c r="G156" i="6"/>
  <c r="L156" i="6"/>
  <c r="Q156" i="6"/>
  <c r="R156" i="6" s="1"/>
  <c r="V156" i="6"/>
  <c r="G157" i="6"/>
  <c r="L157" i="6"/>
  <c r="Q157" i="6"/>
  <c r="R157" i="6"/>
  <c r="V157" i="6"/>
  <c r="G158" i="6"/>
  <c r="L158" i="6"/>
  <c r="Q158" i="6"/>
  <c r="R158" i="6" s="1"/>
  <c r="V158" i="6"/>
  <c r="G159" i="6"/>
  <c r="L159" i="6"/>
  <c r="Q159" i="6"/>
  <c r="R159" i="6" s="1"/>
  <c r="V159" i="6"/>
  <c r="G160" i="6"/>
  <c r="L160" i="6"/>
  <c r="Q160" i="6"/>
  <c r="R160" i="6" s="1"/>
  <c r="V160" i="6"/>
  <c r="G161" i="6"/>
  <c r="L161" i="6"/>
  <c r="Q161" i="6"/>
  <c r="R161" i="6"/>
  <c r="V161" i="6"/>
  <c r="G162" i="6"/>
  <c r="L162" i="6"/>
  <c r="Q162" i="6"/>
  <c r="R162" i="6" s="1"/>
  <c r="V162" i="6"/>
  <c r="G163" i="6"/>
  <c r="L163" i="6"/>
  <c r="Q163" i="6"/>
  <c r="R163" i="6" s="1"/>
  <c r="V163" i="6"/>
  <c r="G164" i="6"/>
  <c r="L164" i="6"/>
  <c r="Q164" i="6"/>
  <c r="R164" i="6" s="1"/>
  <c r="V164" i="6"/>
  <c r="G165" i="6"/>
  <c r="L165" i="6"/>
  <c r="Q165" i="6"/>
  <c r="R165" i="6" s="1"/>
  <c r="V165" i="6"/>
  <c r="G166" i="6"/>
  <c r="L166" i="6"/>
  <c r="Q166" i="6"/>
  <c r="R166" i="6" s="1"/>
  <c r="V166" i="6"/>
  <c r="G167" i="6"/>
  <c r="L167" i="6"/>
  <c r="Q167" i="6"/>
  <c r="R167" i="6" s="1"/>
  <c r="V167" i="6"/>
  <c r="G168" i="6"/>
  <c r="L168" i="6"/>
  <c r="Q168" i="6"/>
  <c r="R168" i="6" s="1"/>
  <c r="V168" i="6"/>
  <c r="G169" i="6"/>
  <c r="L169" i="6"/>
  <c r="Q169" i="6"/>
  <c r="R169" i="6" s="1"/>
  <c r="V169" i="6"/>
  <c r="G170" i="6"/>
  <c r="L170" i="6"/>
  <c r="Q170" i="6"/>
  <c r="R170" i="6" s="1"/>
  <c r="V170" i="6"/>
  <c r="G171" i="6"/>
  <c r="L171" i="6"/>
  <c r="Q171" i="6"/>
  <c r="R171" i="6" s="1"/>
  <c r="V171" i="6"/>
  <c r="G172" i="6"/>
  <c r="L172" i="6"/>
  <c r="Q172" i="6"/>
  <c r="R172" i="6" s="1"/>
  <c r="V172" i="6"/>
  <c r="G173" i="6"/>
  <c r="L173" i="6"/>
  <c r="Q173" i="6"/>
  <c r="R173" i="6" s="1"/>
  <c r="V173" i="6"/>
  <c r="C176" i="6"/>
  <c r="D176" i="6"/>
  <c r="E176" i="6"/>
  <c r="F176" i="6"/>
  <c r="M176" i="6"/>
  <c r="N176" i="6"/>
  <c r="O176" i="6"/>
  <c r="P176" i="6"/>
  <c r="Q176" i="6"/>
  <c r="S176" i="6"/>
  <c r="T176" i="6"/>
  <c r="U176" i="6"/>
  <c r="V176" i="6"/>
  <c r="W176" i="6"/>
  <c r="X176" i="6"/>
  <c r="Y176" i="6"/>
  <c r="Z176" i="6"/>
  <c r="AA176" i="6"/>
  <c r="AB176" i="6"/>
  <c r="AC176" i="6"/>
  <c r="AD176" i="6"/>
  <c r="AE176" i="6"/>
  <c r="AF176" i="6"/>
  <c r="AG176" i="6"/>
  <c r="AH176" i="6"/>
  <c r="AI176" i="6"/>
  <c r="AJ176" i="6"/>
  <c r="AK176" i="6"/>
  <c r="AL176" i="6"/>
  <c r="AM176" i="6"/>
  <c r="AN176" i="6"/>
  <c r="AO176" i="6"/>
  <c r="AP176" i="6"/>
  <c r="AQ176" i="6"/>
  <c r="AR176" i="6"/>
  <c r="AS176" i="6"/>
  <c r="AT176" i="6"/>
  <c r="AU176" i="6"/>
  <c r="AV176" i="6"/>
  <c r="C177" i="6"/>
  <c r="D177" i="6"/>
  <c r="E177" i="6"/>
  <c r="F177" i="6"/>
  <c r="L177" i="6"/>
  <c r="M177" i="6"/>
  <c r="N177" i="6"/>
  <c r="O177" i="6"/>
  <c r="P177" i="6"/>
  <c r="Q177" i="6"/>
  <c r="S177" i="6"/>
  <c r="T177" i="6"/>
  <c r="U177" i="6"/>
  <c r="V177" i="6"/>
  <c r="W177" i="6"/>
  <c r="X177" i="6"/>
  <c r="Y177" i="6"/>
  <c r="Z177" i="6"/>
  <c r="AA177" i="6"/>
  <c r="AB177" i="6"/>
  <c r="AC177" i="6"/>
  <c r="AD177" i="6"/>
  <c r="AE177" i="6"/>
  <c r="AF177" i="6"/>
  <c r="AG177" i="6"/>
  <c r="AH177" i="6"/>
  <c r="AI177" i="6"/>
  <c r="AJ177" i="6"/>
  <c r="AK177" i="6"/>
  <c r="AL177" i="6"/>
  <c r="AM177" i="6"/>
  <c r="AN177" i="6"/>
  <c r="AO177" i="6"/>
  <c r="AP177" i="6"/>
  <c r="AQ177" i="6"/>
  <c r="AR177" i="6"/>
  <c r="AS177" i="6"/>
  <c r="AT177" i="6"/>
  <c r="AU177" i="6"/>
  <c r="AV177" i="6"/>
  <c r="C178" i="6"/>
  <c r="D178" i="6"/>
  <c r="E178" i="6"/>
  <c r="F178" i="6"/>
  <c r="L178" i="6"/>
  <c r="M178" i="6"/>
  <c r="N178" i="6"/>
  <c r="O178" i="6"/>
  <c r="P178" i="6"/>
  <c r="Q178" i="6"/>
  <c r="S178" i="6"/>
  <c r="T178" i="6"/>
  <c r="U178" i="6"/>
  <c r="V178" i="6"/>
  <c r="W178" i="6"/>
  <c r="X178" i="6"/>
  <c r="Y178" i="6"/>
  <c r="Z178" i="6"/>
  <c r="AA178" i="6"/>
  <c r="AB178" i="6"/>
  <c r="AC178" i="6"/>
  <c r="AD178" i="6"/>
  <c r="AE178" i="6"/>
  <c r="AF178" i="6"/>
  <c r="AG178" i="6"/>
  <c r="AH178" i="6"/>
  <c r="AI178" i="6"/>
  <c r="AJ178" i="6"/>
  <c r="AK178" i="6"/>
  <c r="AL178" i="6"/>
  <c r="AM178" i="6"/>
  <c r="AN178" i="6"/>
  <c r="AO178" i="6"/>
  <c r="AP178" i="6"/>
  <c r="AQ178" i="6"/>
  <c r="AR178" i="6"/>
  <c r="AS178" i="6"/>
  <c r="AT178" i="6"/>
  <c r="AU178" i="6"/>
  <c r="AV178" i="6"/>
  <c r="C179" i="6"/>
  <c r="D179" i="6"/>
  <c r="E179" i="6"/>
  <c r="F179" i="6"/>
  <c r="L179" i="6"/>
  <c r="M179" i="6"/>
  <c r="N179" i="6"/>
  <c r="O179" i="6"/>
  <c r="P179" i="6"/>
  <c r="Q179" i="6"/>
  <c r="S179" i="6"/>
  <c r="T179" i="6"/>
  <c r="U179" i="6"/>
  <c r="V179" i="6"/>
  <c r="W179" i="6"/>
  <c r="X179" i="6"/>
  <c r="Y179" i="6"/>
  <c r="Z179" i="6"/>
  <c r="AA179" i="6"/>
  <c r="AB179" i="6"/>
  <c r="AC179" i="6"/>
  <c r="AD179" i="6"/>
  <c r="AE179" i="6"/>
  <c r="AF179" i="6"/>
  <c r="AG179" i="6"/>
  <c r="AH179" i="6"/>
  <c r="AI179" i="6"/>
  <c r="AJ179" i="6"/>
  <c r="AK179" i="6"/>
  <c r="AL179" i="6"/>
  <c r="AM179" i="6"/>
  <c r="AN179" i="6"/>
  <c r="AO179" i="6"/>
  <c r="AP179" i="6"/>
  <c r="AQ179" i="6"/>
  <c r="AQ180" i="6" s="1"/>
  <c r="AR179" i="6"/>
  <c r="AR180" i="6" s="1"/>
  <c r="AS179" i="6"/>
  <c r="AS180" i="6" s="1"/>
  <c r="AT179" i="6"/>
  <c r="AU179" i="6"/>
  <c r="AU180" i="6" s="1"/>
  <c r="AV179" i="6"/>
  <c r="AV180" i="6" s="1"/>
  <c r="C180" i="6"/>
  <c r="D180" i="6"/>
  <c r="E180" i="6"/>
  <c r="F180" i="6"/>
  <c r="L180" i="6"/>
  <c r="M180" i="6"/>
  <c r="N180" i="6"/>
  <c r="O180" i="6"/>
  <c r="P180" i="6"/>
  <c r="Q180" i="6"/>
  <c r="S180" i="6"/>
  <c r="T180" i="6"/>
  <c r="U180" i="6"/>
  <c r="V180" i="6"/>
  <c r="W180" i="6"/>
  <c r="X180" i="6"/>
  <c r="Y180" i="6"/>
  <c r="Z180" i="6"/>
  <c r="AA180" i="6"/>
  <c r="AB180" i="6"/>
  <c r="AC180" i="6"/>
  <c r="AD180" i="6"/>
  <c r="AE180" i="6"/>
  <c r="AF180" i="6"/>
  <c r="AG180" i="6"/>
  <c r="AH180" i="6"/>
  <c r="AI180" i="6"/>
  <c r="AJ180" i="6"/>
  <c r="AK180" i="6"/>
  <c r="AL180" i="6"/>
  <c r="AM180" i="6"/>
  <c r="AN180" i="6"/>
  <c r="AO180" i="6"/>
  <c r="AP180" i="6"/>
  <c r="AT180" i="6"/>
  <c r="C181" i="6"/>
  <c r="D181" i="6"/>
  <c r="E181" i="6"/>
  <c r="F181" i="6"/>
  <c r="L181" i="6"/>
  <c r="M181" i="6"/>
  <c r="N181" i="6"/>
  <c r="O181" i="6"/>
  <c r="P181" i="6"/>
  <c r="Q181" i="6"/>
  <c r="S181" i="6"/>
  <c r="T181" i="6"/>
  <c r="U181" i="6"/>
  <c r="V181" i="6"/>
  <c r="W181" i="6"/>
  <c r="X181" i="6"/>
  <c r="Y181" i="6"/>
  <c r="Z181" i="6"/>
  <c r="AA181" i="6"/>
  <c r="AB181" i="6"/>
  <c r="AC181" i="6"/>
  <c r="AD181" i="6"/>
  <c r="AE181" i="6"/>
  <c r="AF181" i="6"/>
  <c r="AG181" i="6"/>
  <c r="AH181" i="6"/>
  <c r="AI181" i="6"/>
  <c r="AJ181" i="6"/>
  <c r="AK181" i="6"/>
  <c r="AL181" i="6"/>
  <c r="AM181" i="6"/>
  <c r="AN181" i="6"/>
  <c r="AO181" i="6"/>
  <c r="AP181" i="6"/>
  <c r="AQ181" i="6"/>
  <c r="AR181" i="6"/>
  <c r="AS181" i="6"/>
  <c r="AT181" i="6"/>
  <c r="AU181" i="6"/>
  <c r="AU182" i="6" s="1"/>
  <c r="AV181" i="6"/>
  <c r="C182" i="6"/>
  <c r="D182" i="6"/>
  <c r="E182" i="6"/>
  <c r="F182" i="6"/>
  <c r="L182" i="6"/>
  <c r="M182" i="6"/>
  <c r="N182" i="6"/>
  <c r="O182" i="6"/>
  <c r="P182" i="6"/>
  <c r="Q182" i="6"/>
  <c r="S182" i="6"/>
  <c r="T182" i="6"/>
  <c r="U182" i="6"/>
  <c r="V182" i="6"/>
  <c r="W182" i="6"/>
  <c r="X182" i="6"/>
  <c r="Y182" i="6"/>
  <c r="Z182" i="6"/>
  <c r="AA182" i="6"/>
  <c r="AB182" i="6"/>
  <c r="AC182" i="6"/>
  <c r="AD182" i="6"/>
  <c r="AE182" i="6"/>
  <c r="AF182" i="6"/>
  <c r="AG182" i="6"/>
  <c r="AH182" i="6"/>
  <c r="AI182" i="6"/>
  <c r="AJ182" i="6"/>
  <c r="AK182" i="6"/>
  <c r="AL182" i="6"/>
  <c r="AM182" i="6"/>
  <c r="AN182" i="6"/>
  <c r="AO182" i="6"/>
  <c r="AP182" i="6"/>
  <c r="AQ182" i="6"/>
  <c r="AR182" i="6"/>
  <c r="AS182" i="6"/>
  <c r="AT182" i="6"/>
  <c r="AV182" i="6"/>
  <c r="L176" i="6" l="1"/>
  <c r="R177" i="6"/>
  <c r="R179" i="6"/>
  <c r="R181" i="6"/>
  <c r="R182" i="6" s="1"/>
  <c r="R176" i="6"/>
  <c r="R178" i="6"/>
  <c r="R180" i="6" s="1"/>
</calcChain>
</file>

<file path=xl/sharedStrings.xml><?xml version="1.0" encoding="utf-8"?>
<sst xmlns="http://schemas.openxmlformats.org/spreadsheetml/2006/main" count="721" uniqueCount="290">
  <si>
    <t>Input boxes in tan</t>
  </si>
  <si>
    <t>Output boxes in yellow</t>
  </si>
  <si>
    <t>Given data in blue</t>
  </si>
  <si>
    <t>Apply Your Knowledge</t>
  </si>
  <si>
    <t>Total</t>
  </si>
  <si>
    <t>Answers in red</t>
  </si>
  <si>
    <t>Project 41 - Too Much Information</t>
  </si>
  <si>
    <t>Restaurant Name</t>
  </si>
  <si>
    <t>Store Number</t>
  </si>
  <si>
    <t>Square Foot / Store</t>
  </si>
  <si>
    <t>Seats / Store</t>
  </si>
  <si>
    <t>Advertising (0=no; 1=yes)</t>
  </si>
  <si>
    <t>Annual Store Sales</t>
  </si>
  <si>
    <t>Restaurant Size by Sales</t>
  </si>
  <si>
    <t>Market</t>
  </si>
  <si>
    <t>Region</t>
  </si>
  <si>
    <t>Data Collection Date</t>
  </si>
  <si>
    <t>Store Opening Date</t>
  </si>
  <si>
    <t>Store Age (years)</t>
  </si>
  <si>
    <t>Potential Customer Households/Full Serv Rest</t>
  </si>
  <si>
    <t>Average Annual Population Growth   1995-2005</t>
  </si>
  <si>
    <t>Estimated Population 2005</t>
  </si>
  <si>
    <t>Projected Population 2010</t>
  </si>
  <si>
    <t>Estimated Population Growth   2005-2010</t>
  </si>
  <si>
    <t>Estimated Population Growth %  2005-2010</t>
  </si>
  <si>
    <t>Median Age 2005</t>
  </si>
  <si>
    <t>Estimated Households 2005</t>
  </si>
  <si>
    <t>Household % Growth 2005-2010</t>
  </si>
  <si>
    <t>Household Size 2005</t>
  </si>
  <si>
    <t>Average Household Income 2005</t>
  </si>
  <si>
    <t>Median Household Income 2005</t>
  </si>
  <si>
    <t>Estimated Median Income 2005</t>
  </si>
  <si>
    <t>Average Annual Income Growth / Customer 2005-2010</t>
  </si>
  <si>
    <t>White Collar Workers</t>
  </si>
  <si>
    <t>Blue Collar Workers</t>
  </si>
  <si>
    <t>Average Annual Median Income Growth %/ Person 2005-2010</t>
  </si>
  <si>
    <t>% Owner Occupied Housing 2003</t>
  </si>
  <si>
    <t>Number of Service Businesses</t>
  </si>
  <si>
    <t>Number of Theaters</t>
  </si>
  <si>
    <t>Number of Parks</t>
  </si>
  <si>
    <t>Number of Hotels</t>
  </si>
  <si>
    <t>Number of Motels</t>
  </si>
  <si>
    <t xml:space="preserve">Number of Resorts </t>
  </si>
  <si>
    <t>Number of Groceries</t>
  </si>
  <si>
    <t>Number of Shopping Centers</t>
  </si>
  <si>
    <t>Total Sq Ft of Shopping Centers</t>
  </si>
  <si>
    <t>Number of Restaurants</t>
  </si>
  <si>
    <t>Number of Fast Service Restaurants</t>
  </si>
  <si>
    <t>Number of Upscale Restaurants</t>
  </si>
  <si>
    <t>Number of Grills</t>
  </si>
  <si>
    <t>Number of Casual Upscale Restaurants</t>
  </si>
  <si>
    <t>Number of CHILIS</t>
  </si>
  <si>
    <t>Number of BENNIGANS</t>
  </si>
  <si>
    <t>Number of    RED LOBSTERS</t>
  </si>
  <si>
    <t>Number of TGI FRIDAYS</t>
  </si>
  <si>
    <t>ANAHEIM</t>
  </si>
  <si>
    <t>LA</t>
  </si>
  <si>
    <t>CALIFORNIA</t>
  </si>
  <si>
    <t>BEAVERTON</t>
  </si>
  <si>
    <t>WASH/OREG</t>
  </si>
  <si>
    <t>CLAREMONT</t>
  </si>
  <si>
    <t>CONCORD</t>
  </si>
  <si>
    <t>SF</t>
  </si>
  <si>
    <t>CUPERTINO</t>
  </si>
  <si>
    <t>FAIR OAKS</t>
  </si>
  <si>
    <t>FREMONT</t>
  </si>
  <si>
    <t>HUNTINGTON</t>
  </si>
  <si>
    <t>LAPALMA</t>
  </si>
  <si>
    <t>LAS VEGAS</t>
  </si>
  <si>
    <t>NEVADA</t>
  </si>
  <si>
    <t>MENLO PARK</t>
  </si>
  <si>
    <t>MILPITAS</t>
  </si>
  <si>
    <t>MONROVIA</t>
  </si>
  <si>
    <t>MOUNTAIN VIEW</t>
  </si>
  <si>
    <t>NEWPORT BEACH</t>
  </si>
  <si>
    <t>NORTHRIDGE</t>
  </si>
  <si>
    <t>PLEASANTON</t>
  </si>
  <si>
    <t>PUENTE HILLS</t>
  </si>
  <si>
    <t>RIVERSIDE</t>
  </si>
  <si>
    <t>SACRAMENTO II</t>
  </si>
  <si>
    <t>SAN BERNADINO</t>
  </si>
  <si>
    <t>SAN BRUNO</t>
  </si>
  <si>
    <t>SAN DIEGO</t>
  </si>
  <si>
    <t>SD</t>
  </si>
  <si>
    <t>SAN JOSE</t>
  </si>
  <si>
    <t>SANTA CLARA</t>
  </si>
  <si>
    <t>STOCKTON</t>
  </si>
  <si>
    <t>WEST COVINA</t>
  </si>
  <si>
    <t>WESTHILLS</t>
  </si>
  <si>
    <t>YORBA LINDA</t>
  </si>
  <si>
    <t>BOCA RATON</t>
  </si>
  <si>
    <t>SFLORIDA</t>
  </si>
  <si>
    <t>FLORIDA</t>
  </si>
  <si>
    <t>BRADENTON</t>
  </si>
  <si>
    <t>TAMPA</t>
  </si>
  <si>
    <t>BRANDON</t>
  </si>
  <si>
    <t>CLEARWATER</t>
  </si>
  <si>
    <t>DALE MABRY</t>
  </si>
  <si>
    <t>FOWLER</t>
  </si>
  <si>
    <t>FT. MYERS</t>
  </si>
  <si>
    <t>GAINESVILLE</t>
  </si>
  <si>
    <t>NFLORIDA</t>
  </si>
  <si>
    <t>HOLLYWOOD</t>
  </si>
  <si>
    <t>LAKELAND</t>
  </si>
  <si>
    <t>LARGO</t>
  </si>
  <si>
    <t>LAUDERHILL</t>
  </si>
  <si>
    <t>MIRACLE CENTER</t>
  </si>
  <si>
    <t>NEW PORT RICHEY</t>
  </si>
  <si>
    <t>ORLANDO</t>
  </si>
  <si>
    <t>ORLANDO II</t>
  </si>
  <si>
    <t>PALM BAY</t>
  </si>
  <si>
    <t>PLANTATION</t>
  </si>
  <si>
    <t>SARASOTA</t>
  </si>
  <si>
    <t>ST PETERSBURG</t>
  </si>
  <si>
    <t>THE CREEK</t>
  </si>
  <si>
    <t>ANN ARBOR</t>
  </si>
  <si>
    <t>DETROIT</t>
  </si>
  <si>
    <t>MIDWEST</t>
  </si>
  <si>
    <t>CALUMET CITY</t>
  </si>
  <si>
    <t>CHICAGO</t>
  </si>
  <si>
    <t>CANTON</t>
  </si>
  <si>
    <t>OHIO</t>
  </si>
  <si>
    <t>DEERFIELD</t>
  </si>
  <si>
    <t>DOWNERS GROVE</t>
  </si>
  <si>
    <t>HOFFMAN ESTATES</t>
  </si>
  <si>
    <t>KANSAS CITY</t>
  </si>
  <si>
    <t>KANSAS</t>
  </si>
  <si>
    <t>COLUMBUS</t>
  </si>
  <si>
    <t>NOVI</t>
  </si>
  <si>
    <t>PEORIA</t>
  </si>
  <si>
    <t>C ILL</t>
  </si>
  <si>
    <t>WARREN</t>
  </si>
  <si>
    <t>WESTPORT</t>
  </si>
  <si>
    <t>WHEATON</t>
  </si>
  <si>
    <t>ANNAPOLIS</t>
  </si>
  <si>
    <t>NENGL</t>
  </si>
  <si>
    <t>NORTHEAST</t>
  </si>
  <si>
    <t>BAILEY'S</t>
  </si>
  <si>
    <t>BALTIMORE</t>
  </si>
  <si>
    <t>BALT</t>
  </si>
  <si>
    <t>BROCKTON</t>
  </si>
  <si>
    <t>BURLINGTON</t>
  </si>
  <si>
    <t>CAMBRIDGE</t>
  </si>
  <si>
    <t>CHARLESTON</t>
  </si>
  <si>
    <t>VA/WVA</t>
  </si>
  <si>
    <t>CHRISTIANA</t>
  </si>
  <si>
    <t>PENN</t>
  </si>
  <si>
    <t>EAST PROVIDENCE</t>
  </si>
  <si>
    <t>FAIRFAX</t>
  </si>
  <si>
    <t>FALLS CHURCH</t>
  </si>
  <si>
    <t>FRAMINGHAM</t>
  </si>
  <si>
    <t>HAMPTON</t>
  </si>
  <si>
    <t>HINGHAM</t>
  </si>
  <si>
    <t>HYANNIS</t>
  </si>
  <si>
    <t>MANASSAS</t>
  </si>
  <si>
    <t>MCKNIGHT RD</t>
  </si>
  <si>
    <t>MILFORD</t>
  </si>
  <si>
    <t>MONROEVILLE</t>
  </si>
  <si>
    <t>MT. LAUREL</t>
  </si>
  <si>
    <t>NEW BRITAIN</t>
  </si>
  <si>
    <t>NEWINGTON</t>
  </si>
  <si>
    <t>PHILADELPHIA</t>
  </si>
  <si>
    <t>SPRINGFIELD</t>
  </si>
  <si>
    <t>TYSON'S CORNER</t>
  </si>
  <si>
    <t>VIRGINIA BEACH</t>
  </si>
  <si>
    <t>WARWICK</t>
  </si>
  <si>
    <t>WAYNE</t>
  </si>
  <si>
    <t>BATON ROUGE</t>
  </si>
  <si>
    <t>LOUISIANA</t>
  </si>
  <si>
    <t>SOUTH CENTRAL</t>
  </si>
  <si>
    <t>LAFAYETTE</t>
  </si>
  <si>
    <t>LITTLE ROCK</t>
  </si>
  <si>
    <t>ARKANSAS</t>
  </si>
  <si>
    <t>NORMAN</t>
  </si>
  <si>
    <t>OKLAHOMA</t>
  </si>
  <si>
    <t>OKC - MERIDIEN</t>
  </si>
  <si>
    <t>OKC-NORTHWEST</t>
  </si>
  <si>
    <t>TULSA</t>
  </si>
  <si>
    <t>ATLANTA - TUCKER</t>
  </si>
  <si>
    <t>ATL</t>
  </si>
  <si>
    <t>SOUTHEAST</t>
  </si>
  <si>
    <t>CHARLOTTE</t>
  </si>
  <si>
    <t>NCAROLINA</t>
  </si>
  <si>
    <t>CHATTANOOGA</t>
  </si>
  <si>
    <t>TENN/MISS</t>
  </si>
  <si>
    <t>DURHAM</t>
  </si>
  <si>
    <t>GERMANTOWN</t>
  </si>
  <si>
    <t>GWINNETT</t>
  </si>
  <si>
    <t>HOLCOMBRIDGE</t>
  </si>
  <si>
    <t>HUNTSVILLE</t>
  </si>
  <si>
    <t>ALABAMA</t>
  </si>
  <si>
    <t>KNOXVILLE</t>
  </si>
  <si>
    <t>MARIETTA</t>
  </si>
  <si>
    <t>MEMPHIS</t>
  </si>
  <si>
    <t>MORGAN FALLS</t>
  </si>
  <si>
    <t>NASHVILLE</t>
  </si>
  <si>
    <t>OAKBROOK</t>
  </si>
  <si>
    <t>STONE MOUNTAIN</t>
  </si>
  <si>
    <t>ALBUQUERQUE</t>
  </si>
  <si>
    <t>ALBQ</t>
  </si>
  <si>
    <t>SOUTHWEST</t>
  </si>
  <si>
    <t>BOULDER</t>
  </si>
  <si>
    <t>COLORADO</t>
  </si>
  <si>
    <t>CAMELBACK</t>
  </si>
  <si>
    <t>PHOENIX</t>
  </si>
  <si>
    <t>COLORADO SPRINGS</t>
  </si>
  <si>
    <t>DENVER I - TAMARAC</t>
  </si>
  <si>
    <t>DENVER II - AURORA</t>
  </si>
  <si>
    <t>DENVER SOUTHWEST</t>
  </si>
  <si>
    <t>GLENDALE</t>
  </si>
  <si>
    <t xml:space="preserve"> </t>
  </si>
  <si>
    <t>LAKEWOOD</t>
  </si>
  <si>
    <t>PHOENIX - BELL</t>
  </si>
  <si>
    <t>WESTMINSTER</t>
  </si>
  <si>
    <t>ADDISON</t>
  </si>
  <si>
    <t>DALLAS</t>
  </si>
  <si>
    <t>TEXAS</t>
  </si>
  <si>
    <t>AMARILLO</t>
  </si>
  <si>
    <t>WTX</t>
  </si>
  <si>
    <t>ARLINGTON</t>
  </si>
  <si>
    <t>AUSTIN I</t>
  </si>
  <si>
    <t>CTX</t>
  </si>
  <si>
    <t>AUSTIN II</t>
  </si>
  <si>
    <t>AUSTIN III</t>
  </si>
  <si>
    <t>BACHMAN</t>
  </si>
  <si>
    <t>BEDFORD</t>
  </si>
  <si>
    <t>BELFORT</t>
  </si>
  <si>
    <t>HOUSTON</t>
  </si>
  <si>
    <t>BISSONNET</t>
  </si>
  <si>
    <t>CARILLON</t>
  </si>
  <si>
    <t>CARROLLTON</t>
  </si>
  <si>
    <t>CASA LINDA</t>
  </si>
  <si>
    <t>DENTON</t>
  </si>
  <si>
    <t>FT. WORTH</t>
  </si>
  <si>
    <t>GALLERIA</t>
  </si>
  <si>
    <t>GARLAND</t>
  </si>
  <si>
    <t>GREENVILLE</t>
  </si>
  <si>
    <t>HULEN</t>
  </si>
  <si>
    <t>HUMBLE</t>
  </si>
  <si>
    <t>HOUSTON HWY 6</t>
  </si>
  <si>
    <t>IRVING</t>
  </si>
  <si>
    <t>LAS COLINAS</t>
  </si>
  <si>
    <t>LEWISVILLE</t>
  </si>
  <si>
    <t>LUBBOCK</t>
  </si>
  <si>
    <t>MANGUM 290</t>
  </si>
  <si>
    <t>MIDLAND</t>
  </si>
  <si>
    <t>NASA</t>
  </si>
  <si>
    <t>PLANO</t>
  </si>
  <si>
    <t>POST OAK</t>
  </si>
  <si>
    <t>PRESTON LBJ</t>
  </si>
  <si>
    <t>PRESTON/544</t>
  </si>
  <si>
    <t>REDBIRD</t>
  </si>
  <si>
    <t>RICHARDSON</t>
  </si>
  <si>
    <t>RICHLAND HILLS</t>
  </si>
  <si>
    <t>RICHMOND</t>
  </si>
  <si>
    <t>RIVER OAKS</t>
  </si>
  <si>
    <t>SAN ANTONIO I</t>
  </si>
  <si>
    <t>SAN ANTONIO II</t>
  </si>
  <si>
    <t>SKILLMAN - LBJ</t>
  </si>
  <si>
    <t>SOUTH ARLINGTON</t>
  </si>
  <si>
    <t>SOUTHPOINT</t>
  </si>
  <si>
    <t>TOWN EAST</t>
  </si>
  <si>
    <t>TOWN &amp; COUNTRY</t>
  </si>
  <si>
    <t>TYLER</t>
  </si>
  <si>
    <t>WALNUT HILL</t>
  </si>
  <si>
    <t>Mean</t>
  </si>
  <si>
    <t>Median</t>
  </si>
  <si>
    <t>Maximum</t>
  </si>
  <si>
    <t>Minimum</t>
  </si>
  <si>
    <t>Range</t>
  </si>
  <si>
    <t>Variance</t>
  </si>
  <si>
    <t>Standard Deviation</t>
  </si>
  <si>
    <t>Annual Sales Levels</t>
  </si>
  <si>
    <t>Size Label</t>
  </si>
  <si>
    <t>Small</t>
  </si>
  <si>
    <t>Medium</t>
  </si>
  <si>
    <t>Large</t>
  </si>
  <si>
    <t>Really Big</t>
  </si>
  <si>
    <t>Sum of Annual Store Sales</t>
  </si>
  <si>
    <t>Grand Total</t>
  </si>
  <si>
    <t>Average of Annual Store Sales</t>
  </si>
  <si>
    <t>MIDWEST Total</t>
  </si>
  <si>
    <t>TEXAS Total</t>
  </si>
  <si>
    <t>SOUTHEAST Total</t>
  </si>
  <si>
    <t>SOUTHWEST Total</t>
  </si>
  <si>
    <t>NORTHEAST Total</t>
  </si>
  <si>
    <t>SOUTH CENTRAL Total</t>
  </si>
  <si>
    <t>CALIFORNIA Total</t>
  </si>
  <si>
    <t>FLORIDA Total</t>
  </si>
  <si>
    <t>Project 21 - Too Much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</si>
</sst>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-mmm\-yy"/>
    <numFmt numFmtId="165" formatCode="_(&quot;$&quot;* #,##0_);_(&quot;$&quot;* \(#,##0\);_(&quot;$&quot;* &quot;-&quot;??_);_(@_)"/>
    <numFmt numFmtId="166" formatCode="_(* #,##0_);_(* \(#,##0\);_(* &quot;-&quot;??_);_(@_)"/>
    <numFmt numFmtId="167" formatCode="&quot;$&quot;#,##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9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b/>
      <sz val="12"/>
      <color indexed="43"/>
      <name val="Arial"/>
      <family val="2"/>
    </font>
    <font>
      <sz val="10"/>
      <color indexed="4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23"/>
      </left>
      <right style="medium">
        <color indexed="64"/>
      </right>
      <top style="medium">
        <color indexed="64"/>
      </top>
      <bottom/>
      <diagonal/>
    </border>
    <border>
      <left style="medium">
        <color indexed="23"/>
      </left>
      <right style="medium">
        <color indexed="64"/>
      </right>
      <top style="thin">
        <color indexed="23"/>
      </top>
      <bottom style="thin">
        <color indexed="9"/>
      </bottom>
      <diagonal/>
    </border>
    <border>
      <left style="medium">
        <color indexed="23"/>
      </left>
      <right style="medium">
        <color indexed="64"/>
      </right>
      <top/>
      <bottom/>
      <diagonal/>
    </border>
    <border>
      <left style="medium">
        <color indexed="23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23"/>
      </top>
      <bottom style="thin">
        <color indexed="9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2" borderId="0" xfId="0" applyFont="1" applyFill="1" applyBorder="1"/>
    <xf numFmtId="0" fontId="4" fillId="2" borderId="0" xfId="0" applyFont="1" applyFill="1"/>
    <xf numFmtId="0" fontId="0" fillId="2" borderId="0" xfId="0" applyFill="1"/>
    <xf numFmtId="2" fontId="10" fillId="2" borderId="0" xfId="0" applyNumberFormat="1" applyFont="1" applyFill="1" applyBorder="1" applyAlignment="1"/>
    <xf numFmtId="0" fontId="5" fillId="2" borderId="0" xfId="0" applyFont="1" applyFill="1" applyBorder="1"/>
    <xf numFmtId="0" fontId="11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12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6" fillId="2" borderId="0" xfId="0" applyFont="1" applyFill="1" applyBorder="1"/>
    <xf numFmtId="0" fontId="0" fillId="2" borderId="0" xfId="0" applyFill="1" applyBorder="1"/>
    <xf numFmtId="2" fontId="2" fillId="3" borderId="1" xfId="0" applyNumberFormat="1" applyFont="1" applyFill="1" applyBorder="1" applyAlignment="1">
      <alignment horizontal="center" wrapText="1"/>
    </xf>
    <xf numFmtId="1" fontId="2" fillId="3" borderId="1" xfId="0" applyNumberFormat="1" applyFont="1" applyFill="1" applyBorder="1" applyAlignment="1">
      <alignment horizontal="center" wrapText="1"/>
    </xf>
    <xf numFmtId="165" fontId="2" fillId="3" borderId="1" xfId="2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10" fontId="2" fillId="3" borderId="1" xfId="3" applyNumberFormat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2" fontId="14" fillId="0" borderId="0" xfId="0" applyNumberFormat="1" applyFont="1" applyFill="1" applyBorder="1" applyAlignment="1"/>
    <xf numFmtId="1" fontId="14" fillId="0" borderId="0" xfId="0" applyNumberFormat="1" applyFont="1" applyFill="1" applyBorder="1" applyAlignment="1"/>
    <xf numFmtId="165" fontId="14" fillId="0" borderId="0" xfId="2" applyNumberFormat="1" applyFont="1" applyFill="1" applyBorder="1" applyAlignment="1"/>
    <xf numFmtId="164" fontId="14" fillId="0" borderId="0" xfId="0" applyNumberFormat="1" applyFont="1" applyFill="1" applyBorder="1" applyAlignment="1"/>
    <xf numFmtId="10" fontId="14" fillId="0" borderId="0" xfId="3" applyNumberFormat="1" applyFont="1" applyFill="1" applyBorder="1" applyAlignment="1"/>
    <xf numFmtId="0" fontId="14" fillId="0" borderId="0" xfId="0" applyFont="1" applyFill="1" applyBorder="1" applyAlignment="1"/>
    <xf numFmtId="0" fontId="14" fillId="0" borderId="0" xfId="0" applyNumberFormat="1" applyFont="1" applyFill="1" applyBorder="1" applyAlignment="1"/>
    <xf numFmtId="15" fontId="14" fillId="0" borderId="0" xfId="0" applyNumberFormat="1" applyFont="1" applyFill="1" applyBorder="1" applyAlignment="1"/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6" fillId="4" borderId="5" xfId="0" applyFont="1" applyFill="1" applyBorder="1" applyAlignment="1"/>
    <xf numFmtId="0" fontId="16" fillId="4" borderId="6" xfId="0" applyFont="1" applyFill="1" applyBorder="1" applyAlignment="1"/>
    <xf numFmtId="0" fontId="16" fillId="4" borderId="7" xfId="0" applyFont="1" applyFill="1" applyBorder="1" applyAlignment="1"/>
    <xf numFmtId="2" fontId="13" fillId="5" borderId="0" xfId="0" applyNumberFormat="1" applyFont="1" applyFill="1" applyBorder="1" applyAlignment="1"/>
    <xf numFmtId="0" fontId="13" fillId="5" borderId="0" xfId="0" applyFont="1" applyFill="1"/>
    <xf numFmtId="1" fontId="13" fillId="5" borderId="0" xfId="0" applyNumberFormat="1" applyFont="1" applyFill="1" applyBorder="1" applyAlignment="1"/>
    <xf numFmtId="165" fontId="13" fillId="5" borderId="0" xfId="2" applyNumberFormat="1" applyFont="1" applyFill="1" applyBorder="1" applyAlignment="1"/>
    <xf numFmtId="165" fontId="13" fillId="5" borderId="0" xfId="2" applyNumberFormat="1" applyFont="1" applyFill="1" applyBorder="1" applyAlignment="1">
      <alignment horizontal="center"/>
    </xf>
    <xf numFmtId="164" fontId="13" fillId="5" borderId="0" xfId="0" applyNumberFormat="1" applyFont="1" applyFill="1" applyBorder="1" applyAlignment="1"/>
    <xf numFmtId="166" fontId="13" fillId="5" borderId="0" xfId="1" applyNumberFormat="1" applyFont="1" applyFill="1" applyBorder="1" applyAlignment="1"/>
    <xf numFmtId="10" fontId="13" fillId="5" borderId="0" xfId="3" applyNumberFormat="1" applyFont="1" applyFill="1" applyBorder="1" applyAlignment="1"/>
    <xf numFmtId="0" fontId="13" fillId="5" borderId="0" xfId="0" applyFont="1" applyFill="1" applyBorder="1" applyAlignment="1"/>
    <xf numFmtId="0" fontId="13" fillId="5" borderId="0" xfId="0" applyNumberFormat="1" applyFont="1" applyFill="1" applyBorder="1" applyAlignment="1"/>
    <xf numFmtId="167" fontId="17" fillId="6" borderId="8" xfId="2" applyNumberFormat="1" applyFont="1" applyFill="1" applyBorder="1" applyAlignment="1"/>
    <xf numFmtId="167" fontId="17" fillId="6" borderId="9" xfId="2" applyNumberFormat="1" applyFont="1" applyFill="1" applyBorder="1" applyAlignment="1"/>
    <xf numFmtId="167" fontId="17" fillId="6" borderId="10" xfId="2" applyNumberFormat="1" applyFont="1" applyFill="1" applyBorder="1" applyAlignme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pivotButton="1" applyBorder="1"/>
    <xf numFmtId="0" fontId="0" fillId="0" borderId="15" xfId="0" applyBorder="1"/>
    <xf numFmtId="0" fontId="0" fillId="0" borderId="16" xfId="0" applyBorder="1"/>
    <xf numFmtId="0" fontId="0" fillId="0" borderId="17" xfId="0" applyNumberFormat="1" applyBorder="1"/>
    <xf numFmtId="1" fontId="0" fillId="0" borderId="11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0" fillId="0" borderId="15" xfId="0" applyNumberFormat="1" applyBorder="1"/>
    <xf numFmtId="1" fontId="0" fillId="0" borderId="19" xfId="0" applyNumberFormat="1" applyBorder="1"/>
    <xf numFmtId="0" fontId="0" fillId="0" borderId="20" xfId="0" applyNumberFormat="1" applyBorder="1"/>
    <xf numFmtId="0" fontId="0" fillId="0" borderId="11" xfId="0" applyNumberFormat="1" applyBorder="1"/>
    <xf numFmtId="0" fontId="0" fillId="0" borderId="21" xfId="0" applyNumberFormat="1" applyBorder="1"/>
    <xf numFmtId="0" fontId="0" fillId="0" borderId="19" xfId="0" applyNumberFormat="1" applyBorder="1"/>
    <xf numFmtId="0" fontId="0" fillId="0" borderId="0" xfId="0" applyNumberFormat="1"/>
    <xf numFmtId="0" fontId="0" fillId="0" borderId="21" xfId="0" applyBorder="1"/>
    <xf numFmtId="0" fontId="0" fillId="0" borderId="22" xfId="0" applyBorder="1"/>
    <xf numFmtId="166" fontId="13" fillId="5" borderId="0" xfId="1" applyNumberFormat="1" applyFont="1" applyFill="1"/>
    <xf numFmtId="0" fontId="0" fillId="7" borderId="3" xfId="0" applyFill="1" applyBorder="1"/>
    <xf numFmtId="0" fontId="0" fillId="7" borderId="23" xfId="0" applyFill="1" applyBorder="1"/>
    <xf numFmtId="0" fontId="0" fillId="7" borderId="9" xfId="0" applyFill="1" applyBorder="1"/>
    <xf numFmtId="0" fontId="0" fillId="7" borderId="24" xfId="0" applyFill="1" applyBorder="1"/>
    <xf numFmtId="0" fontId="0" fillId="7" borderId="10" xfId="0" applyFill="1" applyBorder="1"/>
    <xf numFmtId="0" fontId="0" fillId="7" borderId="25" xfId="0" applyFill="1" applyBorder="1"/>
    <xf numFmtId="0" fontId="0" fillId="7" borderId="26" xfId="0" applyFill="1" applyBorder="1"/>
    <xf numFmtId="0" fontId="0" fillId="7" borderId="0" xfId="0" applyFill="1" applyBorder="1"/>
    <xf numFmtId="0" fontId="0" fillId="7" borderId="27" xfId="0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[AYK21_Solution_Version_1.xlsx]PittStop Pivot Table!PivotTable1</c:name>
    <c:fmtId val="0"/>
  </c:pivotSource>
  <c:chart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2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3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4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'PittStop Pivot Table'!$C$3:$C$4</c:f>
              <c:strCache>
                <c:ptCount val="1"/>
                <c:pt idx="0">
                  <c:v>Large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'PittStop Pivot Table'!$A$5:$B$28</c:f>
              <c:multiLvlStrCache>
                <c:ptCount val="1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0</c:v>
                  </c:pt>
                  <c:pt idx="5">
                    <c:v>1</c:v>
                  </c:pt>
                  <c:pt idx="6">
                    <c:v>0</c:v>
                  </c:pt>
                  <c:pt idx="7">
                    <c:v>1</c:v>
                  </c:pt>
                  <c:pt idx="8">
                    <c:v>0</c:v>
                  </c:pt>
                  <c:pt idx="9">
                    <c:v>1</c:v>
                  </c:pt>
                  <c:pt idx="10">
                    <c:v>0</c:v>
                  </c:pt>
                  <c:pt idx="11">
                    <c:v>1</c:v>
                  </c:pt>
                  <c:pt idx="12">
                    <c:v>0</c:v>
                  </c:pt>
                  <c:pt idx="13">
                    <c:v>1</c:v>
                  </c:pt>
                  <c:pt idx="14">
                    <c:v>1</c:v>
                  </c:pt>
                </c:lvl>
                <c:lvl>
                  <c:pt idx="0">
                    <c:v>CALIFORNIA</c:v>
                  </c:pt>
                  <c:pt idx="2">
                    <c:v>FLORIDA</c:v>
                  </c:pt>
                  <c:pt idx="4">
                    <c:v>MIDWEST</c:v>
                  </c:pt>
                  <c:pt idx="6">
                    <c:v>NORTHEAST</c:v>
                  </c:pt>
                  <c:pt idx="8">
                    <c:v>SOUTH CENTRAL</c:v>
                  </c:pt>
                  <c:pt idx="10">
                    <c:v>SOUTHEAST</c:v>
                  </c:pt>
                  <c:pt idx="12">
                    <c:v>SOUTHWEST</c:v>
                  </c:pt>
                  <c:pt idx="14">
                    <c:v>TEXAS</c:v>
                  </c:pt>
                </c:lvl>
              </c:multiLvlStrCache>
            </c:multiLvlStrRef>
          </c:cat>
          <c:val>
            <c:numRef>
              <c:f>'PittStop Pivot Table'!$C$5:$C$28</c:f>
              <c:numCache>
                <c:formatCode>General</c:formatCode>
                <c:ptCount val="15"/>
                <c:pt idx="0">
                  <c:v>2487449</c:v>
                </c:pt>
                <c:pt idx="1">
                  <c:v>2494972.588235294</c:v>
                </c:pt>
                <c:pt idx="2">
                  <c:v>2437924</c:v>
                </c:pt>
                <c:pt idx="3">
                  <c:v>2637796.875</c:v>
                </c:pt>
                <c:pt idx="4">
                  <c:v>2240941.6666666665</c:v>
                </c:pt>
                <c:pt idx="5">
                  <c:v>2637013</c:v>
                </c:pt>
                <c:pt idx="6">
                  <c:v>2032686</c:v>
                </c:pt>
                <c:pt idx="7">
                  <c:v>2287945.6923076925</c:v>
                </c:pt>
                <c:pt idx="9">
                  <c:v>2218712</c:v>
                </c:pt>
                <c:pt idx="10">
                  <c:v>2193720</c:v>
                </c:pt>
                <c:pt idx="11">
                  <c:v>2329925.8333333335</c:v>
                </c:pt>
                <c:pt idx="13">
                  <c:v>2361867.8333333335</c:v>
                </c:pt>
                <c:pt idx="14">
                  <c:v>2279375.4</c:v>
                </c:pt>
              </c:numCache>
            </c:numRef>
          </c:val>
        </c:ser>
        <c:ser>
          <c:idx val="1"/>
          <c:order val="1"/>
          <c:tx>
            <c:strRef>
              <c:f>'PittStop Pivot Table'!$D$3:$D$4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'PittStop Pivot Table'!$A$5:$B$28</c:f>
              <c:multiLvlStrCache>
                <c:ptCount val="1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0</c:v>
                  </c:pt>
                  <c:pt idx="5">
                    <c:v>1</c:v>
                  </c:pt>
                  <c:pt idx="6">
                    <c:v>0</c:v>
                  </c:pt>
                  <c:pt idx="7">
                    <c:v>1</c:v>
                  </c:pt>
                  <c:pt idx="8">
                    <c:v>0</c:v>
                  </c:pt>
                  <c:pt idx="9">
                    <c:v>1</c:v>
                  </c:pt>
                  <c:pt idx="10">
                    <c:v>0</c:v>
                  </c:pt>
                  <c:pt idx="11">
                    <c:v>1</c:v>
                  </c:pt>
                  <c:pt idx="12">
                    <c:v>0</c:v>
                  </c:pt>
                  <c:pt idx="13">
                    <c:v>1</c:v>
                  </c:pt>
                  <c:pt idx="14">
                    <c:v>1</c:v>
                  </c:pt>
                </c:lvl>
                <c:lvl>
                  <c:pt idx="0">
                    <c:v>CALIFORNIA</c:v>
                  </c:pt>
                  <c:pt idx="2">
                    <c:v>FLORIDA</c:v>
                  </c:pt>
                  <c:pt idx="4">
                    <c:v>MIDWEST</c:v>
                  </c:pt>
                  <c:pt idx="6">
                    <c:v>NORTHEAST</c:v>
                  </c:pt>
                  <c:pt idx="8">
                    <c:v>SOUTH CENTRAL</c:v>
                  </c:pt>
                  <c:pt idx="10">
                    <c:v>SOUTHEAST</c:v>
                  </c:pt>
                  <c:pt idx="12">
                    <c:v>SOUTHWEST</c:v>
                  </c:pt>
                  <c:pt idx="14">
                    <c:v>TEXAS</c:v>
                  </c:pt>
                </c:lvl>
              </c:multiLvlStrCache>
            </c:multiLvlStrRef>
          </c:cat>
          <c:val>
            <c:numRef>
              <c:f>'PittStop Pivot Table'!$D$5:$D$28</c:f>
              <c:numCache>
                <c:formatCode>General</c:formatCode>
                <c:ptCount val="15"/>
                <c:pt idx="0">
                  <c:v>1694406</c:v>
                </c:pt>
                <c:pt idx="1">
                  <c:v>1750178.875</c:v>
                </c:pt>
                <c:pt idx="3">
                  <c:v>1799595.5</c:v>
                </c:pt>
                <c:pt idx="4">
                  <c:v>1596666.3333333333</c:v>
                </c:pt>
                <c:pt idx="5">
                  <c:v>1874892</c:v>
                </c:pt>
                <c:pt idx="6">
                  <c:v>1484206.75</c:v>
                </c:pt>
                <c:pt idx="7">
                  <c:v>1842359.2857142857</c:v>
                </c:pt>
                <c:pt idx="8">
                  <c:v>1964910</c:v>
                </c:pt>
                <c:pt idx="9">
                  <c:v>1738129.5</c:v>
                </c:pt>
                <c:pt idx="10">
                  <c:v>1760509.5</c:v>
                </c:pt>
                <c:pt idx="11">
                  <c:v>1756777.7142857143</c:v>
                </c:pt>
                <c:pt idx="12">
                  <c:v>1584533</c:v>
                </c:pt>
                <c:pt idx="13">
                  <c:v>1937326.6666666667</c:v>
                </c:pt>
                <c:pt idx="14">
                  <c:v>1744882.3846153845</c:v>
                </c:pt>
              </c:numCache>
            </c:numRef>
          </c:val>
        </c:ser>
        <c:ser>
          <c:idx val="2"/>
          <c:order val="2"/>
          <c:tx>
            <c:strRef>
              <c:f>'PittStop Pivot Table'!$E$3:$E$4</c:f>
              <c:strCache>
                <c:ptCount val="1"/>
                <c:pt idx="0">
                  <c:v>Really Big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'PittStop Pivot Table'!$A$5:$B$28</c:f>
              <c:multiLvlStrCache>
                <c:ptCount val="1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0</c:v>
                  </c:pt>
                  <c:pt idx="5">
                    <c:v>1</c:v>
                  </c:pt>
                  <c:pt idx="6">
                    <c:v>0</c:v>
                  </c:pt>
                  <c:pt idx="7">
                    <c:v>1</c:v>
                  </c:pt>
                  <c:pt idx="8">
                    <c:v>0</c:v>
                  </c:pt>
                  <c:pt idx="9">
                    <c:v>1</c:v>
                  </c:pt>
                  <c:pt idx="10">
                    <c:v>0</c:v>
                  </c:pt>
                  <c:pt idx="11">
                    <c:v>1</c:v>
                  </c:pt>
                  <c:pt idx="12">
                    <c:v>0</c:v>
                  </c:pt>
                  <c:pt idx="13">
                    <c:v>1</c:v>
                  </c:pt>
                  <c:pt idx="14">
                    <c:v>1</c:v>
                  </c:pt>
                </c:lvl>
                <c:lvl>
                  <c:pt idx="0">
                    <c:v>CALIFORNIA</c:v>
                  </c:pt>
                  <c:pt idx="2">
                    <c:v>FLORIDA</c:v>
                  </c:pt>
                  <c:pt idx="4">
                    <c:v>MIDWEST</c:v>
                  </c:pt>
                  <c:pt idx="6">
                    <c:v>NORTHEAST</c:v>
                  </c:pt>
                  <c:pt idx="8">
                    <c:v>SOUTH CENTRAL</c:v>
                  </c:pt>
                  <c:pt idx="10">
                    <c:v>SOUTHEAST</c:v>
                  </c:pt>
                  <c:pt idx="12">
                    <c:v>SOUTHWEST</c:v>
                  </c:pt>
                  <c:pt idx="14">
                    <c:v>TEXAS</c:v>
                  </c:pt>
                </c:lvl>
              </c:multiLvlStrCache>
            </c:multiLvlStrRef>
          </c:cat>
          <c:val>
            <c:numRef>
              <c:f>'PittStop Pivot Table'!$E$5:$E$28</c:f>
              <c:numCache>
                <c:formatCode>General</c:formatCode>
                <c:ptCount val="15"/>
                <c:pt idx="1">
                  <c:v>3108589</c:v>
                </c:pt>
                <c:pt idx="3">
                  <c:v>3524162</c:v>
                </c:pt>
                <c:pt idx="6">
                  <c:v>3111083</c:v>
                </c:pt>
                <c:pt idx="7">
                  <c:v>3104408</c:v>
                </c:pt>
                <c:pt idx="9">
                  <c:v>3075579.5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720384"/>
        <c:axId val="189354752"/>
      </c:barChart>
      <c:catAx>
        <c:axId val="18472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354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354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7203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311366" cy="74760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baltzan" refreshedDate="39008.446246412037" createdVersion="1" refreshedVersion="2" recordCount="172" upgradeOnRefresh="1">
  <cacheSource type="worksheet">
    <worksheetSource ref="A1:AV173" sheet="PittStop"/>
  </cacheSource>
  <cacheFields count="48">
    <cacheField name="Restaurant Name" numFmtId="0">
      <sharedItems/>
    </cacheField>
    <cacheField name="Store Number" numFmtId="0">
      <sharedItems containsSemiMixedTypes="0" containsString="0" containsNumber="1" containsInteger="1" minValue="1" maxValue="208"/>
    </cacheField>
    <cacheField name="Square Foot / Store" numFmtId="0">
      <sharedItems containsSemiMixedTypes="0" containsString="0" containsNumber="1" containsInteger="1" minValue="3000" maxValue="8850"/>
    </cacheField>
    <cacheField name="Seats / Store" numFmtId="0">
      <sharedItems containsMixedTypes="1" containsNumber="1" containsInteger="1" minValue="170" maxValue="276"/>
    </cacheField>
    <cacheField name="Advertising (0=no; 1=yes)" numFmtId="0">
      <sharedItems containsSemiMixedTypes="0" containsString="0" containsNumber="1" containsInteger="1" minValue="0" maxValue="1" count="2">
        <n v="1"/>
        <n v="0"/>
      </sharedItems>
    </cacheField>
    <cacheField name="Annual Store Sales" numFmtId="0">
      <sharedItems containsSemiMixedTypes="0" containsString="0" containsNumber="1" containsInteger="1" minValue="1184045" maxValue="3579194"/>
    </cacheField>
    <cacheField name="Restaurant Size by Sales" numFmtId="0">
      <sharedItems count="3">
        <s v="Medium"/>
        <s v="Large"/>
        <s v="Really Big"/>
      </sharedItems>
    </cacheField>
    <cacheField name="Market" numFmtId="0">
      <sharedItems/>
    </cacheField>
    <cacheField name="Region" numFmtId="0">
      <sharedItems count="8">
        <s v="CALIFORNIA"/>
        <s v="FLORIDA"/>
        <s v="MIDWEST"/>
        <s v="NORTHEAST"/>
        <s v="SOUTH CENTRAL"/>
        <s v="SOUTHEAST"/>
        <s v="SOUTHWEST"/>
        <s v="TEXAS"/>
      </sharedItems>
    </cacheField>
    <cacheField name="Data Collection Date" numFmtId="0">
      <sharedItems containsSemiMixedTypes="0" containsNonDate="0" containsDate="1" containsString="0" minDate="2005-12-31T00:00:00" maxDate="2006-01-01T00:00:00" count="1">
        <d v="2005-12-31T00:00:00"/>
      </sharedItems>
    </cacheField>
    <cacheField name="Store Opening Date" numFmtId="0">
      <sharedItems containsSemiMixedTypes="0" containsNonDate="0" containsDate="1" containsString="0" minDate="1975-03-13T00:00:00" maxDate="1989-06-13T00:00:00"/>
    </cacheField>
    <cacheField name="Store Age (years)" numFmtId="0">
      <sharedItems containsSemiMixedTypes="0" containsString="0" containsNumber="1" minValue="16.564383561643837" maxValue="30.824657534246576" count="145">
        <n v="18.942465753424656"/>
        <n v="16.583561643835615"/>
        <n v="20.438356164383563"/>
        <n v="17.964383561643835"/>
        <n v="26.641095890410959"/>
        <n v="19.326027397260273"/>
        <n v="19.786301369863015"/>
        <n v="20.13150684931507"/>
        <n v="19.632876712328766"/>
        <n v="17.600000000000001"/>
        <n v="21.07123287671233"/>
        <n v="19.153424657534245"/>
        <n v="21.739726027397261"/>
        <n v="19.517808219178082"/>
        <n v="20.361643835616437"/>
        <n v="20.476712328767125"/>
        <n v="16.564383561643837"/>
        <n v="22.123287671232877"/>
        <n v="16.641095890410959"/>
        <n v="17.887671232876713"/>
        <n v="18.405479452054795"/>
        <n v="18.520547945205479"/>
        <n v="19.076712328767123"/>
        <n v="16.967123287671232"/>
        <n v="18.673972602739727"/>
        <n v="19.863013698630137"/>
        <n v="16.832876712328765"/>
        <n v="22.602739726027398"/>
        <n v="20.150684931506849"/>
        <n v="21.358904109589041"/>
        <n v="21.684931506849313"/>
        <n v="21.915068493150685"/>
        <n v="21.246575342465754"/>
        <n v="20.802739726027397"/>
        <n v="17.695890410958903"/>
        <n v="20.912328767123288"/>
        <n v="17.983561643835618"/>
        <n v="18.136986301369863"/>
        <n v="16.843835616438355"/>
        <n v="17.561643835616437"/>
        <n v="19.958904109589042"/>
        <n v="20.515068493150686"/>
        <n v="16.87123287671233"/>
        <n v="19.268493150684932"/>
        <n v="17.523287671232875"/>
        <n v="18.194520547945206"/>
        <n v="16.698630136986303"/>
        <n v="18.386301369863013"/>
        <n v="19.19178082191781"/>
        <n v="19.306849315068494"/>
        <n v="17.082191780821919"/>
        <n v="23.136986301369863"/>
        <n v="17.61917808219178"/>
        <n v="18.904109589041095"/>
        <n v="18.443835616438356"/>
        <n v="19.4986301369863"/>
        <n v="17.36986301369863"/>
        <n v="17.389041095890413"/>
        <n v="19.421917808219177"/>
        <n v="19.556164383561644"/>
        <n v="17.80821917808219"/>
        <n v="17.386301369863013"/>
        <n v="17.068493150684933"/>
        <n v="18.367123287671234"/>
        <n v="17.17808219178082"/>
        <n v="17.252054794520546"/>
        <n v="19.747945205479454"/>
        <n v="17.673972602739727"/>
        <n v="18.75068493150685"/>
        <n v="17.978082191780821"/>
        <n v="18.594520547945205"/>
        <n v="17.772602739726029"/>
        <n v="18.80821917808219"/>
        <n v="17.731506849315068"/>
        <n v="17.484931506849314"/>
        <n v="18.134246575342466"/>
        <n v="16.61917808219178"/>
        <n v="19.358904109589041"/>
        <n v="19.230136986301371"/>
        <n v="17.350684931506848"/>
        <n v="18.972602739726028"/>
        <n v="19.210958904109589"/>
        <n v="20.668493150684931"/>
        <n v="20.534246575342465"/>
        <n v="20.572602739726026"/>
        <n v="17.139726027397259"/>
        <n v="21.301369863013697"/>
        <n v="20.956164383561642"/>
        <n v="25.4"/>
        <n v="18.079452054794519"/>
        <n v="19.172602739726027"/>
        <n v="18.561643835616437"/>
        <n v="20.87945205479452"/>
        <n v="21.052054794520547"/>
        <n v="19.728767123287671"/>
        <n v="21.13150684931507"/>
        <n v="20.323287671232876"/>
        <n v="18.961643835616439"/>
        <n v="18.980821917808218"/>
        <n v="17.657534246575342"/>
        <n v="26.553424657534247"/>
        <n v="23.057534246575344"/>
        <n v="20.860273972602741"/>
        <n v="18.175342465753424"/>
        <n v="20.246575342465754"/>
        <n v="17.945205479452056"/>
        <n v="19.479452054794521"/>
        <n v="28.142465753424659"/>
        <n v="21.416438356164385"/>
        <n v="24.443835616438356"/>
        <n v="23.082191780821919"/>
        <n v="22.668493150684931"/>
        <n v="20.054794520547944"/>
        <n v="20.745205479452054"/>
        <n v="24.646575342465752"/>
        <n v="27.36986301369863"/>
        <n v="19.575342465753426"/>
        <n v="20.12876712328767"/>
        <n v="19.364383561643837"/>
        <n v="19.057534246575344"/>
        <n v="19.824657534246576"/>
        <n v="21.758904109589039"/>
        <n v="30.824657534246576"/>
        <n v="20.841095890410958"/>
        <n v="21.150684931506849"/>
        <n v="22.487671232876714"/>
        <n v="19.134246575342466"/>
        <n v="22.983561643835618"/>
        <n v="20.38082191780822"/>
        <n v="16.909589041095892"/>
        <n v="24.517808219178082"/>
        <n v="17.158904109589042"/>
        <n v="22.391780821917809"/>
        <n v="19.978082191780821"/>
        <n v="20.739726027397261"/>
        <n v="22.80821917808219"/>
        <n v="23.517808219178082"/>
        <n v="29.136986301369863"/>
        <n v="24.884931506849316"/>
        <n v="26.087671232876712"/>
        <n v="21.186301369863013"/>
        <n v="23.81095890410959"/>
        <n v="19.536986301369861"/>
        <n v="22.621917808219177"/>
        <n v="25.55890410958904"/>
      </sharedItems>
    </cacheField>
    <cacheField name="Potential Customer Households/Full Serv Rest" numFmtId="0">
      <sharedItems containsSemiMixedTypes="0" containsString="0" containsNumber="1" minValue="4711.1953326188705" maxValue="111655.20698941521"/>
    </cacheField>
    <cacheField name="Average Annual Population Growth   1995-2005" numFmtId="0">
      <sharedItems containsSemiMixedTypes="0" containsString="0" containsNumber="1" minValue="-6027.8888888888887" maxValue="11077.466145833334"/>
    </cacheField>
    <cacheField name="Estimated Population 2005" numFmtId="0">
      <sharedItems containsSemiMixedTypes="0" containsString="0" containsNumber="1" minValue="43636.64453125" maxValue="1033666.4375"/>
    </cacheField>
    <cacheField name="Projected Population 2010" numFmtId="0">
      <sharedItems containsSemiMixedTypes="0" containsString="0" containsNumber="1" minValue="48307.15234375" maxValue="1019562.8125"/>
    </cacheField>
    <cacheField name="Estimated Population Growth   2005-2010" numFmtId="0">
      <sharedItems containsSemiMixedTypes="0" containsString="0" containsNumber="1" minValue="-30364" maxValue="58136.8125"/>
    </cacheField>
    <cacheField name="Estimated Population Growth %  2005-2010" numFmtId="0">
      <sharedItems containsSemiMixedTypes="0" containsString="0" containsNumber="1" minValue="-0.10536652016036545" maxValue="0.3793867754784313"/>
    </cacheField>
    <cacheField name="Median Age 2005" numFmtId="0">
      <sharedItems containsSemiMixedTypes="0" containsString="0" containsNumber="1" minValue="28.117425738575111" maxValue="55.923671184497834"/>
    </cacheField>
    <cacheField name="Estimated Households 2005" numFmtId="0">
      <sharedItems containsSemiMixedTypes="0" containsString="0" containsNumber="1" minValue="16181.287109375" maxValue="409794.9375"/>
    </cacheField>
    <cacheField name="Household % Growth 2005-2010" numFmtId="0">
      <sharedItems containsSemiMixedTypes="0" containsString="0" containsNumber="1" minValue="-7.3795340484527086E-2" maxValue="0.4565863002985544"/>
    </cacheField>
    <cacheField name="Household Size 2005" numFmtId="0">
      <sharedItems containsSemiMixedTypes="0" containsString="0" containsNumber="1" minValue="1.9932030855729768" maxValue="3.3583944371236858"/>
    </cacheField>
    <cacheField name="Average Household Income 2005" numFmtId="0">
      <sharedItems containsSemiMixedTypes="0" containsString="0" containsNumber="1" minValue="25416.263850258034" maxValue="87806.391893680819"/>
    </cacheField>
    <cacheField name="Median Household Income 2005" numFmtId="0">
      <sharedItems containsSemiMixedTypes="0" containsString="0" containsNumber="1" minValue="20452.145131734331" maxValue="70863.160076011991"/>
    </cacheField>
    <cacheField name="Estimated Median Income 2005" numFmtId="0">
      <sharedItems containsSemiMixedTypes="0" containsString="0" containsNumber="1" minValue="24604.695346077096" maxValue="87306.906967229603"/>
    </cacheField>
    <cacheField name="Average Annual Income Growth / Customer 2005-2010" numFmtId="0">
      <sharedItems containsSemiMixedTypes="0" containsString="0" containsNumber="1" minValue="5.1617929482175873" maxValue="15.436750896344352"/>
    </cacheField>
    <cacheField name="White Collar Workers" numFmtId="0">
      <sharedItems containsSemiMixedTypes="0" containsString="0" containsNumber="1" containsInteger="1" minValue="3042" maxValue="429172"/>
    </cacheField>
    <cacheField name="Blue Collar Workers" numFmtId="0">
      <sharedItems containsSemiMixedTypes="0" containsString="0" containsNumber="1" containsInteger="1" minValue="2018" maxValue="193787"/>
    </cacheField>
    <cacheField name="Average Annual Median Income Growth %/ Person 2005-2010" numFmtId="0">
      <sharedItems containsSemiMixedTypes="0" containsString="0" containsNumber="1" minValue="4.631176915886092E-2" maxValue="0.13487934854709155"/>
    </cacheField>
    <cacheField name="% Owner Occupied Housing 2003" numFmtId="0">
      <sharedItems containsSemiMixedTypes="0" containsString="0" containsNumber="1" minValue="0.31497606041419801" maxValue="0.86151453371074571"/>
    </cacheField>
    <cacheField name="Number of Service Businesses" numFmtId="0">
      <sharedItems containsSemiMixedTypes="0" containsString="0" containsNumber="1" containsInteger="1" minValue="31" maxValue="4207"/>
    </cacheField>
    <cacheField name="Number of Theaters" numFmtId="0">
      <sharedItems containsSemiMixedTypes="0" containsString="0" containsNumber="1" containsInteger="1" minValue="0" maxValue="56" count="30">
        <n v="9"/>
        <n v="8"/>
        <n v="14"/>
        <n v="5"/>
        <n v="12"/>
        <n v="4"/>
        <n v="0"/>
        <n v="13"/>
        <n v="11"/>
        <n v="2"/>
        <n v="15"/>
        <n v="10"/>
        <n v="21"/>
        <n v="7"/>
        <n v="6"/>
        <n v="3"/>
        <n v="1"/>
        <n v="16"/>
        <n v="20"/>
        <n v="19"/>
        <n v="56"/>
        <n v="45"/>
        <n v="17"/>
        <n v="18"/>
        <n v="30"/>
        <n v="35"/>
        <n v="26"/>
        <n v="22"/>
        <n v="31"/>
        <n v="33"/>
      </sharedItems>
    </cacheField>
    <cacheField name="Number of Parks" numFmtId="0">
      <sharedItems containsSemiMixedTypes="0" containsString="0" containsNumber="1" containsInteger="1" minValue="0" maxValue="30" count="19">
        <n v="11"/>
        <n v="1"/>
        <n v="6"/>
        <n v="2"/>
        <n v="4"/>
        <n v="3"/>
        <n v="7"/>
        <n v="0"/>
        <n v="5"/>
        <n v="8"/>
        <n v="16"/>
        <n v="10"/>
        <n v="9"/>
        <n v="13"/>
        <n v="15"/>
        <n v="30"/>
        <n v="17"/>
        <n v="14"/>
        <n v="12"/>
      </sharedItems>
    </cacheField>
    <cacheField name="Number of Hotels" numFmtId="0">
      <sharedItems containsSemiMixedTypes="0" containsString="0" containsNumber="1" containsInteger="1" minValue="0" maxValue="69" count="23">
        <n v="7"/>
        <n v="1"/>
        <n v="8"/>
        <n v="11"/>
        <n v="6"/>
        <n v="2"/>
        <n v="69"/>
        <n v="3"/>
        <n v="18"/>
        <n v="0"/>
        <n v="16"/>
        <n v="14"/>
        <n v="5"/>
        <n v="4"/>
        <n v="28"/>
        <n v="17"/>
        <n v="38"/>
        <n v="12"/>
        <n v="29"/>
        <n v="9"/>
        <n v="22"/>
        <n v="15"/>
        <n v="10"/>
      </sharedItems>
    </cacheField>
    <cacheField name="Number of Motels" numFmtId="0">
      <sharedItems containsSemiMixedTypes="0" containsString="0" containsNumber="1" containsInteger="1" minValue="0" maxValue="135"/>
    </cacheField>
    <cacheField name="Number of Resorts " numFmtId="0">
      <sharedItems containsSemiMixedTypes="0" containsString="0" containsNumber="1" containsInteger="1" minValue="0" maxValue="7" count="8">
        <n v="1"/>
        <n v="0"/>
        <n v="5"/>
        <n v="2"/>
        <n v="3"/>
        <n v="4"/>
        <n v="6"/>
        <n v="7"/>
      </sharedItems>
    </cacheField>
    <cacheField name="Number of Groceries" numFmtId="0">
      <sharedItems containsSemiMixedTypes="0" containsString="0" containsNumber="1" containsInteger="1" minValue="8" maxValue="643"/>
    </cacheField>
    <cacheField name="Number of Shopping Centers" numFmtId="0">
      <sharedItems containsSemiMixedTypes="0" containsString="0" containsNumber="1" containsInteger="1" minValue="3" maxValue="49"/>
    </cacheField>
    <cacheField name="Total Sq Ft of Shopping Centers" numFmtId="0">
      <sharedItems containsSemiMixedTypes="0" containsString="0" containsNumber="1" containsInteger="1" minValue="429000" maxValue="16671000"/>
    </cacheField>
    <cacheField name="Number of Restaurants" numFmtId="0">
      <sharedItems containsSemiMixedTypes="0" containsString="0" containsNumber="1" containsInteger="1" minValue="19" maxValue="1649"/>
    </cacheField>
    <cacheField name="Number of Fast Service Restaurants" numFmtId="0">
      <sharedItems containsSemiMixedTypes="0" containsString="0" containsNumber="1" containsInteger="1" minValue="3" maxValue="815"/>
    </cacheField>
    <cacheField name="Number of Upscale Restaurants" numFmtId="0">
      <sharedItems containsSemiMixedTypes="0" containsString="0" containsNumber="1" containsInteger="1" minValue="0" maxValue="46"/>
    </cacheField>
    <cacheField name="Number of Grills" numFmtId="0">
      <sharedItems containsSemiMixedTypes="0" containsString="0" containsNumber="1" containsInteger="1" minValue="0" maxValue="24" count="16">
        <n v="3"/>
        <n v="2"/>
        <n v="5"/>
        <n v="4"/>
        <n v="1"/>
        <n v="0"/>
        <n v="13"/>
        <n v="6"/>
        <n v="8"/>
        <n v="7"/>
        <n v="9"/>
        <n v="22"/>
        <n v="24"/>
        <n v="14"/>
        <n v="11"/>
        <n v="23"/>
      </sharedItems>
    </cacheField>
    <cacheField name="Number of Casual Upscale Restaurants" numFmtId="0">
      <sharedItems containsSemiMixedTypes="0" containsString="0" containsNumber="1" containsInteger="1" minValue="0" maxValue="24" count="23">
        <n v="14"/>
        <n v="4"/>
        <n v="8"/>
        <n v="12"/>
        <n v="6"/>
        <n v="5"/>
        <n v="2"/>
        <n v="7"/>
        <n v="10"/>
        <n v="0"/>
        <n v="9"/>
        <n v="1"/>
        <n v="13"/>
        <n v="3"/>
        <n v="11"/>
        <n v="17"/>
        <n v="18"/>
        <n v="15"/>
        <n v="16"/>
        <n v="22"/>
        <n v="21"/>
        <n v="24"/>
        <n v="19"/>
      </sharedItems>
    </cacheField>
    <cacheField name="Number of CHILIS" numFmtId="0">
      <sharedItems containsSemiMixedTypes="0" containsString="0" containsNumber="1" containsInteger="1" minValue="0" maxValue="6" count="7">
        <n v="1"/>
        <n v="0"/>
        <n v="2"/>
        <n v="3"/>
        <n v="4"/>
        <n v="5"/>
        <n v="6"/>
      </sharedItems>
    </cacheField>
    <cacheField name="Number of BENNIGANS" numFmtId="0">
      <sharedItems containsSemiMixedTypes="0" containsString="0" containsNumber="1" containsInteger="1" minValue="0" maxValue="4" count="5">
        <n v="1"/>
        <n v="0"/>
        <n v="2"/>
        <n v="3"/>
        <n v="4"/>
      </sharedItems>
    </cacheField>
    <cacheField name="Number of    RED LOBSTERS" numFmtId="0">
      <sharedItems containsSemiMixedTypes="0" containsString="0" containsNumber="1" containsInteger="1" minValue="0" maxValue="3" count="4">
        <n v="1"/>
        <n v="0"/>
        <n v="2"/>
        <n v="3"/>
      </sharedItems>
    </cacheField>
    <cacheField name="Number of TGI FRIDAYS" numFmtId="0">
      <sharedItems containsSemiMixedTypes="0" containsString="0" containsNumber="1" containsInteger="1" minValue="0" maxValue="3" count="4">
        <n v="0"/>
        <n v="1"/>
        <n v="2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2">
  <r>
    <s v="ANAHEIM"/>
    <n v="1"/>
    <n v="6117"/>
    <n v="238"/>
    <x v="0"/>
    <n v="1332971"/>
    <x v="0"/>
    <s v="LA"/>
    <x v="0"/>
    <x v="0"/>
    <d v="1987-01-26T00:00:00"/>
    <x v="0"/>
    <n v="66310.155137672176"/>
    <n v="6301.614583333333"/>
    <n v="520775.15625"/>
    <n v="553174.1875"/>
    <n v="32399.03125"/>
    <n v="6.2213089202063872E-2"/>
    <n v="32.215910837240521"/>
    <n v="192284.921875"/>
    <n v="7.042560133135764E-2"/>
    <n v="2.7083514982445891"/>
    <n v="38273.723016015865"/>
    <n v="34899.67399712422"/>
    <n v="43278.247539097094"/>
    <n v="7.660114887119958"/>
    <n v="115839"/>
    <n v="84693"/>
    <n v="7.6282801510277234E-2"/>
    <n v="0.52335971212265631"/>
    <n v="2139"/>
    <x v="0"/>
    <x v="0"/>
    <x v="0"/>
    <n v="15"/>
    <x v="0"/>
    <n v="237"/>
    <n v="24"/>
    <n v="7420000"/>
    <n v="1089"/>
    <n v="353"/>
    <n v="20"/>
    <x v="0"/>
    <x v="0"/>
    <x v="0"/>
    <x v="0"/>
    <x v="0"/>
    <x v="0"/>
  </r>
  <r>
    <s v="BEAVERTON"/>
    <n v="2"/>
    <n v="5440"/>
    <n v="181"/>
    <x v="1"/>
    <n v="1694406"/>
    <x v="0"/>
    <s v="WASH/OREG"/>
    <x v="0"/>
    <x v="0"/>
    <d v="1989-06-05T00:00:00"/>
    <x v="1"/>
    <n v="33876.401273058727"/>
    <n v="3000.5260416666665"/>
    <n v="214598.3125"/>
    <n v="232619.46875"/>
    <n v="18021.15625"/>
    <n v="8.3976225348929526E-2"/>
    <n v="33.547908257666286"/>
    <n v="89375.5703125"/>
    <n v="0.13118028180414584"/>
    <n v="2.4010846783932234"/>
    <n v="37957.392653700721"/>
    <n v="32826.068306382309"/>
    <n v="36610.275788988074"/>
    <n v="5.6058144651733128"/>
    <n v="51262"/>
    <n v="30495"/>
    <n v="4.631176915886092E-2"/>
    <n v="0.62459416347969454"/>
    <n v="1638"/>
    <x v="1"/>
    <x v="1"/>
    <x v="1"/>
    <n v="0"/>
    <x v="1"/>
    <n v="106"/>
    <n v="17"/>
    <n v="3688000"/>
    <n v="325"/>
    <n v="125"/>
    <n v="7"/>
    <x v="1"/>
    <x v="1"/>
    <x v="1"/>
    <x v="1"/>
    <x v="1"/>
    <x v="1"/>
  </r>
  <r>
    <s v="CLAREMONT"/>
    <n v="5"/>
    <n v="6117"/>
    <n v="200"/>
    <x v="0"/>
    <n v="2053813"/>
    <x v="1"/>
    <s v="LA"/>
    <x v="0"/>
    <x v="0"/>
    <d v="1985-07-29T00:00:00"/>
    <x v="2"/>
    <n v="40012.877376650082"/>
    <n v="10290.100694444445"/>
    <n v="380246.3125"/>
    <n v="438383.125"/>
    <n v="58136.8125"/>
    <n v="0.15289250832642853"/>
    <n v="30.530160631077784"/>
    <n v="127317.0703125"/>
    <n v="0.13308168551877586"/>
    <n v="2.986609034960392"/>
    <n v="37672.308389027516"/>
    <n v="34515.151732709644"/>
    <n v="43003.209337786066"/>
    <n v="7.7600801043924061"/>
    <n v="63881"/>
    <n v="42642"/>
    <n v="8.3240209976696122E-2"/>
    <n v="0.62889486963268648"/>
    <n v="753"/>
    <x v="2"/>
    <x v="2"/>
    <x v="2"/>
    <n v="33"/>
    <x v="1"/>
    <n v="122"/>
    <n v="16"/>
    <n v="4180000"/>
    <n v="650"/>
    <n v="197"/>
    <n v="12"/>
    <x v="1"/>
    <x v="2"/>
    <x v="2"/>
    <x v="1"/>
    <x v="0"/>
    <x v="0"/>
  </r>
  <r>
    <s v="CONCORD"/>
    <n v="6"/>
    <n v="5440"/>
    <n v="181"/>
    <x v="0"/>
    <n v="2283153"/>
    <x v="1"/>
    <s v="SF"/>
    <x v="0"/>
    <x v="0"/>
    <d v="1988-01-18T00:00:00"/>
    <x v="3"/>
    <n v="30752.92542367331"/>
    <n v="2737.953125"/>
    <n v="209954.328125"/>
    <n v="224742.03125"/>
    <n v="14787.703125"/>
    <n v="7.043295204753236E-2"/>
    <n v="34.974918429060132"/>
    <n v="80659.6484375"/>
    <n v="8.5712971218279754E-2"/>
    <n v="2.6029660702982778"/>
    <n v="47612.47511481258"/>
    <n v="44947.029329159413"/>
    <n v="56988.452428873585"/>
    <n v="9.7481606235452176"/>
    <n v="39583"/>
    <n v="21259"/>
    <n v="9.2165339659265225E-2"/>
    <n v="0.64844129921767912"/>
    <n v="577"/>
    <x v="3"/>
    <x v="3"/>
    <x v="0"/>
    <n v="5"/>
    <x v="1"/>
    <n v="47"/>
    <n v="13"/>
    <n v="2892000"/>
    <n v="340"/>
    <n v="117"/>
    <n v="12"/>
    <x v="0"/>
    <x v="2"/>
    <x v="0"/>
    <x v="1"/>
    <x v="1"/>
    <x v="0"/>
  </r>
  <r>
    <s v="CUPERTINO"/>
    <n v="7"/>
    <n v="5284"/>
    <n v="186"/>
    <x v="0"/>
    <n v="2949259"/>
    <x v="1"/>
    <s v="SF"/>
    <x v="0"/>
    <x v="0"/>
    <d v="1979-05-18T00:00:00"/>
    <x v="4"/>
    <n v="63860.262615457716"/>
    <n v="1247.1180555555557"/>
    <n v="402521.78125"/>
    <n v="407942.4375"/>
    <n v="5420.65625"/>
    <n v="1.3466740192708515E-2"/>
    <n v="35.42573759789552"/>
    <n v="159141.328125"/>
    <n v="1.9996671590552618E-2"/>
    <n v="2.5293353146696949"/>
    <n v="53401.244416691334"/>
    <n v="49935.904580097587"/>
    <n v="65849.671851524996"/>
    <n v="10.86736570140962"/>
    <n v="130913"/>
    <n v="74806"/>
    <n v="0.10687471347272769"/>
    <n v="0.53857907642609459"/>
    <n v="1519"/>
    <x v="4"/>
    <x v="2"/>
    <x v="3"/>
    <n v="26"/>
    <x v="1"/>
    <n v="82"/>
    <n v="22"/>
    <n v="6255000"/>
    <n v="727"/>
    <n v="312"/>
    <n v="18"/>
    <x v="2"/>
    <x v="3"/>
    <x v="3"/>
    <x v="1"/>
    <x v="1"/>
    <x v="0"/>
  </r>
  <r>
    <s v="FAIR OAKS"/>
    <n v="8"/>
    <n v="5322"/>
    <n v="195"/>
    <x v="0"/>
    <n v="2429285"/>
    <x v="1"/>
    <s v="SF"/>
    <x v="0"/>
    <x v="0"/>
    <d v="1986-09-08T00:00:00"/>
    <x v="5"/>
    <n v="35711.75132211874"/>
    <n v="6999.7256944444443"/>
    <n v="279035.15625"/>
    <n v="317441.46875"/>
    <n v="38406.3125"/>
    <n v="0.13763969033919898"/>
    <n v="33.013237915249256"/>
    <n v="104717.9453125"/>
    <n v="0.15232719260674712"/>
    <n v="2.6646355160741684"/>
    <n v="39400.686288174249"/>
    <n v="35940.721685939541"/>
    <n v="44458.328624420756"/>
    <n v="8.8814355562523311"/>
    <n v="34177"/>
    <n v="20294"/>
    <n v="7.9896406508944778E-2"/>
    <n v="0.68999176447301724"/>
    <n v="488"/>
    <x v="5"/>
    <x v="4"/>
    <x v="1"/>
    <n v="5"/>
    <x v="1"/>
    <n v="48"/>
    <n v="13"/>
    <n v="3368000"/>
    <n v="425"/>
    <n v="133"/>
    <n v="14"/>
    <x v="3"/>
    <x v="2"/>
    <x v="0"/>
    <x v="1"/>
    <x v="0"/>
    <x v="1"/>
  </r>
  <r>
    <s v="FREMONT"/>
    <n v="9"/>
    <n v="6117"/>
    <n v="234"/>
    <x v="0"/>
    <n v="2150579"/>
    <x v="1"/>
    <s v="SF"/>
    <x v="0"/>
    <x v="0"/>
    <d v="1986-03-24T00:00:00"/>
    <x v="6"/>
    <n v="27700.721616650928"/>
    <n v="4992.6753472222226"/>
    <n v="221314.984375"/>
    <n v="245439.28125"/>
    <n v="24124.296875"/>
    <n v="0.10900435387656973"/>
    <n v="31.832333991732231"/>
    <n v="73777.9765625"/>
    <n v="0.11852781270155888"/>
    <n v="2.9997432118176359"/>
    <n v="47631.376241703227"/>
    <n v="45731.254517963047"/>
    <n v="58363.694567442981"/>
    <n v="9.3627059399804846"/>
    <n v="31145"/>
    <n v="22162"/>
    <n v="9.1595092937553246E-2"/>
    <n v="0.66830680281315169"/>
    <n v="381"/>
    <x v="6"/>
    <x v="5"/>
    <x v="4"/>
    <n v="8"/>
    <x v="1"/>
    <n v="46"/>
    <n v="13"/>
    <n v="2945000"/>
    <n v="338"/>
    <n v="118"/>
    <n v="10"/>
    <x v="4"/>
    <x v="4"/>
    <x v="0"/>
    <x v="1"/>
    <x v="0"/>
    <x v="0"/>
  </r>
  <r>
    <s v="HUNTINGTON"/>
    <n v="10"/>
    <n v="6117"/>
    <n v="252"/>
    <x v="0"/>
    <n v="2068382"/>
    <x v="1"/>
    <s v="LA"/>
    <x v="0"/>
    <x v="0"/>
    <d v="1985-11-18T00:00:00"/>
    <x v="7"/>
    <n v="63101.768465338981"/>
    <n v="5531.59375"/>
    <n v="470465.125"/>
    <n v="498943.28125"/>
    <n v="28478.15625"/>
    <n v="6.0531917748419713E-2"/>
    <n v="33.049950301842244"/>
    <n v="167931.515625"/>
    <n v="7.9093533012946027E-2"/>
    <n v="2.8015296786255037"/>
    <n v="45510.404283293683"/>
    <n v="42621.135058311069"/>
    <n v="53424.557314029247"/>
    <n v="9.1593964082651276"/>
    <n v="94472"/>
    <n v="53646"/>
    <n v="8.6535109997007212E-2"/>
    <n v="0.60962777930259326"/>
    <n v="1724"/>
    <x v="7"/>
    <x v="3"/>
    <x v="5"/>
    <n v="4"/>
    <x v="1"/>
    <n v="155"/>
    <n v="16"/>
    <n v="4225000"/>
    <n v="939"/>
    <n v="354"/>
    <n v="16"/>
    <x v="0"/>
    <x v="3"/>
    <x v="0"/>
    <x v="1"/>
    <x v="0"/>
    <x v="0"/>
  </r>
  <r>
    <s v="LAPALMA"/>
    <n v="12"/>
    <n v="6117"/>
    <n v="214"/>
    <x v="0"/>
    <n v="1687152"/>
    <x v="0"/>
    <s v="LA"/>
    <x v="0"/>
    <x v="0"/>
    <d v="1986-05-19T00:00:00"/>
    <x v="8"/>
    <n v="63550"/>
    <n v="5861.7638888888887"/>
    <n v="554553.6875"/>
    <n v="585527.3125"/>
    <n v="30973.625"/>
    <n v="5.5853248654126025E-2"/>
    <n v="31.936997984527874"/>
    <n v="181389.375"/>
    <n v="5.9695906251399783E-2"/>
    <n v="3.0572556275691452"/>
    <n v="42097.183608466592"/>
    <n v="39736.397922976466"/>
    <n v="50063.975864590298"/>
    <n v="7.8241056294766844"/>
    <n v="83083"/>
    <n v="59126"/>
    <n v="7.8184367104273469E-2"/>
    <n v="0.64651563650097144"/>
    <n v="1265"/>
    <x v="8"/>
    <x v="6"/>
    <x v="5"/>
    <n v="5"/>
    <x v="1"/>
    <n v="195"/>
    <n v="14"/>
    <n v="5308000"/>
    <n v="982"/>
    <n v="299"/>
    <n v="17"/>
    <x v="0"/>
    <x v="3"/>
    <x v="0"/>
    <x v="1"/>
    <x v="1"/>
    <x v="0"/>
  </r>
  <r>
    <s v="LAS VEGAS"/>
    <n v="13"/>
    <n v="5400"/>
    <n v="189"/>
    <x v="0"/>
    <n v="1876068"/>
    <x v="0"/>
    <s v="NEVADA"/>
    <x v="0"/>
    <x v="0"/>
    <d v="1988-05-30T00:00:00"/>
    <x v="9"/>
    <n v="46798.772505679102"/>
    <n v="5033.8263888888887"/>
    <n v="342203.03125"/>
    <n v="375139.59375"/>
    <n v="32936.5625"/>
    <n v="9.6248599492790146E-2"/>
    <n v="36.144466502296652"/>
    <n v="145360.40625"/>
    <n v="0.11164824585787095"/>
    <n v="2.354169474880647"/>
    <n v="31209.444091657526"/>
    <n v="25859.717711128782"/>
    <n v="29960.532898486974"/>
    <n v="6.1696145876532116"/>
    <n v="98299"/>
    <n v="91296"/>
    <n v="4.9956475564163251E-2"/>
    <n v="0.51486094539733007"/>
    <n v="1029"/>
    <x v="2"/>
    <x v="0"/>
    <x v="6"/>
    <n v="135"/>
    <x v="2"/>
    <n v="96"/>
    <n v="40"/>
    <n v="8866000"/>
    <n v="841"/>
    <n v="319"/>
    <n v="10"/>
    <x v="1"/>
    <x v="1"/>
    <x v="0"/>
    <x v="1"/>
    <x v="1"/>
    <x v="1"/>
  </r>
  <r>
    <s v="MENLO PARK"/>
    <n v="15"/>
    <n v="6800"/>
    <n v="210"/>
    <x v="0"/>
    <n v="2878323"/>
    <x v="1"/>
    <s v="SF"/>
    <x v="0"/>
    <x v="0"/>
    <d v="1984-12-10T00:00:00"/>
    <x v="10"/>
    <n v="33402.801345331798"/>
    <n v="720.90104166666663"/>
    <n v="212608.734375"/>
    <n v="216412.21875"/>
    <n v="3803.484375"/>
    <n v="1.78895960515498E-2"/>
    <n v="35.740711793134672"/>
    <n v="84372.21875"/>
    <n v="2.5452413061023124E-2"/>
    <n v="2.5198902852723664"/>
    <n v="54117.69897304022"/>
    <n v="46855.688502324709"/>
    <n v="59042.796920968409"/>
    <n v="10.744370435230129"/>
    <n v="92886"/>
    <n v="44683"/>
    <n v="0.10412930268177904"/>
    <n v="0.54296765307037875"/>
    <n v="1430"/>
    <x v="4"/>
    <x v="1"/>
    <x v="3"/>
    <n v="29"/>
    <x v="1"/>
    <n v="78"/>
    <n v="8"/>
    <n v="2401000"/>
    <n v="460"/>
    <n v="231"/>
    <n v="10"/>
    <x v="2"/>
    <x v="5"/>
    <x v="0"/>
    <x v="1"/>
    <x v="1"/>
    <x v="0"/>
  </r>
  <r>
    <s v="MILPITAS"/>
    <n v="16"/>
    <n v="5288"/>
    <n v="204"/>
    <x v="0"/>
    <n v="2405922"/>
    <x v="1"/>
    <s v="SF"/>
    <x v="0"/>
    <x v="0"/>
    <d v="1986-11-10T00:00:00"/>
    <x v="11"/>
    <n v="19087.582896652308"/>
    <n v="4073.7274305555557"/>
    <n v="165916.515625"/>
    <n v="185206.125"/>
    <n v="19289.609375"/>
    <n v="0.11626093582267513"/>
    <n v="31.402612213578422"/>
    <n v="51714.71875"/>
    <n v="0.11978176848829909"/>
    <n v="3.2083035475272697"/>
    <n v="50950.702463213143"/>
    <n v="49852.809689697868"/>
    <n v="65497.685672916683"/>
    <n v="10.202055093339393"/>
    <n v="89709"/>
    <n v="59580"/>
    <n v="0.10588143357985452"/>
    <n v="0.73822194687981846"/>
    <n v="824"/>
    <x v="9"/>
    <x v="4"/>
    <x v="7"/>
    <n v="17"/>
    <x v="1"/>
    <n v="33"/>
    <n v="4"/>
    <n v="616000"/>
    <n v="292"/>
    <n v="112"/>
    <n v="4"/>
    <x v="4"/>
    <x v="6"/>
    <x v="0"/>
    <x v="1"/>
    <x v="0"/>
    <x v="0"/>
  </r>
  <r>
    <s v="MONROVIA"/>
    <n v="19"/>
    <n v="6159"/>
    <n v="216"/>
    <x v="0"/>
    <n v="2640164"/>
    <x v="1"/>
    <s v="LA"/>
    <x v="0"/>
    <x v="0"/>
    <d v="1984-04-10T00:00:00"/>
    <x v="12"/>
    <n v="36717.169138951409"/>
    <n v="5091.7326388888887"/>
    <n v="313002.75"/>
    <n v="339844.375"/>
    <n v="26841.625"/>
    <n v="8.5755236974755011E-2"/>
    <n v="33.070140757549254"/>
    <n v="110273.609375"/>
    <n v="7.1836586581303236E-2"/>
    <n v="2.8384193804302962"/>
    <n v="41350.384319911085"/>
    <n v="36506.280902714854"/>
    <n v="45467.173883371121"/>
    <n v="7.6284162350419606"/>
    <n v="62098"/>
    <n v="43835"/>
    <n v="8.2233761416031809E-2"/>
    <n v="0.62543839389217193"/>
    <n v="705"/>
    <x v="8"/>
    <x v="5"/>
    <x v="0"/>
    <n v="23"/>
    <x v="0"/>
    <n v="71"/>
    <n v="6"/>
    <n v="2062000"/>
    <n v="510"/>
    <n v="161"/>
    <n v="12"/>
    <x v="3"/>
    <x v="7"/>
    <x v="0"/>
    <x v="0"/>
    <x v="1"/>
    <x v="0"/>
  </r>
  <r>
    <s v="MOUNTAIN VIEW"/>
    <n v="21"/>
    <n v="5776"/>
    <n v="190"/>
    <x v="0"/>
    <n v="3021129"/>
    <x v="2"/>
    <s v="SF"/>
    <x v="0"/>
    <x v="0"/>
    <d v="1986-06-30T00:00:00"/>
    <x v="13"/>
    <n v="39337.392896172183"/>
    <n v="479.42361111111109"/>
    <n v="229414.484375"/>
    <n v="231480.453125"/>
    <n v="2065.96875"/>
    <n v="9.0053980489870709E-3"/>
    <n v="36.351388286226204"/>
    <n v="94243.1015625"/>
    <n v="1.679317211297876E-2"/>
    <n v="2.4342841074989159"/>
    <n v="55558.489323779249"/>
    <n v="49029.0200066865"/>
    <n v="62337.516826237734"/>
    <n v="10.922778002936516"/>
    <n v="135672"/>
    <n v="66970"/>
    <n v="0.1046623559000778"/>
    <n v="0.51082416741190217"/>
    <n v="1713"/>
    <x v="7"/>
    <x v="3"/>
    <x v="8"/>
    <n v="28"/>
    <x v="1"/>
    <n v="63"/>
    <n v="6"/>
    <n v="2585000"/>
    <n v="485"/>
    <n v="252"/>
    <n v="9"/>
    <x v="3"/>
    <x v="5"/>
    <x v="1"/>
    <x v="1"/>
    <x v="1"/>
    <x v="0"/>
  </r>
  <r>
    <s v="NEWPORT BEACH"/>
    <n v="22"/>
    <n v="5800"/>
    <n v="211"/>
    <x v="0"/>
    <n v="1812350"/>
    <x v="0"/>
    <s v="LA"/>
    <x v="0"/>
    <x v="0"/>
    <d v="1985-08-26T00:00:00"/>
    <x v="14"/>
    <n v="38190.614157280121"/>
    <n v="2357.3246527777778"/>
    <n v="228057.890625"/>
    <n v="240058.84375"/>
    <n v="12000.953125"/>
    <n v="5.2622398164391508E-2"/>
    <n v="35.326471177651236"/>
    <n v="92664"/>
    <n v="6.6549914206164212E-2"/>
    <n v="2.4611271974553226"/>
    <n v="55537.037382370712"/>
    <n v="45574.058534058531"/>
    <n v="57848.766464142464"/>
    <n v="10.195094198409928"/>
    <n v="66290"/>
    <n v="33543"/>
    <n v="9.7620449259317427E-2"/>
    <n v="0.5286549902020663"/>
    <n v="2132"/>
    <x v="10"/>
    <x v="7"/>
    <x v="7"/>
    <n v="4"/>
    <x v="1"/>
    <n v="86"/>
    <n v="11"/>
    <n v="3836000"/>
    <n v="536"/>
    <n v="218"/>
    <n v="13"/>
    <x v="0"/>
    <x v="8"/>
    <x v="0"/>
    <x v="1"/>
    <x v="1"/>
    <x v="0"/>
  </r>
  <r>
    <s v="NORTHRIDGE"/>
    <n v="23"/>
    <n v="6117"/>
    <n v="200"/>
    <x v="0"/>
    <n v="3196049"/>
    <x v="2"/>
    <s v="LA"/>
    <x v="0"/>
    <x v="0"/>
    <d v="1985-07-15T00:00:00"/>
    <x v="15"/>
    <n v="64199.328181053119"/>
    <n v="7743.15625"/>
    <n v="467518.875"/>
    <n v="508319.25"/>
    <n v="40800.375"/>
    <n v="8.7270005943610299E-2"/>
    <n v="33.462931309457829"/>
    <n v="168931.65625"/>
    <n v="6.3050090707910164E-2"/>
    <n v="2.7675030564320298"/>
    <n v="50477.110171587512"/>
    <n v="45013.157206880816"/>
    <n v="58756.311548467369"/>
    <n v="9.4845396477042581"/>
    <n v="107725"/>
    <n v="68161"/>
    <n v="0.10214457799575971"/>
    <n v="0.56707046905949265"/>
    <n v="1371"/>
    <x v="4"/>
    <x v="8"/>
    <x v="4"/>
    <n v="23"/>
    <x v="3"/>
    <n v="119"/>
    <n v="5"/>
    <n v="2837000"/>
    <n v="849"/>
    <n v="284"/>
    <n v="7"/>
    <x v="5"/>
    <x v="4"/>
    <x v="0"/>
    <x v="1"/>
    <x v="0"/>
    <x v="0"/>
  </r>
  <r>
    <s v="PLEASANTON"/>
    <n v="24"/>
    <n v="5995"/>
    <n v="217"/>
    <x v="0"/>
    <n v="2461004"/>
    <x v="1"/>
    <s v="SF"/>
    <x v="0"/>
    <x v="0"/>
    <d v="1989-06-12T00:00:00"/>
    <x v="16"/>
    <n v="12265.837820473253"/>
    <n v="3135.1076388888887"/>
    <n v="94677.390625"/>
    <n v="110045.125"/>
    <n v="15367.734375"/>
    <n v="0.16231683481718262"/>
    <n v="34.029787668749449"/>
    <n v="29755.8125"/>
    <n v="0.17158976817554553"/>
    <n v="3.1818116418430851"/>
    <n v="55333.85478887528"/>
    <n v="52645.730308994251"/>
    <n v="66128.899831263596"/>
    <n v="9.785119859916616"/>
    <n v="12861"/>
    <n v="7551"/>
    <n v="9.3758243604552968E-2"/>
    <n v="0.78371387823585803"/>
    <n v="284"/>
    <x v="5"/>
    <x v="5"/>
    <x v="7"/>
    <n v="2"/>
    <x v="1"/>
    <n v="14"/>
    <n v="6"/>
    <n v="2002000"/>
    <n v="168"/>
    <n v="57"/>
    <n v="8"/>
    <x v="4"/>
    <x v="5"/>
    <x v="1"/>
    <x v="1"/>
    <x v="1"/>
    <x v="0"/>
  </r>
  <r>
    <s v="PUENTE HILLS"/>
    <n v="25"/>
    <n v="6159"/>
    <n v="200"/>
    <x v="0"/>
    <n v="2487110"/>
    <x v="1"/>
    <s v="LA"/>
    <x v="0"/>
    <x v="0"/>
    <d v="1983-11-22T00:00:00"/>
    <x v="17"/>
    <n v="38276.809489733336"/>
    <n v="8968.1215277777774"/>
    <n v="353679.15625"/>
    <n v="400061.125"/>
    <n v="46381.96875"/>
    <n v="0.13114136903565404"/>
    <n v="31.563785433001467"/>
    <n v="105311.9765625"/>
    <n v="0.12191091750975319"/>
    <n v="3.3583944371236858"/>
    <n v="48225.065731113056"/>
    <n v="45016.197195638881"/>
    <n v="57146.72184057378"/>
    <n v="7.9241848955850145"/>
    <n v="46550"/>
    <n v="34967"/>
    <n v="8.4262342762239317E-2"/>
    <n v="0.76598331925347818"/>
    <n v="532"/>
    <x v="3"/>
    <x v="4"/>
    <x v="5"/>
    <n v="3"/>
    <x v="3"/>
    <n v="84"/>
    <n v="4"/>
    <n v="1515000"/>
    <n v="502"/>
    <n v="151"/>
    <n v="8"/>
    <x v="1"/>
    <x v="5"/>
    <x v="1"/>
    <x v="0"/>
    <x v="2"/>
    <x v="1"/>
  </r>
  <r>
    <s v="RIVERSIDE"/>
    <n v="27"/>
    <n v="5995"/>
    <n v="213"/>
    <x v="0"/>
    <n v="1905128"/>
    <x v="0"/>
    <s v="LA"/>
    <x v="0"/>
    <x v="0"/>
    <d v="1989-05-15T00:00:00"/>
    <x v="18"/>
    <n v="14725.73333181638"/>
    <n v="3871.3897569444443"/>
    <n v="151717.875"/>
    <n v="175801.9375"/>
    <n v="24084.0625"/>
    <n v="0.15874241911178891"/>
    <n v="30.125642743150731"/>
    <n v="49716.71875"/>
    <n v="0.15123496560198876"/>
    <n v="3.0516469874633469"/>
    <n v="35716.596843994252"/>
    <n v="33273.924297347156"/>
    <n v="40692.333419963528"/>
    <n v="7.9856273384821996"/>
    <n v="17785"/>
    <n v="13054"/>
    <n v="8.0418896291461539E-2"/>
    <n v="0.67848620415974414"/>
    <n v="168"/>
    <x v="9"/>
    <x v="5"/>
    <x v="9"/>
    <n v="7"/>
    <x v="1"/>
    <n v="29"/>
    <n v="12"/>
    <n v="2237000"/>
    <n v="218"/>
    <n v="51"/>
    <n v="1"/>
    <x v="5"/>
    <x v="9"/>
    <x v="1"/>
    <x v="1"/>
    <x v="1"/>
    <x v="0"/>
  </r>
  <r>
    <s v="SACRAMENTO II"/>
    <n v="28"/>
    <n v="3000"/>
    <n v="195"/>
    <x v="0"/>
    <n v="2467004"/>
    <x v="1"/>
    <s v="SF"/>
    <x v="0"/>
    <x v="0"/>
    <d v="1988-02-15T00:00:00"/>
    <x v="19"/>
    <n v="47306.047201433517"/>
    <n v="4982.4513888888887"/>
    <n v="343975.875"/>
    <n v="371984.40625"/>
    <n v="28008.53125"/>
    <n v="8.1425859444357832E-2"/>
    <n v="33.793024002046657"/>
    <n v="149468.015625"/>
    <n v="8.31837664266174E-2"/>
    <n v="2.3013343260206276"/>
    <n v="30562.212235832645"/>
    <n v="26154.355068230001"/>
    <n v="31824.795581799677"/>
    <n v="7.0808121071018855"/>
    <n v="116265"/>
    <n v="61609"/>
    <n v="6.85181996211702E-2"/>
    <n v="0.51420750673345994"/>
    <n v="1526"/>
    <x v="2"/>
    <x v="6"/>
    <x v="10"/>
    <n v="54"/>
    <x v="0"/>
    <n v="150"/>
    <n v="12"/>
    <n v="4777000"/>
    <n v="790"/>
    <n v="316"/>
    <n v="25"/>
    <x v="6"/>
    <x v="10"/>
    <x v="0"/>
    <x v="1"/>
    <x v="0"/>
    <x v="1"/>
  </r>
  <r>
    <s v="SAN BERNADINO"/>
    <n v="29"/>
    <n v="5440"/>
    <n v="175"/>
    <x v="0"/>
    <n v="1786083"/>
    <x v="0"/>
    <s v="LA"/>
    <x v="0"/>
    <x v="0"/>
    <d v="1987-08-10T00:00:00"/>
    <x v="20"/>
    <n v="16323.193846837326"/>
    <n v="5232.7951388888887"/>
    <n v="181649.78125"/>
    <n v="211272.28125"/>
    <n v="29622.5"/>
    <n v="0.16307479038045911"/>
    <n v="29.050990117831478"/>
    <n v="62274.578125"/>
    <n v="0.12570576426526375"/>
    <n v="2.9169170907169435"/>
    <n v="27182.751276165309"/>
    <n v="23481.249845881634"/>
    <n v="29258.349899951689"/>
    <n v="6.8164955049975902"/>
    <n v="40737"/>
    <n v="22196"/>
    <n v="7.584312396123756E-2"/>
    <n v="0.54364063789956252"/>
    <n v="427"/>
    <x v="11"/>
    <x v="3"/>
    <x v="2"/>
    <n v="45"/>
    <x v="0"/>
    <n v="61"/>
    <n v="11"/>
    <n v="3247880"/>
    <n v="333"/>
    <n v="90"/>
    <n v="2"/>
    <x v="4"/>
    <x v="11"/>
    <x v="1"/>
    <x v="1"/>
    <x v="1"/>
    <x v="0"/>
  </r>
  <r>
    <s v="SAN BRUNO"/>
    <n v="30"/>
    <n v="5288"/>
    <n v="220"/>
    <x v="0"/>
    <n v="2957345"/>
    <x v="1"/>
    <s v="SF"/>
    <x v="0"/>
    <x v="0"/>
    <d v="1987-06-29T00:00:00"/>
    <x v="21"/>
    <n v="29676.327667683476"/>
    <n v="1660.8107638888889"/>
    <n v="205698.09375"/>
    <n v="214073.703125"/>
    <n v="8375.609375"/>
    <n v="4.0717972744946741E-2"/>
    <n v="35.409154101604308"/>
    <n v="76954.6640625"/>
    <n v="4.3413243410258699E-2"/>
    <n v="2.6729776064377191"/>
    <n v="44947.379163279678"/>
    <n v="42194.306785133333"/>
    <n v="53206.026248741706"/>
    <n v="8.075444528856984"/>
    <n v="53362"/>
    <n v="29810"/>
    <n v="8.3904946996170918E-2"/>
    <n v="0.61543258066290429"/>
    <n v="586"/>
    <x v="0"/>
    <x v="1"/>
    <x v="11"/>
    <n v="21"/>
    <x v="1"/>
    <n v="73"/>
    <n v="11"/>
    <n v="3122000"/>
    <n v="413"/>
    <n v="170"/>
    <n v="8"/>
    <x v="5"/>
    <x v="2"/>
    <x v="0"/>
    <x v="1"/>
    <x v="1"/>
    <x v="1"/>
  </r>
  <r>
    <s v="SAN DIEGO"/>
    <n v="31"/>
    <n v="6117"/>
    <n v="212"/>
    <x v="1"/>
    <n v="2487449"/>
    <x v="1"/>
    <s v="SD"/>
    <x v="0"/>
    <x v="0"/>
    <d v="1986-03-24T00:00:00"/>
    <x v="6"/>
    <n v="65838.997264693535"/>
    <n v="7777.5173611111113"/>
    <n v="451615.90625"/>
    <n v="495500.59375"/>
    <n v="43884.6875"/>
    <n v="9.717259045279697E-2"/>
    <n v="32.419183641187352"/>
    <n v="197642.984375"/>
    <n v="0.12055694488902852"/>
    <n v="2.2850085353554559"/>
    <n v="30981.223661256001"/>
    <n v="27013.59703145294"/>
    <n v="32926.95171910106"/>
    <n v="8.5091414655752846"/>
    <n v="124435"/>
    <n v="60337"/>
    <n v="7.6109185797955323E-2"/>
    <n v="0.44000488960674011"/>
    <n v="2476"/>
    <x v="12"/>
    <x v="4"/>
    <x v="12"/>
    <n v="8"/>
    <x v="4"/>
    <n v="225"/>
    <n v="11"/>
    <n v="5258000"/>
    <n v="829"/>
    <n v="307"/>
    <n v="18"/>
    <x v="7"/>
    <x v="8"/>
    <x v="0"/>
    <x v="0"/>
    <x v="1"/>
    <x v="1"/>
  </r>
  <r>
    <s v="SAN JOSE"/>
    <n v="32"/>
    <n v="6142"/>
    <n v="206"/>
    <x v="0"/>
    <n v="2926940"/>
    <x v="1"/>
    <s v="SF"/>
    <x v="0"/>
    <x v="0"/>
    <d v="1986-12-08T00:00:00"/>
    <x v="22"/>
    <n v="52081.847111154013"/>
    <n v="5846.25"/>
    <n v="386442.25"/>
    <n v="412716.28125"/>
    <n v="26274.03125"/>
    <n v="6.7989541128072817E-2"/>
    <n v="33.17541495527469"/>
    <n v="134031.0625"/>
    <n v="6.9398558263313023E-2"/>
    <n v="2.8832290275994792"/>
    <n v="49331.25778958889"/>
    <n v="46488.853283543882"/>
    <n v="60354.953521572636"/>
    <n v="9.6027794592646991"/>
    <n v="63102"/>
    <n v="37714"/>
    <n v="9.8554417599052327E-2"/>
    <n v="0.67902756142175502"/>
    <n v="873"/>
    <x v="13"/>
    <x v="5"/>
    <x v="1"/>
    <n v="18"/>
    <x v="1"/>
    <n v="63"/>
    <n v="13"/>
    <n v="3017000"/>
    <n v="445"/>
    <n v="154"/>
    <n v="10"/>
    <x v="1"/>
    <x v="7"/>
    <x v="0"/>
    <x v="1"/>
    <x v="0"/>
    <x v="0"/>
  </r>
  <r>
    <s v="SANTA CLARA"/>
    <n v="33"/>
    <n v="5995"/>
    <n v="213"/>
    <x v="0"/>
    <n v="2830930"/>
    <x v="1"/>
    <s v="SF"/>
    <x v="0"/>
    <x v="0"/>
    <d v="1989-01-16T00:00:00"/>
    <x v="23"/>
    <n v="64240.920431747334"/>
    <n v="2015.0972222222222"/>
    <n v="413747.21875"/>
    <n v="423266.6875"/>
    <n v="9519.46875"/>
    <n v="2.3007934116777672E-2"/>
    <n v="34.739762223477179"/>
    <n v="165705.15625"/>
    <n v="2.6600805459244724E-2"/>
    <n v="2.4968880155170186"/>
    <n v="49197.642900747094"/>
    <n v="46340.963369991696"/>
    <n v="61134.570352160124"/>
    <n v="10.419121106082883"/>
    <n v="211895"/>
    <n v="124565"/>
    <n v="0.10498214686426706"/>
    <n v="0.51407012481225356"/>
    <n v="2080"/>
    <x v="4"/>
    <x v="9"/>
    <x v="10"/>
    <n v="44"/>
    <x v="1"/>
    <n v="90"/>
    <n v="19"/>
    <n v="5853000"/>
    <n v="816"/>
    <n v="357"/>
    <n v="19"/>
    <x v="3"/>
    <x v="12"/>
    <x v="3"/>
    <x v="0"/>
    <x v="1"/>
    <x v="0"/>
  </r>
  <r>
    <s v="STOCKTON"/>
    <n v="34"/>
    <n v="5322"/>
    <n v="193"/>
    <x v="0"/>
    <n v="1987431"/>
    <x v="0"/>
    <s v="SF"/>
    <x v="0"/>
    <x v="0"/>
    <d v="1987-05-04T00:00:00"/>
    <x v="24"/>
    <n v="23877.385832066942"/>
    <n v="5542.4878472222226"/>
    <n v="220532.921875"/>
    <n v="249217.953125"/>
    <n v="28685.03125"/>
    <n v="0.13007142428493704"/>
    <n v="31.802217738607197"/>
    <n v="81061.9140625"/>
    <n v="0.10662056635914388"/>
    <n v="2.7205491558583934"/>
    <n v="30863.194644911178"/>
    <n v="26543.055057163579"/>
    <n v="31818.196446468675"/>
    <n v="6.3853508651294346"/>
    <n v="37114"/>
    <n v="23952"/>
    <n v="6.8273756013130404E-2"/>
    <n v="0.56949311242840639"/>
    <n v="443"/>
    <x v="1"/>
    <x v="9"/>
    <x v="8"/>
    <n v="27"/>
    <x v="1"/>
    <n v="92"/>
    <n v="11"/>
    <n v="2907000"/>
    <n v="340"/>
    <n v="126"/>
    <n v="5"/>
    <x v="4"/>
    <x v="13"/>
    <x v="0"/>
    <x v="1"/>
    <x v="1"/>
    <x v="0"/>
  </r>
  <r>
    <s v="WEST COVINA"/>
    <n v="36"/>
    <n v="6117"/>
    <n v="220"/>
    <x v="0"/>
    <n v="2160981"/>
    <x v="1"/>
    <s v="LA"/>
    <x v="0"/>
    <x v="0"/>
    <d v="1986-02-24T00:00:00"/>
    <x v="25"/>
    <n v="43351.267876210135"/>
    <n v="9920.1319444444453"/>
    <n v="421773.28125"/>
    <n v="473302.9375"/>
    <n v="51529.65625"/>
    <n v="0.12217382783774902"/>
    <n v="30.642822991765794"/>
    <n v="130284.9609375"/>
    <n v="0.11122620337931127"/>
    <n v="3.2373136409223173"/>
    <n v="41380.942153302778"/>
    <n v="39251.982755348479"/>
    <n v="49971.024236137106"/>
    <n v="7.7809771913278096"/>
    <n v="58961"/>
    <n v="44860"/>
    <n v="8.4408618479844488E-2"/>
    <n v="0.71506932577817073"/>
    <n v="707"/>
    <x v="0"/>
    <x v="5"/>
    <x v="0"/>
    <n v="24"/>
    <x v="4"/>
    <n v="90"/>
    <n v="10"/>
    <n v="2975000"/>
    <n v="624"/>
    <n v="181"/>
    <n v="12"/>
    <x v="0"/>
    <x v="7"/>
    <x v="0"/>
    <x v="1"/>
    <x v="0"/>
    <x v="1"/>
  </r>
  <r>
    <s v="WESTHILLS"/>
    <n v="37"/>
    <n v="5995"/>
    <n v="213"/>
    <x v="0"/>
    <n v="2264340"/>
    <x v="1"/>
    <s v="LA"/>
    <x v="0"/>
    <x v="0"/>
    <d v="1989-05-15T00:00:00"/>
    <x v="18"/>
    <n v="40928.716788765953"/>
    <n v="4907.8454861111113"/>
    <n v="284470.34375"/>
    <n v="310283.875"/>
    <n v="25813.53125"/>
    <n v="9.0742433498395211E-2"/>
    <n v="34.697680151412975"/>
    <n v="100438.1015625"/>
    <n v="7.019551920854239E-2"/>
    <n v="2.8322951083755954"/>
    <n v="56206.280367486906"/>
    <n v="49277.062339934644"/>
    <n v="63968.506073184057"/>
    <n v="9.3339543592946779"/>
    <n v="78531"/>
    <n v="43647"/>
    <n v="9.9238391263623438E-2"/>
    <n v="0.62613743328058435"/>
    <n v="1133"/>
    <x v="1"/>
    <x v="4"/>
    <x v="7"/>
    <n v="8"/>
    <x v="3"/>
    <n v="64"/>
    <n v="4"/>
    <n v="3051000"/>
    <n v="632"/>
    <n v="235"/>
    <n v="11"/>
    <x v="5"/>
    <x v="8"/>
    <x v="1"/>
    <x v="1"/>
    <x v="2"/>
    <x v="1"/>
  </r>
  <r>
    <s v="YORBA LINDA"/>
    <n v="38"/>
    <n v="5995"/>
    <n v="213"/>
    <x v="0"/>
    <n v="1614248"/>
    <x v="0"/>
    <s v="LA"/>
    <x v="0"/>
    <x v="0"/>
    <d v="1989-03-06T00:00:00"/>
    <x v="26"/>
    <n v="30036.037067144593"/>
    <n v="4647.3368055555557"/>
    <n v="208232.09375"/>
    <n v="231885.78125"/>
    <n v="23653.6875"/>
    <n v="0.11359290046998338"/>
    <n v="33.552837001140702"/>
    <n v="72092.921875"/>
    <n v="0.12284937386580295"/>
    <n v="2.888384717032944"/>
    <n v="55078.85757335314"/>
    <n v="50808.088460487299"/>
    <n v="64636.487204646801"/>
    <n v="9.8276395074167926"/>
    <n v="43542"/>
    <n v="30370"/>
    <n v="9.6363503598438149E-2"/>
    <n v="0.6704862236696294"/>
    <n v="910"/>
    <x v="9"/>
    <x v="3"/>
    <x v="9"/>
    <n v="1"/>
    <x v="0"/>
    <n v="45"/>
    <n v="10"/>
    <n v="2964000"/>
    <n v="336"/>
    <n v="106"/>
    <n v="7"/>
    <x v="4"/>
    <x v="4"/>
    <x v="1"/>
    <x v="1"/>
    <x v="1"/>
    <x v="0"/>
  </r>
  <r>
    <s v="BOCA RATON"/>
    <n v="39"/>
    <n v="5972"/>
    <n v="224"/>
    <x v="0"/>
    <n v="3579194"/>
    <x v="2"/>
    <s v="SFLORIDA"/>
    <x v="1"/>
    <x v="0"/>
    <d v="1983-05-31T00:00:00"/>
    <x v="27"/>
    <n v="28519.538752816872"/>
    <n v="5442.744791666667"/>
    <n v="147133.25"/>
    <n v="173571.484375"/>
    <n v="26438.234375"/>
    <n v="0.17968905312021585"/>
    <n v="44.946522964727549"/>
    <n v="67803.0078125"/>
    <n v="0.26466942089244061"/>
    <n v="2.1700106639351016"/>
    <n v="48729.730119596235"/>
    <n v="40427.025414271695"/>
    <n v="50072.933622478704"/>
    <n v="12.217785946819234"/>
    <n v="44642"/>
    <n v="24796"/>
    <n v="0.1092799372655992"/>
    <n v="0.80005923593283645"/>
    <n v="680"/>
    <x v="14"/>
    <x v="1"/>
    <x v="4"/>
    <n v="28"/>
    <x v="4"/>
    <n v="32"/>
    <n v="14"/>
    <n v="3160000"/>
    <n v="341"/>
    <n v="158"/>
    <n v="11"/>
    <x v="3"/>
    <x v="5"/>
    <x v="0"/>
    <x v="1"/>
    <x v="0"/>
    <x v="1"/>
  </r>
  <r>
    <s v="BRADENTON"/>
    <n v="40"/>
    <n v="6117"/>
    <n v="210"/>
    <x v="0"/>
    <n v="2730131"/>
    <x v="1"/>
    <s v="TAMPA"/>
    <x v="1"/>
    <x v="0"/>
    <d v="1985-11-11T00:00:00"/>
    <x v="28"/>
    <n v="16916.713021390984"/>
    <n v="3294.1059027777778"/>
    <n v="135934.25"/>
    <n v="150661.46875"/>
    <n v="14727.21875"/>
    <n v="0.10834075113519956"/>
    <n v="41.417335954698686"/>
    <n v="57699.5"/>
    <n v="9.9032487283252021E-2"/>
    <n v="2.3558999644710958"/>
    <n v="31246.395133406702"/>
    <n v="25830.084766765744"/>
    <n v="33851.0469950267"/>
    <n v="10.331438466714896"/>
    <n v="20713"/>
    <n v="18451"/>
    <n v="9.5551526394730898E-2"/>
    <n v="0.72390914937641104"/>
    <n v="344"/>
    <x v="15"/>
    <x v="5"/>
    <x v="9"/>
    <n v="7"/>
    <x v="1"/>
    <n v="93"/>
    <n v="11"/>
    <n v="2213000"/>
    <n v="202"/>
    <n v="69"/>
    <n v="1"/>
    <x v="4"/>
    <x v="9"/>
    <x v="1"/>
    <x v="1"/>
    <x v="1"/>
    <x v="0"/>
  </r>
  <r>
    <s v="BRANDON"/>
    <n v="41"/>
    <n v="6117"/>
    <n v="210"/>
    <x v="0"/>
    <n v="2969012"/>
    <x v="1"/>
    <s v="TAMPA"/>
    <x v="1"/>
    <x v="0"/>
    <d v="1984-08-27T00:00:00"/>
    <x v="29"/>
    <n v="10712.98845642304"/>
    <n v="3222.0225694444443"/>
    <n v="110050.0078125"/>
    <n v="125639.1640625"/>
    <n v="15589.15625"/>
    <n v="0.14165520348313243"/>
    <n v="33.721235679716912"/>
    <n v="37588.0859375"/>
    <n v="0.16026500252012202"/>
    <n v="2.9277896191757904"/>
    <n v="37484.313150256428"/>
    <n v="35157.02933629859"/>
    <n v="46184.85263815229"/>
    <n v="10.471104170496945"/>
    <n v="19568"/>
    <n v="13469"/>
    <n v="9.6057504390327023E-2"/>
    <n v="0.8200936689574847"/>
    <n v="226"/>
    <x v="16"/>
    <x v="1"/>
    <x v="9"/>
    <n v="1"/>
    <x v="1"/>
    <n v="68"/>
    <n v="12"/>
    <n v="2191000"/>
    <n v="147"/>
    <n v="43"/>
    <n v="2"/>
    <x v="5"/>
    <x v="11"/>
    <x v="1"/>
    <x v="1"/>
    <x v="1"/>
    <x v="0"/>
  </r>
  <r>
    <s v="CLEARWATER"/>
    <n v="42"/>
    <n v="5972"/>
    <n v="214"/>
    <x v="0"/>
    <n v="3469130"/>
    <x v="2"/>
    <s v="TAMPA"/>
    <x v="1"/>
    <x v="0"/>
    <d v="1984-04-30T00:00:00"/>
    <x v="30"/>
    <n v="29697.882994394033"/>
    <n v="5594.2690972222226"/>
    <n v="197275.65625"/>
    <n v="223064.46875"/>
    <n v="25788.8125"/>
    <n v="0.13072475839248412"/>
    <n v="43.696334174531479"/>
    <n v="87772.3125"/>
    <n v="0.13007874778279313"/>
    <n v="2.2475841256888383"/>
    <n v="36566.310497971666"/>
    <n v="30170.731573239569"/>
    <n v="40463.981671470174"/>
    <n v="11.523154040721915"/>
    <n v="30374"/>
    <n v="19872"/>
    <n v="0.10755109479505866"/>
    <n v="0.74633833971340291"/>
    <n v="696"/>
    <x v="9"/>
    <x v="7"/>
    <x v="9"/>
    <n v="13"/>
    <x v="0"/>
    <n v="81"/>
    <n v="22"/>
    <n v="4816000"/>
    <n v="376"/>
    <n v="168"/>
    <n v="11"/>
    <x v="4"/>
    <x v="4"/>
    <x v="1"/>
    <x v="1"/>
    <x v="1"/>
    <x v="0"/>
  </r>
  <r>
    <s v="DALE MABRY"/>
    <n v="44"/>
    <n v="5972"/>
    <n v="262"/>
    <x v="0"/>
    <n v="2604901"/>
    <x v="1"/>
    <s v="TAMPA"/>
    <x v="1"/>
    <x v="0"/>
    <d v="1984-02-06T00:00:00"/>
    <x v="31"/>
    <n v="28080.229270918622"/>
    <n v="8449.3125"/>
    <n v="225026.59375"/>
    <n v="266133.65625"/>
    <n v="41107.0625"/>
    <n v="0.18267646421235489"/>
    <n v="32.9497677427293"/>
    <n v="88266.7734375"/>
    <n v="0.16352132787792548"/>
    <n v="2.5493918604528689"/>
    <n v="39134.149640644609"/>
    <n v="34169.084951718192"/>
    <n v="46981.304007299761"/>
    <n v="12.268636029609237"/>
    <n v="38742"/>
    <n v="29581"/>
    <n v="0.12274530720989883"/>
    <n v="0.61723826684005789"/>
    <n v="631"/>
    <x v="13"/>
    <x v="2"/>
    <x v="9"/>
    <n v="7"/>
    <x v="1"/>
    <n v="132"/>
    <n v="15"/>
    <n v="5000000"/>
    <n v="372"/>
    <n v="129"/>
    <n v="12"/>
    <x v="4"/>
    <x v="2"/>
    <x v="2"/>
    <x v="0"/>
    <x v="1"/>
    <x v="1"/>
  </r>
  <r>
    <s v="FOWLER"/>
    <n v="45"/>
    <n v="6117"/>
    <n v="214"/>
    <x v="0"/>
    <n v="2945065"/>
    <x v="1"/>
    <s v="TAMPA"/>
    <x v="1"/>
    <x v="0"/>
    <d v="1984-10-07T00:00:00"/>
    <x v="32"/>
    <n v="27667.50707890615"/>
    <n v="5416.0069444444443"/>
    <n v="228415.296875"/>
    <n v="254449.171875"/>
    <n v="26033.875"/>
    <n v="0.11397605745401108"/>
    <n v="31.916612414927606"/>
    <n v="93166.8046875"/>
    <n v="0.1191502036292265"/>
    <n v="2.4516811287147857"/>
    <n v="31968.676676099512"/>
    <n v="27814.011661040418"/>
    <n v="36889.442522582547"/>
    <n v="10.561760999955112"/>
    <n v="40121"/>
    <n v="27884"/>
    <n v="9.8218281214696002E-2"/>
    <n v="0.57877166773980093"/>
    <n v="586"/>
    <x v="0"/>
    <x v="6"/>
    <x v="9"/>
    <n v="8"/>
    <x v="1"/>
    <n v="156"/>
    <n v="18"/>
    <n v="5685000"/>
    <n v="386"/>
    <n v="121"/>
    <n v="11"/>
    <x v="4"/>
    <x v="7"/>
    <x v="2"/>
    <x v="0"/>
    <x v="0"/>
    <x v="0"/>
  </r>
  <r>
    <s v="FT. MYERS"/>
    <n v="46"/>
    <n v="5440"/>
    <n v="179"/>
    <x v="0"/>
    <n v="2111727"/>
    <x v="1"/>
    <s v="SFLORIDA"/>
    <x v="1"/>
    <x v="0"/>
    <d v="1989-01-16T00:00:00"/>
    <x v="23"/>
    <n v="19265.072771337331"/>
    <n v="4837.9609375"/>
    <n v="115354.2578125"/>
    <n v="139498.5625"/>
    <n v="24144.3046875"/>
    <n v="0.20930570873894244"/>
    <n v="44.333478425326327"/>
    <n v="49763.2578125"/>
    <n v="0.22028245613566863"/>
    <n v="2.3180608119978077"/>
    <n v="39835.508990773029"/>
    <n v="32283.488955911089"/>
    <n v="42106.146856302454"/>
    <n v="10.017419290099021"/>
    <n v="30856"/>
    <n v="18944"/>
    <n v="9.0986898203904418E-2"/>
    <n v="0.75445191565739378"/>
    <n v="479"/>
    <x v="5"/>
    <x v="1"/>
    <x v="9"/>
    <n v="28"/>
    <x v="3"/>
    <n v="28"/>
    <n v="18"/>
    <n v="3515800"/>
    <n v="275"/>
    <n v="119"/>
    <n v="10"/>
    <x v="1"/>
    <x v="4"/>
    <x v="0"/>
    <x v="0"/>
    <x v="1"/>
    <x v="0"/>
  </r>
  <r>
    <s v="GAINESVILLE"/>
    <n v="47"/>
    <n v="6117"/>
    <n v="210"/>
    <x v="1"/>
    <n v="2437924"/>
    <x v="1"/>
    <s v="NFLORIDA"/>
    <x v="1"/>
    <x v="0"/>
    <d v="1985-03-18T00:00:00"/>
    <x v="33"/>
    <n v="14043.087920943723"/>
    <n v="2337.7517361111113"/>
    <n v="113730.921875"/>
    <n v="124501.546875"/>
    <n v="10770.625"/>
    <n v="9.4702696702290312E-2"/>
    <n v="28.117425738575111"/>
    <n v="44601.88671875"/>
    <n v="0.1088604803450807"/>
    <n v="2.5499128005988396"/>
    <n v="31496.683735789975"/>
    <n v="25735.968866928011"/>
    <n v="34213.32297632876"/>
    <n v="10.823345597423442"/>
    <n v="28772"/>
    <n v="14927"/>
    <n v="0.10295168996946658"/>
    <n v="0.44839859150893624"/>
    <n v="325"/>
    <x v="13"/>
    <x v="4"/>
    <x v="4"/>
    <n v="23"/>
    <x v="1"/>
    <n v="45"/>
    <n v="7"/>
    <n v="1995000"/>
    <n v="250"/>
    <n v="99"/>
    <n v="8"/>
    <x v="1"/>
    <x v="5"/>
    <x v="0"/>
    <x v="0"/>
    <x v="1"/>
    <x v="0"/>
  </r>
  <r>
    <s v="HOLLYWOOD"/>
    <n v="48"/>
    <n v="6192"/>
    <n v="202"/>
    <x v="0"/>
    <n v="2471035"/>
    <x v="1"/>
    <s v="SFLORIDA"/>
    <x v="1"/>
    <x v="0"/>
    <d v="1988-04-25T00:00:00"/>
    <x v="34"/>
    <n v="43700.517469867918"/>
    <n v="3077.3159722222222"/>
    <n v="314024.375"/>
    <n v="328744.59375"/>
    <n v="14720.21875"/>
    <n v="4.6876038683302847E-2"/>
    <n v="38.594736475472644"/>
    <n v="129734.3359375"/>
    <n v="5.7272268238067039E-2"/>
    <n v="2.4205186139102173"/>
    <n v="36982.304286132807"/>
    <n v="31316.832592084967"/>
    <n v="41200.50721755319"/>
    <n v="10.634041311576583"/>
    <n v="59561"/>
    <n v="41778"/>
    <n v="9.4886100427705067E-2"/>
    <n v="0.72328998241075482"/>
    <n v="750"/>
    <x v="8"/>
    <x v="10"/>
    <x v="11"/>
    <n v="91"/>
    <x v="4"/>
    <n v="85"/>
    <n v="7"/>
    <n v="2067000"/>
    <n v="618"/>
    <n v="247"/>
    <n v="12"/>
    <x v="7"/>
    <x v="1"/>
    <x v="0"/>
    <x v="0"/>
    <x v="1"/>
    <x v="0"/>
  </r>
  <r>
    <s v="LAKELAND"/>
    <n v="49"/>
    <n v="6117"/>
    <n v="205"/>
    <x v="0"/>
    <n v="2387109"/>
    <x v="1"/>
    <s v="TAMPA"/>
    <x v="1"/>
    <x v="0"/>
    <d v="1985-02-06T00:00:00"/>
    <x v="35"/>
    <n v="11648.666134414088"/>
    <n v="2058.0112847222222"/>
    <n v="96881.8203125"/>
    <n v="107078.609375"/>
    <n v="10196.7890625"/>
    <n v="0.10524976749620772"/>
    <n v="35.251611076091173"/>
    <n v="38920.375"/>
    <n v="0.13214700365810966"/>
    <n v="2.4892314195970617"/>
    <n v="33258.134640275181"/>
    <n v="28729.165327929139"/>
    <n v="35908.819637246532"/>
    <n v="8.5784432019074455"/>
    <n v="23197"/>
    <n v="14395"/>
    <n v="7.572233854658475E-2"/>
    <n v="0.68358577069410265"/>
    <n v="378"/>
    <x v="14"/>
    <x v="7"/>
    <x v="1"/>
    <n v="2"/>
    <x v="1"/>
    <n v="65"/>
    <n v="4"/>
    <n v="612000"/>
    <n v="137"/>
    <n v="49"/>
    <n v="3"/>
    <x v="5"/>
    <x v="6"/>
    <x v="0"/>
    <x v="0"/>
    <x v="1"/>
    <x v="0"/>
  </r>
  <r>
    <s v="LARGO"/>
    <n v="50"/>
    <n v="5440"/>
    <n v="183"/>
    <x v="0"/>
    <n v="2833897"/>
    <x v="1"/>
    <s v="TAMPA"/>
    <x v="1"/>
    <x v="0"/>
    <d v="1988-01-11T00:00:00"/>
    <x v="36"/>
    <n v="30048.022844910858"/>
    <n v="3530.59375"/>
    <n v="210081"/>
    <n v="225303.84375"/>
    <n v="15222.84375"/>
    <n v="7.246178259814072E-2"/>
    <n v="40.975171481476195"/>
    <n v="94043.6328125"/>
    <n v="7.5795934151243791E-2"/>
    <n v="2.2338673413313384"/>
    <n v="34042.062564542641"/>
    <n v="28701.7723930506"/>
    <n v="38532.854348788824"/>
    <n v="11.475835471428145"/>
    <n v="46066"/>
    <n v="32011"/>
    <n v="0.10639626785331081"/>
    <n v="0.7286009345400849"/>
    <n v="779"/>
    <x v="9"/>
    <x v="7"/>
    <x v="9"/>
    <n v="13"/>
    <x v="1"/>
    <n v="74"/>
    <n v="20"/>
    <n v="3954000"/>
    <n v="354"/>
    <n v="142"/>
    <n v="8"/>
    <x v="1"/>
    <x v="5"/>
    <x v="0"/>
    <x v="1"/>
    <x v="1"/>
    <x v="0"/>
  </r>
  <r>
    <s v="LAUDERHILL"/>
    <n v="51"/>
    <n v="6775"/>
    <n v="230"/>
    <x v="0"/>
    <n v="1804963"/>
    <x v="0"/>
    <s v="SFLORIDA"/>
    <x v="1"/>
    <x v="0"/>
    <d v="1987-11-16T00:00:00"/>
    <x v="37"/>
    <n v="53980.76429445047"/>
    <n v="5912.333333333333"/>
    <n v="350079.53125"/>
    <n v="378668.125"/>
    <n v="28588.59375"/>
    <n v="8.1663139938290802E-2"/>
    <n v="38.712548978825794"/>
    <n v="142743.828125"/>
    <n v="0.1028540529061841"/>
    <n v="2.4525020510409545"/>
    <n v="39758.814896221978"/>
    <n v="34256.766686388037"/>
    <n v="44457.30909847399"/>
    <n v="11.953602442075125"/>
    <n v="66311"/>
    <n v="38198"/>
    <n v="0.10254560270283015"/>
    <n v="0.7496697293606901"/>
    <n v="904"/>
    <x v="17"/>
    <x v="11"/>
    <x v="13"/>
    <n v="6"/>
    <x v="0"/>
    <n v="89"/>
    <n v="46"/>
    <n v="10571000"/>
    <n v="634"/>
    <n v="250"/>
    <n v="24"/>
    <x v="8"/>
    <x v="14"/>
    <x v="2"/>
    <x v="0"/>
    <x v="0"/>
    <x v="0"/>
  </r>
  <r>
    <s v="MIRACLE CENTER"/>
    <n v="52"/>
    <n v="6700"/>
    <n v="218"/>
    <x v="0"/>
    <n v="1794228"/>
    <x v="0"/>
    <s v="SFLORIDA"/>
    <x v="1"/>
    <x v="0"/>
    <d v="1989-03-02T00:00:00"/>
    <x v="38"/>
    <n v="47853.852428791011"/>
    <n v="2534.8576388888887"/>
    <n v="428478.375"/>
    <n v="438935.25"/>
    <n v="10456.875"/>
    <n v="2.4404673864812897E-2"/>
    <n v="39.735676275377955"/>
    <n v="164651.828125"/>
    <n v="1.2618957218152659E-2"/>
    <n v="2.6023298974531199"/>
    <n v="33752.425292119726"/>
    <n v="26165.938253228855"/>
    <n v="32849.997600155642"/>
    <n v="8.6933185225001957"/>
    <n v="159294"/>
    <n v="78084"/>
    <n v="8.1911026474995569E-2"/>
    <n v="0.43943926500051289"/>
    <n v="2088"/>
    <x v="18"/>
    <x v="4"/>
    <x v="14"/>
    <n v="33"/>
    <x v="1"/>
    <n v="224"/>
    <n v="10"/>
    <n v="3881000"/>
    <n v="968"/>
    <n v="394"/>
    <n v="10"/>
    <x v="7"/>
    <x v="1"/>
    <x v="1"/>
    <x v="1"/>
    <x v="1"/>
    <x v="0"/>
  </r>
  <r>
    <s v="NEW PORT RICHEY"/>
    <n v="53"/>
    <n v="5995"/>
    <n v="213"/>
    <x v="0"/>
    <n v="2384987"/>
    <x v="1"/>
    <s v="TAMPA"/>
    <x v="1"/>
    <x v="0"/>
    <d v="1988-06-13T00:00:00"/>
    <x v="39"/>
    <n v="20298.201128141285"/>
    <n v="4554.453125"/>
    <n v="112783.421875"/>
    <n v="135278.21875"/>
    <n v="22494.796875"/>
    <n v="0.19945127130414086"/>
    <n v="55.923671184497834"/>
    <n v="52427.57421875"/>
    <n v="0.20835201299650058"/>
    <n v="2.1512233506059215"/>
    <n v="29668.515913210329"/>
    <n v="24604.208056963107"/>
    <n v="33438.677457001533"/>
    <n v="12.716403842367271"/>
    <n v="10712"/>
    <n v="6515"/>
    <n v="0.11217525838490039"/>
    <n v="0.86151453371074571"/>
    <n v="183"/>
    <x v="15"/>
    <x v="1"/>
    <x v="5"/>
    <n v="0"/>
    <x v="1"/>
    <n v="35"/>
    <n v="9"/>
    <n v="2388000"/>
    <n v="143"/>
    <n v="59"/>
    <n v="1"/>
    <x v="5"/>
    <x v="11"/>
    <x v="0"/>
    <x v="1"/>
    <x v="1"/>
    <x v="0"/>
  </r>
  <r>
    <s v="ORLANDO"/>
    <n v="56"/>
    <n v="6117"/>
    <n v="200"/>
    <x v="0"/>
    <n v="2791381"/>
    <x v="1"/>
    <s v="ORLANDO"/>
    <x v="1"/>
    <x v="0"/>
    <d v="1986-01-20T00:00:00"/>
    <x v="40"/>
    <n v="8516.2348225334827"/>
    <n v="2960.2803819444443"/>
    <n v="72253.859375"/>
    <n v="87323.453125"/>
    <n v="15069.59375"/>
    <n v="0.20856455115827507"/>
    <n v="32.078106554429297"/>
    <n v="26928.9453125"/>
    <n v="0.21917618849373569"/>
    <n v="2.683129938306974"/>
    <n v="44193.186557796049"/>
    <n v="38455.869250820666"/>
    <n v="52813.962655725576"/>
    <n v="15.103837682169912"/>
    <n v="28073"/>
    <n v="24518"/>
    <n v="0.13487934854709155"/>
    <n v="0.59263117659235298"/>
    <n v="373"/>
    <x v="5"/>
    <x v="4"/>
    <x v="4"/>
    <n v="9"/>
    <x v="0"/>
    <n v="58"/>
    <n v="9"/>
    <n v="5948200"/>
    <n v="236"/>
    <n v="89"/>
    <n v="11"/>
    <x v="1"/>
    <x v="2"/>
    <x v="0"/>
    <x v="1"/>
    <x v="0"/>
    <x v="1"/>
  </r>
  <r>
    <s v="ORLANDO II"/>
    <n v="57"/>
    <n v="6117"/>
    <n v="210"/>
    <x v="0"/>
    <n v="2924777"/>
    <x v="1"/>
    <s v="ORLANDO"/>
    <x v="1"/>
    <x v="0"/>
    <d v="1986-12-08T00:00:00"/>
    <x v="22"/>
    <n v="27368.017045149201"/>
    <n v="5070.1319444444443"/>
    <n v="219989.6875"/>
    <n v="245601.546875"/>
    <n v="25611.859375"/>
    <n v="0.11642299994175863"/>
    <n v="34.722352610278605"/>
    <n v="86310.8125"/>
    <n v="0.12842883242467448"/>
    <n v="2.5488079781429471"/>
    <n v="39780.646300832821"/>
    <n v="33470.188546771009"/>
    <n v="44698.63719665238"/>
    <n v="11.180336200509188"/>
    <n v="67455"/>
    <n v="33615"/>
    <n v="0.10412984782915499"/>
    <n v="0.61994129264312359"/>
    <n v="1669"/>
    <x v="19"/>
    <x v="5"/>
    <x v="5"/>
    <n v="10"/>
    <x v="1"/>
    <n v="171"/>
    <n v="27"/>
    <n v="5390000"/>
    <n v="446"/>
    <n v="165"/>
    <n v="16"/>
    <x v="0"/>
    <x v="7"/>
    <x v="0"/>
    <x v="0"/>
    <x v="2"/>
    <x v="0"/>
  </r>
  <r>
    <s v="PALM BAY"/>
    <n v="58"/>
    <n v="6117"/>
    <n v="222"/>
    <x v="0"/>
    <n v="2595613"/>
    <x v="1"/>
    <s v="ORLANDO"/>
    <x v="1"/>
    <x v="0"/>
    <d v="1985-07-01T00:00:00"/>
    <x v="41"/>
    <n v="11911.031975541919"/>
    <n v="5723.537760416667"/>
    <n v="102511.65625"/>
    <n v="129790.2421875"/>
    <n v="27278.5859375"/>
    <n v="0.2661022847096961"/>
    <n v="36.575235803977172"/>
    <n v="40668.99609375"/>
    <n v="0.27910254500342563"/>
    <n v="2.520634047953644"/>
    <n v="35293.180994467242"/>
    <n v="31118.864824757573"/>
    <n v="40984.639840901975"/>
    <n v="10.741137022187569"/>
    <n v="24200"/>
    <n v="15885"/>
    <n v="0.10257428183272412"/>
    <n v="0.70293311885791843"/>
    <n v="297"/>
    <x v="15"/>
    <x v="7"/>
    <x v="5"/>
    <n v="2"/>
    <x v="1"/>
    <n v="59"/>
    <n v="9"/>
    <n v="2462000"/>
    <n v="152"/>
    <n v="64"/>
    <n v="3"/>
    <x v="5"/>
    <x v="13"/>
    <x v="0"/>
    <x v="1"/>
    <x v="1"/>
    <x v="0"/>
  </r>
  <r>
    <s v="PLANTATION"/>
    <n v="59"/>
    <n v="5995"/>
    <n v="218"/>
    <x v="0"/>
    <n v="2863963"/>
    <x v="1"/>
    <s v="SFLORIDA"/>
    <x v="1"/>
    <x v="0"/>
    <d v="1989-02-20T00:00:00"/>
    <x v="42"/>
    <n v="43851.559059498599"/>
    <n v="6134.296875"/>
    <n v="282397.53125"/>
    <n v="312259.0625"/>
    <n v="29861.53125"/>
    <n v="0.10574289059051398"/>
    <n v="38.452655559466756"/>
    <n v="114290.4296875"/>
    <n v="0.1236560503240955"/>
    <n v="2.4708764506542575"/>
    <n v="40441.253643353091"/>
    <n v="34647.309340137086"/>
    <n v="44524.402564982789"/>
    <n v="11.25579964530883"/>
    <n v="54165"/>
    <n v="30253"/>
    <n v="9.738180055746895E-2"/>
    <n v="0.75851169485853376"/>
    <n v="690"/>
    <x v="8"/>
    <x v="12"/>
    <x v="5"/>
    <n v="4"/>
    <x v="0"/>
    <n v="64"/>
    <n v="30"/>
    <n v="10937000"/>
    <n v="521"/>
    <n v="204"/>
    <n v="19"/>
    <x v="9"/>
    <x v="7"/>
    <x v="0"/>
    <x v="1"/>
    <x v="1"/>
    <x v="1"/>
  </r>
  <r>
    <s v="SARASOTA"/>
    <n v="60"/>
    <n v="6000"/>
    <n v="239"/>
    <x v="0"/>
    <n v="2885841"/>
    <x v="1"/>
    <s v="TAMPA"/>
    <x v="1"/>
    <x v="0"/>
    <d v="1986-09-29T00:00:00"/>
    <x v="43"/>
    <n v="21291.157128411345"/>
    <n v="3158.1371527777778"/>
    <n v="144625.25"/>
    <n v="158546.953125"/>
    <n v="13921.703125"/>
    <n v="9.6260529368142833E-2"/>
    <n v="43.0159913293149"/>
    <n v="64401.5234375"/>
    <n v="9.5664589650259396E-2"/>
    <n v="2.2456805721429096"/>
    <n v="38112.477795374354"/>
    <n v="30417.711250279768"/>
    <n v="40133.013968562431"/>
    <n v="11.05223551081847"/>
    <n v="31179"/>
    <n v="20327"/>
    <n v="0.10319292825411322"/>
    <n v="0.71371670120286157"/>
    <n v="698"/>
    <x v="9"/>
    <x v="3"/>
    <x v="7"/>
    <n v="5"/>
    <x v="5"/>
    <n v="84"/>
    <n v="14"/>
    <n v="2398505"/>
    <n v="326"/>
    <n v="154"/>
    <n v="6"/>
    <x v="0"/>
    <x v="6"/>
    <x v="1"/>
    <x v="1"/>
    <x v="1"/>
    <x v="0"/>
  </r>
  <r>
    <s v="ST PETERSBURG"/>
    <n v="61"/>
    <n v="6000"/>
    <n v="239"/>
    <x v="0"/>
    <n v="2682585"/>
    <x v="1"/>
    <s v="TAMPA"/>
    <x v="1"/>
    <x v="0"/>
    <d v="1986-12-08T00:00:00"/>
    <x v="22"/>
    <n v="33031.890263785281"/>
    <n v="823.01388888888891"/>
    <n v="248020.046875"/>
    <n v="250112.671875"/>
    <n v="2092.625"/>
    <n v="8.4373220083079226E-3"/>
    <n v="39.773897813073702"/>
    <n v="112171.6796875"/>
    <n v="1.1514019212319286E-2"/>
    <n v="2.2110754476170911"/>
    <n v="30214.87128874371"/>
    <n v="24453.770788150836"/>
    <n v="32303.733985398492"/>
    <n v="11.428341010464729"/>
    <n v="45690"/>
    <n v="31502"/>
    <n v="0.10375908784147166"/>
    <n v="0.73232306381633894"/>
    <n v="650"/>
    <x v="13"/>
    <x v="3"/>
    <x v="4"/>
    <n v="34"/>
    <x v="4"/>
    <n v="159"/>
    <n v="17"/>
    <n v="4695000"/>
    <n v="447"/>
    <n v="152"/>
    <n v="10"/>
    <x v="4"/>
    <x v="7"/>
    <x v="0"/>
    <x v="0"/>
    <x v="2"/>
    <x v="0"/>
  </r>
  <r>
    <s v="THE CREEK"/>
    <n v="63"/>
    <n v="5995"/>
    <n v="213"/>
    <x v="0"/>
    <n v="2022726"/>
    <x v="1"/>
    <s v="SFLORIDA"/>
    <x v="1"/>
    <x v="0"/>
    <d v="1988-06-27T00:00:00"/>
    <x v="44"/>
    <n v="54017.025202452314"/>
    <n v="3565.0381944444443"/>
    <n v="329996.40625"/>
    <n v="346902.5"/>
    <n v="16906.09375"/>
    <n v="5.1231145036143858E-2"/>
    <n v="41.299761881876556"/>
    <n v="148429.28125"/>
    <n v="7.1092041517246116E-2"/>
    <n v="2.2232567824281637"/>
    <n v="38817.407774788371"/>
    <n v="32120.651288271329"/>
    <n v="42223.587340148137"/>
    <n v="11.197034644280942"/>
    <n v="95161"/>
    <n v="65551"/>
    <n v="9.7100980750740043E-2"/>
    <n v="0.69839341737942373"/>
    <n v="1412"/>
    <x v="13"/>
    <x v="6"/>
    <x v="11"/>
    <n v="126"/>
    <x v="2"/>
    <n v="117"/>
    <n v="30"/>
    <n v="7111000"/>
    <n v="829"/>
    <n v="349"/>
    <n v="26"/>
    <x v="10"/>
    <x v="12"/>
    <x v="2"/>
    <x v="0"/>
    <x v="2"/>
    <x v="0"/>
  </r>
  <r>
    <s v="ANN ARBOR"/>
    <n v="64"/>
    <n v="5848"/>
    <n v="203"/>
    <x v="1"/>
    <n v="1678646"/>
    <x v="0"/>
    <s v="DETROIT"/>
    <x v="2"/>
    <x v="0"/>
    <d v="1987-10-26T00:00:00"/>
    <x v="45"/>
    <n v="24061.302555751969"/>
    <n v="307.95138888888891"/>
    <n v="166373.984375"/>
    <n v="171077.28125"/>
    <n v="4703.296875"/>
    <n v="2.8269425010577168E-2"/>
    <n v="28.772632439998929"/>
    <n v="66381.6640625"/>
    <n v="7.9108112144578704E-2"/>
    <n v="2.5063244003397491"/>
    <n v="36382.700345174853"/>
    <n v="32292.562686914789"/>
    <n v="38261.792119836544"/>
    <n v="8.5350242140243253"/>
    <n v="45000"/>
    <n v="20917"/>
    <n v="7.1198797043029699E-2"/>
    <n v="0.4113063915560094"/>
    <n v="634"/>
    <x v="19"/>
    <x v="3"/>
    <x v="5"/>
    <n v="7"/>
    <x v="3"/>
    <n v="57"/>
    <n v="4"/>
    <n v="1738000"/>
    <n v="297"/>
    <n v="113"/>
    <n v="7"/>
    <x v="0"/>
    <x v="1"/>
    <x v="0"/>
    <x v="0"/>
    <x v="0"/>
    <x v="0"/>
  </r>
  <r>
    <s v="CALUMET CITY"/>
    <n v="67"/>
    <n v="5995"/>
    <n v="217"/>
    <x v="1"/>
    <n v="1616830"/>
    <x v="0"/>
    <s v="CHICAGO"/>
    <x v="2"/>
    <x v="0"/>
    <d v="1989-04-24T00:00:00"/>
    <x v="46"/>
    <n v="29227.121630615824"/>
    <n v="-1905.96875"/>
    <n v="269558.46875"/>
    <n v="258852.484375"/>
    <n v="-10705.984375"/>
    <n v="-3.9716742807769788E-2"/>
    <n v="33.846122669815024"/>
    <n v="100295.2578125"/>
    <n v="-1.433766691829351E-2"/>
    <n v="2.6876491932842352"/>
    <n v="34036.000130552035"/>
    <n v="32006.181488671769"/>
    <n v="37635.889830736851"/>
    <n v="5.1617929482175873"/>
    <n v="43931"/>
    <n v="35140"/>
    <n v="4.6886487730800896E-2"/>
    <n v="0.70324336057907944"/>
    <n v="370"/>
    <x v="15"/>
    <x v="13"/>
    <x v="12"/>
    <n v="14"/>
    <x v="1"/>
    <n v="73"/>
    <n v="9"/>
    <n v="4368000"/>
    <n v="423"/>
    <n v="145"/>
    <n v="9"/>
    <x v="3"/>
    <x v="1"/>
    <x v="1"/>
    <x v="1"/>
    <x v="1"/>
    <x v="0"/>
  </r>
  <r>
    <s v="CANTON"/>
    <n v="68"/>
    <n v="6245"/>
    <n v="192"/>
    <x v="1"/>
    <n v="1490739"/>
    <x v="0"/>
    <s v="OHIO"/>
    <x v="2"/>
    <x v="0"/>
    <d v="1987-08-17T00:00:00"/>
    <x v="47"/>
    <n v="18409.017984645754"/>
    <n v="-166.48611111111111"/>
    <n v="160240.640625"/>
    <n v="159130.203125"/>
    <n v="-1110.4375"/>
    <n v="-6.9298119108165543E-3"/>
    <n v="35.271258139979118"/>
    <n v="63000.58984375"/>
    <n v="1.9190916553298638E-2"/>
    <n v="2.5434784185738342"/>
    <n v="32965.691101478405"/>
    <n v="29493.798782017853"/>
    <n v="34378.33941110249"/>
    <n v="6.6518320852441999"/>
    <n v="39049"/>
    <n v="25082"/>
    <n v="5.7527654036773207E-2"/>
    <n v="0.68975262248194913"/>
    <n v="427"/>
    <x v="0"/>
    <x v="8"/>
    <x v="1"/>
    <n v="8"/>
    <x v="0"/>
    <n v="33"/>
    <n v="9"/>
    <n v="3212000"/>
    <n v="288"/>
    <n v="92"/>
    <n v="6"/>
    <x v="1"/>
    <x v="13"/>
    <x v="0"/>
    <x v="1"/>
    <x v="0"/>
    <x v="0"/>
  </r>
  <r>
    <s v="DEERFIELD"/>
    <n v="69"/>
    <n v="5995"/>
    <n v="213"/>
    <x v="1"/>
    <n v="1547010"/>
    <x v="0"/>
    <s v="CHICAGO"/>
    <x v="2"/>
    <x v="0"/>
    <d v="1988-06-27T00:00:00"/>
    <x v="44"/>
    <n v="23283.887067757358"/>
    <n v="583.15277777777783"/>
    <n v="150144.46875"/>
    <n v="153138.0625"/>
    <n v="2993.59375"/>
    <n v="1.9938088794896083E-2"/>
    <n v="37.541402936296976"/>
    <n v="51225.46875"/>
    <n v="3.7243512900992239E-2"/>
    <n v="2.9310511433826556"/>
    <n v="87806.391893680819"/>
    <n v="70863.160076011991"/>
    <n v="87306.906967229603"/>
    <n v="10.556580236162121"/>
    <n v="62227"/>
    <n v="33187"/>
    <n v="9.5956384851360974E-2"/>
    <n v="0.81170196996137489"/>
    <n v="1052"/>
    <x v="14"/>
    <x v="12"/>
    <x v="0"/>
    <n v="9"/>
    <x v="4"/>
    <n v="30"/>
    <n v="8"/>
    <n v="2382000"/>
    <n v="260"/>
    <n v="127"/>
    <n v="16"/>
    <x v="0"/>
    <x v="14"/>
    <x v="0"/>
    <x v="0"/>
    <x v="1"/>
    <x v="0"/>
  </r>
  <r>
    <s v="DETROIT"/>
    <n v="70"/>
    <n v="6117"/>
    <n v="210"/>
    <x v="1"/>
    <n v="1811786"/>
    <x v="0"/>
    <s v="DETROIT"/>
    <x v="2"/>
    <x v="0"/>
    <d v="1986-10-27T00:00:00"/>
    <x v="48"/>
    <n v="37686.456224513429"/>
    <n v="-6027.8888888888887"/>
    <n v="403815.5"/>
    <n v="377553.84375"/>
    <n v="-26261.65625"/>
    <n v="-6.5033799470302647E-2"/>
    <n v="32.978033285002681"/>
    <n v="150785.703125"/>
    <n v="-4.7141302044447393E-2"/>
    <n v="2.67807551797693"/>
    <n v="34582.977801795489"/>
    <n v="31248.60799364993"/>
    <n v="37296.724772651593"/>
    <n v="7.3745089640336161"/>
    <n v="73011"/>
    <n v="73854"/>
    <n v="6.4613277219054077E-2"/>
    <n v="0.72753664529361439"/>
    <n v="398"/>
    <x v="3"/>
    <x v="8"/>
    <x v="12"/>
    <n v="29"/>
    <x v="1"/>
    <n v="177"/>
    <n v="10"/>
    <n v="3894000"/>
    <n v="513"/>
    <n v="142"/>
    <n v="13"/>
    <x v="9"/>
    <x v="5"/>
    <x v="0"/>
    <x v="1"/>
    <x v="1"/>
    <x v="1"/>
  </r>
  <r>
    <s v="DOWNERS GROVE"/>
    <n v="71"/>
    <n v="6117"/>
    <n v="216"/>
    <x v="1"/>
    <n v="1711026"/>
    <x v="0"/>
    <s v="CHICAGO"/>
    <x v="2"/>
    <x v="0"/>
    <d v="1986-09-15T00:00:00"/>
    <x v="49"/>
    <n v="31747.580142693048"/>
    <n v="3035.9826388888887"/>
    <n v="221448.734375"/>
    <n v="237560.0625"/>
    <n v="16111.328125"/>
    <n v="7.2754211806499519E-2"/>
    <n v="33.64806089784183"/>
    <n v="79834.2421875"/>
    <n v="9.7644993537880198E-2"/>
    <n v="2.773856534579509"/>
    <n v="51174.380717547283"/>
    <n v="47915.824277705084"/>
    <n v="58455.479060492151"/>
    <n v="8.2193185410115639"/>
    <n v="45372"/>
    <n v="34990"/>
    <n v="7.7985058066946986E-2"/>
    <n v="0.72027962882224794"/>
    <n v="655"/>
    <x v="5"/>
    <x v="11"/>
    <x v="12"/>
    <n v="8"/>
    <x v="0"/>
    <n v="35"/>
    <n v="5"/>
    <n v="1454000"/>
    <n v="317"/>
    <n v="116"/>
    <n v="11"/>
    <x v="1"/>
    <x v="10"/>
    <x v="0"/>
    <x v="1"/>
    <x v="1"/>
    <x v="0"/>
  </r>
  <r>
    <s v="HOFFMAN ESTATES"/>
    <n v="72"/>
    <n v="5995"/>
    <n v="213"/>
    <x v="1"/>
    <n v="2089392"/>
    <x v="1"/>
    <s v="CHICAGO"/>
    <x v="2"/>
    <x v="0"/>
    <d v="1988-12-05T00:00:00"/>
    <x v="50"/>
    <n v="20675.038234431209"/>
    <n v="1800.8020833333333"/>
    <n v="160107"/>
    <n v="167512.4375"/>
    <n v="7405.4375"/>
    <n v="4.6253052646042958E-2"/>
    <n v="31.125925162547546"/>
    <n v="53230.6015625"/>
    <n v="6.478629171982693E-2"/>
    <n v="3.0077999365085608"/>
    <n v="49109.238431782003"/>
    <n v="46521.888224246009"/>
    <n v="57874.610596545979"/>
    <n v="8.3217002393992345"/>
    <n v="18267"/>
    <n v="14001"/>
    <n v="7.7672242952454174E-2"/>
    <n v="0.74551826207529548"/>
    <n v="331"/>
    <x v="5"/>
    <x v="9"/>
    <x v="9"/>
    <n v="2"/>
    <x v="0"/>
    <n v="17"/>
    <n v="9"/>
    <n v="2589000"/>
    <n v="211"/>
    <n v="79"/>
    <n v="4"/>
    <x v="5"/>
    <x v="1"/>
    <x v="0"/>
    <x v="1"/>
    <x v="1"/>
    <x v="1"/>
  </r>
  <r>
    <s v="KANSAS CITY"/>
    <n v="73"/>
    <n v="6159"/>
    <n v="260"/>
    <x v="1"/>
    <n v="1789855"/>
    <x v="0"/>
    <s v="KANSAS"/>
    <x v="2"/>
    <x v="0"/>
    <d v="1982-11-17T00:00:00"/>
    <x v="51"/>
    <n v="40234.241998229933"/>
    <n v="4995.5694444444443"/>
    <n v="249851.265625"/>
    <n v="280964.4375"/>
    <n v="31113.171875"/>
    <n v="0.1245267731470992"/>
    <n v="36.824888507106195"/>
    <n v="102831.1328125"/>
    <n v="0.16690531389258101"/>
    <n v="2.4297239444067316"/>
    <n v="52326.699870274271"/>
    <n v="46966.985774690533"/>
    <n v="57707.546652289238"/>
    <n v="9.9595172529380278"/>
    <n v="83147"/>
    <n v="38844"/>
    <n v="8.7093967664280375E-2"/>
    <n v="0.71875738573666537"/>
    <n v="1536"/>
    <x v="8"/>
    <x v="4"/>
    <x v="1"/>
    <n v="0"/>
    <x v="1"/>
    <n v="111"/>
    <n v="28"/>
    <n v="6817000"/>
    <n v="463"/>
    <n v="136"/>
    <n v="25"/>
    <x v="6"/>
    <x v="8"/>
    <x v="0"/>
    <x v="0"/>
    <x v="0"/>
    <x v="0"/>
  </r>
  <r>
    <s v="COLUMBUS"/>
    <n v="74"/>
    <n v="5995"/>
    <n v="213"/>
    <x v="0"/>
    <n v="2637013"/>
    <x v="1"/>
    <s v="OHIO"/>
    <x v="2"/>
    <x v="0"/>
    <d v="1988-05-30T00:00:00"/>
    <x v="9"/>
    <n v="27935.501778428945"/>
    <n v="1221.9565972222222"/>
    <n v="236439.453125"/>
    <n v="242304.703125"/>
    <n v="5865.25"/>
    <n v="2.4806562197972854E-2"/>
    <n v="34.922680588483111"/>
    <n v="100856.7421875"/>
    <n v="8.1932812653591341E-2"/>
    <n v="2.3443098398463227"/>
    <n v="31214.210529895321"/>
    <n v="25863.888991680109"/>
    <n v="32638.144541842754"/>
    <n v="10.405625495931792"/>
    <n v="102770"/>
    <n v="64085"/>
    <n v="8.8818060969136081E-2"/>
    <n v="0.60979956582782702"/>
    <n v="1674"/>
    <x v="13"/>
    <x v="5"/>
    <x v="13"/>
    <n v="9"/>
    <x v="1"/>
    <n v="244"/>
    <n v="14"/>
    <n v="3481000"/>
    <n v="593"/>
    <n v="238"/>
    <n v="9"/>
    <x v="5"/>
    <x v="7"/>
    <x v="0"/>
    <x v="0"/>
    <x v="0"/>
    <x v="1"/>
  </r>
  <r>
    <s v="NOVI"/>
    <n v="75"/>
    <n v="5440"/>
    <n v="179"/>
    <x v="1"/>
    <n v="2514558"/>
    <x v="1"/>
    <s v="DETROIT"/>
    <x v="2"/>
    <x v="0"/>
    <d v="1988-05-23T00:00:00"/>
    <x v="52"/>
    <n v="20669.462989820749"/>
    <n v="1746.2699652777778"/>
    <n v="144017.6875"/>
    <n v="154459.4375"/>
    <n v="10441.75"/>
    <n v="7.2503247213992372E-2"/>
    <n v="36.677946241846165"/>
    <n v="52296.375"/>
    <n v="0.11489578030025982"/>
    <n v="2.7538751490901614"/>
    <n v="52938.874482217936"/>
    <n v="49457.018464472923"/>
    <n v="59661.941272465207"/>
    <n v="7.9766507948964778"/>
    <n v="43111"/>
    <n v="34052"/>
    <n v="7.0371494145811911E-2"/>
    <n v="0.78203001249617898"/>
    <n v="442"/>
    <x v="3"/>
    <x v="3"/>
    <x v="13"/>
    <n v="7"/>
    <x v="1"/>
    <n v="40"/>
    <n v="7"/>
    <n v="2287000"/>
    <n v="192"/>
    <n v="63"/>
    <n v="3"/>
    <x v="5"/>
    <x v="6"/>
    <x v="0"/>
    <x v="1"/>
    <x v="0"/>
    <x v="0"/>
  </r>
  <r>
    <s v="PEORIA"/>
    <n v="76"/>
    <n v="5440"/>
    <n v="177"/>
    <x v="0"/>
    <n v="1874892"/>
    <x v="0"/>
    <s v="C ILL"/>
    <x v="2"/>
    <x v="0"/>
    <d v="1987-02-09T00:00:00"/>
    <x v="53"/>
    <n v="13362.829179647584"/>
    <n v="-2253.9340277777778"/>
    <n v="114149.6875"/>
    <n v="103366.8203125"/>
    <n v="-10782.8671875"/>
    <n v="-9.4462520429589442E-2"/>
    <n v="32.561556508860349"/>
    <n v="45206.23046875"/>
    <n v="-7.3207984760811889E-2"/>
    <n v="2.5250875004698519"/>
    <n v="32939.997530415079"/>
    <n v="28413.728698037077"/>
    <n v="31699.151295772142"/>
    <n v="5.8400113600374413"/>
    <n v="44405"/>
    <n v="30185"/>
    <n v="5.0083903579587689E-2"/>
    <n v="0.63517951973984321"/>
    <n v="434"/>
    <x v="11"/>
    <x v="9"/>
    <x v="12"/>
    <n v="7"/>
    <x v="1"/>
    <n v="34"/>
    <n v="9"/>
    <n v="2360000"/>
    <n v="204"/>
    <n v="62"/>
    <n v="4"/>
    <x v="4"/>
    <x v="13"/>
    <x v="0"/>
    <x v="1"/>
    <x v="1"/>
    <x v="0"/>
  </r>
  <r>
    <s v="WARREN"/>
    <n v="79"/>
    <n v="5440"/>
    <n v="207"/>
    <x v="1"/>
    <n v="1476405"/>
    <x v="0"/>
    <s v="DETROIT"/>
    <x v="2"/>
    <x v="0"/>
    <d v="1987-07-27T00:00:00"/>
    <x v="54"/>
    <n v="38104.20730391876"/>
    <n v="-1353.4236111111111"/>
    <n v="320580.84375"/>
    <n v="321521.34375"/>
    <n v="940.5"/>
    <n v="2.9337373655845588E-3"/>
    <n v="34.712033538342077"/>
    <n v="118061.9140625"/>
    <n v="6.6314715034649779E-2"/>
    <n v="2.7153620733295063"/>
    <n v="40584.522977185239"/>
    <n v="38880.851733184223"/>
    <n v="45571.388196698688"/>
    <n v="8.0204415160846594"/>
    <n v="70521"/>
    <n v="80031"/>
    <n v="6.3231669651157632E-2"/>
    <n v="0.80041175884367743"/>
    <n v="670"/>
    <x v="5"/>
    <x v="3"/>
    <x v="7"/>
    <n v="20"/>
    <x v="1"/>
    <n v="94"/>
    <n v="13"/>
    <n v="3848000"/>
    <n v="469"/>
    <n v="132"/>
    <n v="10"/>
    <x v="4"/>
    <x v="5"/>
    <x v="0"/>
    <x v="1"/>
    <x v="1"/>
    <x v="0"/>
  </r>
  <r>
    <s v="WESTPORT"/>
    <n v="80"/>
    <n v="6117"/>
    <n v="214"/>
    <x v="1"/>
    <n v="1247700"/>
    <x v="0"/>
    <s v="KANSAS"/>
    <x v="2"/>
    <x v="0"/>
    <d v="1986-07-07T00:00:00"/>
    <x v="55"/>
    <n v="35259.849231666085"/>
    <n v="-2780.4895833333335"/>
    <n v="307969.34375"/>
    <n v="293798.8125"/>
    <n v="-14170.53125"/>
    <n v="-4.6012798148841724E-2"/>
    <n v="32.234370730284738"/>
    <n v="134637.796875"/>
    <n v="-1.7628663199261815E-2"/>
    <n v="2.2873914376059195"/>
    <n v="29309.408885111781"/>
    <n v="24069.038882213958"/>
    <n v="28659.107512466751"/>
    <n v="8.7583584125406393"/>
    <n v="132236"/>
    <n v="71870"/>
    <n v="7.1229661564107691E-2"/>
    <n v="0.52666389320981266"/>
    <n v="1638"/>
    <x v="17"/>
    <x v="5"/>
    <x v="12"/>
    <n v="2"/>
    <x v="1"/>
    <n v="203"/>
    <n v="12"/>
    <n v="3302000"/>
    <n v="594"/>
    <n v="201"/>
    <n v="30"/>
    <x v="11"/>
    <x v="7"/>
    <x v="0"/>
    <x v="1"/>
    <x v="1"/>
    <x v="0"/>
  </r>
  <r>
    <s v="WHEATON"/>
    <n v="81"/>
    <n v="5995"/>
    <n v="213"/>
    <x v="1"/>
    <n v="2118875"/>
    <x v="1"/>
    <s v="CHICAGO"/>
    <x v="2"/>
    <x v="0"/>
    <d v="1988-08-22T00:00:00"/>
    <x v="56"/>
    <n v="32520.083860829178"/>
    <n v="3759.5138888888887"/>
    <n v="211303.140625"/>
    <n v="230408.625"/>
    <n v="19105.484375"/>
    <n v="9.0417417926156304E-2"/>
    <n v="34.355168496445529"/>
    <n v="79002.9609375"/>
    <n v="0.14468534061075045"/>
    <n v="2.6746230535861049"/>
    <n v="53038.085032216455"/>
    <n v="49316.989056679937"/>
    <n v="59392.534315085701"/>
    <n v="8.9889139718093922"/>
    <n v="51708"/>
    <n v="30851"/>
    <n v="7.9612120376499187E-2"/>
    <n v="0.71724531046528228"/>
    <n v="723"/>
    <x v="14"/>
    <x v="14"/>
    <x v="12"/>
    <n v="3"/>
    <x v="3"/>
    <n v="25"/>
    <n v="11"/>
    <n v="3477000"/>
    <n v="344"/>
    <n v="142"/>
    <n v="10"/>
    <x v="4"/>
    <x v="2"/>
    <x v="0"/>
    <x v="2"/>
    <x v="1"/>
    <x v="0"/>
  </r>
  <r>
    <s v="ANNAPOLIS"/>
    <n v="82"/>
    <n v="5288"/>
    <n v="198"/>
    <x v="0"/>
    <n v="2627349"/>
    <x v="1"/>
    <s v="NENGL"/>
    <x v="3"/>
    <x v="0"/>
    <d v="1988-08-15T00:00:00"/>
    <x v="57"/>
    <n v="10351.241709502794"/>
    <n v="1520.0824652777778"/>
    <n v="83747.390625"/>
    <n v="92579.296875"/>
    <n v="8831.90625"/>
    <n v="0.10545888276742951"/>
    <n v="33.843299222195917"/>
    <n v="30397.501953125"/>
    <n v="0.13987625293787956"/>
    <n v="2.7550747674642517"/>
    <n v="51803.654735454787"/>
    <n v="46204.92519963831"/>
    <n v="61667.698088124744"/>
    <n v="12.554121677362254"/>
    <n v="23757"/>
    <n v="12598"/>
    <n v="0.11755208420102158"/>
    <n v="0.63038396169478639"/>
    <n v="427"/>
    <x v="3"/>
    <x v="5"/>
    <x v="12"/>
    <n v="3"/>
    <x v="0"/>
    <n v="24"/>
    <n v="3"/>
    <n v="1350000"/>
    <n v="177"/>
    <n v="82"/>
    <n v="4"/>
    <x v="5"/>
    <x v="1"/>
    <x v="2"/>
    <x v="1"/>
    <x v="0"/>
    <x v="0"/>
  </r>
  <r>
    <s v="BAILEY'S"/>
    <n v="83"/>
    <n v="6117"/>
    <n v="202"/>
    <x v="0"/>
    <n v="2205639"/>
    <x v="1"/>
    <s v="NENGL"/>
    <x v="3"/>
    <x v="0"/>
    <d v="1986-08-04T00:00:00"/>
    <x v="58"/>
    <n v="80182.144411413319"/>
    <n v="3156.9965277777778"/>
    <n v="412599.4375"/>
    <n v="427437.03125"/>
    <n v="14837.59375"/>
    <n v="3.5961255400402722E-2"/>
    <n v="35.060404075320633"/>
    <n v="193813.578125"/>
    <n v="5.9876077761257217E-2"/>
    <n v="2.1288469130573202"/>
    <n v="51860.175335690248"/>
    <n v="47034.588475120545"/>
    <n v="62061.590663444789"/>
    <n v="11.532660888549966"/>
    <n v="106632"/>
    <n v="51501"/>
    <n v="0.1039220304627205"/>
    <n v="0.44135563248026022"/>
    <n v="1617"/>
    <x v="7"/>
    <x v="9"/>
    <x v="15"/>
    <n v="26"/>
    <x v="6"/>
    <n v="125"/>
    <n v="28"/>
    <n v="7685000"/>
    <n v="647"/>
    <n v="308"/>
    <n v="20"/>
    <x v="2"/>
    <x v="12"/>
    <x v="2"/>
    <x v="2"/>
    <x v="1"/>
    <x v="0"/>
  </r>
  <r>
    <s v="BALTIMORE"/>
    <n v="84"/>
    <n v="6117"/>
    <n v="217"/>
    <x v="1"/>
    <n v="3111083"/>
    <x v="2"/>
    <s v="BALT"/>
    <x v="3"/>
    <x v="0"/>
    <d v="1986-06-16T00:00:00"/>
    <x v="59"/>
    <n v="58415.884399792936"/>
    <n v="-3000.5625"/>
    <n v="577972.875"/>
    <n v="568796.125"/>
    <n v="-9176.75"/>
    <n v="-1.5877475218884624E-2"/>
    <n v="34.720148415269492"/>
    <n v="222408.25"/>
    <n v="-1.6175911864780195E-3"/>
    <n v="2.5987024986708001"/>
    <n v="34283.532845566653"/>
    <n v="29144.360031608539"/>
    <n v="36656.793938091927"/>
    <n v="9.2854248450828845"/>
    <n v="134001"/>
    <n v="75334"/>
    <n v="8.273703024357644E-2"/>
    <n v="0.50227300777264638"/>
    <n v="1365"/>
    <x v="19"/>
    <x v="4"/>
    <x v="12"/>
    <n v="7"/>
    <x v="5"/>
    <n v="310"/>
    <n v="22"/>
    <n v="5424500"/>
    <n v="699"/>
    <n v="387"/>
    <n v="13"/>
    <x v="2"/>
    <x v="7"/>
    <x v="0"/>
    <x v="1"/>
    <x v="1"/>
    <x v="0"/>
  </r>
  <r>
    <s v="BROCKTON"/>
    <n v="86"/>
    <n v="5288"/>
    <n v="198"/>
    <x v="0"/>
    <n v="1461039"/>
    <x v="0"/>
    <s v="NENGL"/>
    <x v="3"/>
    <x v="0"/>
    <d v="1988-03-15T00:00:00"/>
    <x v="60"/>
    <n v="18153.601645730432"/>
    <n v="266.09895833333331"/>
    <n v="170883.4375"/>
    <n v="174393.609375"/>
    <n v="3510.171875"/>
    <n v="2.05413229412593E-2"/>
    <n v="33.31470903960485"/>
    <n v="61112.3359375"/>
    <n v="4.8995133066296069E-2"/>
    <n v="2.7962183882933824"/>
    <n v="40654.940805092672"/>
    <n v="37246.806640281684"/>
    <n v="50802.527311254002"/>
    <n v="13.035599029313552"/>
    <n v="36659"/>
    <n v="28139"/>
    <n v="0.11709764913406728"/>
    <n v="0.62070385563052421"/>
    <n v="270"/>
    <x v="14"/>
    <x v="5"/>
    <x v="5"/>
    <n v="4"/>
    <x v="1"/>
    <n v="52"/>
    <n v="6"/>
    <n v="1623000"/>
    <n v="222"/>
    <n v="87"/>
    <n v="1"/>
    <x v="5"/>
    <x v="11"/>
    <x v="0"/>
    <x v="1"/>
    <x v="1"/>
    <x v="0"/>
  </r>
  <r>
    <s v="BURLINGTON"/>
    <n v="87"/>
    <n v="5288"/>
    <n v="198"/>
    <x v="0"/>
    <n v="3063915"/>
    <x v="2"/>
    <s v="NENGL"/>
    <x v="3"/>
    <x v="0"/>
    <d v="1988-08-16T00:00:00"/>
    <x v="61"/>
    <n v="20849.653350177563"/>
    <n v="-308.83854166666669"/>
    <n v="163190.484375"/>
    <n v="161110.78125"/>
    <n v="-2079.703125"/>
    <n v="-1.2744022011853288E-2"/>
    <n v="35.594648929725622"/>
    <n v="57037.25390625"/>
    <n v="2.0163425261326941E-2"/>
    <n v="2.8611209902080854"/>
    <n v="61808.269342604137"/>
    <n v="56468.8549223277"/>
    <n v="79958.584086927222"/>
    <n v="14.875281891126829"/>
    <n v="76633"/>
    <n v="38920"/>
    <n v="0.12975540495943683"/>
    <n v="0.73432324368587321"/>
    <n v="927"/>
    <x v="16"/>
    <x v="1"/>
    <x v="13"/>
    <n v="4"/>
    <x v="1"/>
    <n v="45"/>
    <n v="9"/>
    <n v="2626000"/>
    <n v="189"/>
    <n v="74"/>
    <n v="6"/>
    <x v="5"/>
    <x v="5"/>
    <x v="0"/>
    <x v="1"/>
    <x v="1"/>
    <x v="0"/>
  </r>
  <r>
    <s v="CAMBRIDGE"/>
    <n v="88"/>
    <n v="5288"/>
    <n v="198"/>
    <x v="0"/>
    <n v="1990784"/>
    <x v="0"/>
    <s v="NENGL"/>
    <x v="3"/>
    <x v="0"/>
    <d v="1988-12-10T00:00:00"/>
    <x v="62"/>
    <n v="111655.20698941521"/>
    <n v="-1445.7430555555557"/>
    <n v="803760.6875"/>
    <n v="792629.625"/>
    <n v="-11131.0625"/>
    <n v="-1.384872720588241E-2"/>
    <n v="32.212329369492835"/>
    <n v="344613.65625"/>
    <n v="1.9088495567998839E-2"/>
    <n v="2.3323529782491028"/>
    <n v="39544.834445312263"/>
    <n v="32703.623677130468"/>
    <n v="43686.319230463268"/>
    <n v="13.465822125323909"/>
    <n v="425442"/>
    <n v="191468"/>
    <n v="0.11698291183699375"/>
    <n v="0.31497606041419801"/>
    <n v="4207"/>
    <x v="20"/>
    <x v="12"/>
    <x v="16"/>
    <n v="13"/>
    <x v="4"/>
    <n v="373"/>
    <n v="17"/>
    <n v="5439000"/>
    <n v="1570"/>
    <n v="763"/>
    <n v="43"/>
    <x v="12"/>
    <x v="15"/>
    <x v="0"/>
    <x v="1"/>
    <x v="1"/>
    <x v="1"/>
  </r>
  <r>
    <s v="CHARLESTON"/>
    <n v="89"/>
    <n v="5916"/>
    <n v="197"/>
    <x v="1"/>
    <n v="1396224"/>
    <x v="0"/>
    <s v="VA/WVA"/>
    <x v="3"/>
    <x v="0"/>
    <d v="1987-08-24T00:00:00"/>
    <x v="63"/>
    <n v="9773.3391642081297"/>
    <n v="-1274.6206597222222"/>
    <n v="77385.75"/>
    <n v="69231.8828125"/>
    <n v="-8153.8671875"/>
    <n v="-0.10536652016036545"/>
    <n v="36.490804185525114"/>
    <n v="33532.09765625"/>
    <n v="-6.4341744855704375E-2"/>
    <n v="2.3078111841767281"/>
    <n v="32835.107045406701"/>
    <n v="27238.900511485204"/>
    <n v="30789.838312472642"/>
    <n v="7.5594840142767117"/>
    <n v="32226"/>
    <n v="17716"/>
    <n v="6.0033269319905706E-2"/>
    <n v="0.60613211004677803"/>
    <n v="317"/>
    <x v="3"/>
    <x v="1"/>
    <x v="5"/>
    <n v="9"/>
    <x v="1"/>
    <n v="50"/>
    <n v="4"/>
    <n v="1880000"/>
    <n v="204"/>
    <n v="69"/>
    <n v="9"/>
    <x v="3"/>
    <x v="13"/>
    <x v="0"/>
    <x v="1"/>
    <x v="0"/>
    <x v="0"/>
  </r>
  <r>
    <s v="CHRISTIANA"/>
    <n v="90"/>
    <n v="5288"/>
    <n v="191"/>
    <x v="0"/>
    <n v="2380066"/>
    <x v="1"/>
    <s v="PENN"/>
    <x v="3"/>
    <x v="0"/>
    <d v="1988-10-31T00:00:00"/>
    <x v="64"/>
    <n v="20926.836876244604"/>
    <n v="2579.8368055555557"/>
    <n v="179201.890625"/>
    <n v="196162.96875"/>
    <n v="16961.078125"/>
    <n v="9.464787489599065E-2"/>
    <n v="32.575102749421674"/>
    <n v="66148.578125"/>
    <n v="0.12241523521031844"/>
    <n v="2.7090815207904364"/>
    <n v="40783.638718613802"/>
    <n v="38046.477420031471"/>
    <n v="49372.574766165344"/>
    <n v="11.043477217562044"/>
    <n v="32422"/>
    <n v="30745"/>
    <n v="9.5771675533795481E-2"/>
    <n v="0.70507534726222854"/>
    <n v="294"/>
    <x v="14"/>
    <x v="8"/>
    <x v="1"/>
    <n v="23"/>
    <x v="1"/>
    <n v="34"/>
    <n v="16"/>
    <n v="2210000"/>
    <n v="222"/>
    <n v="69"/>
    <n v="3"/>
    <x v="5"/>
    <x v="6"/>
    <x v="0"/>
    <x v="1"/>
    <x v="1"/>
    <x v="0"/>
  </r>
  <r>
    <s v="EAST PROVIDENCE"/>
    <n v="93"/>
    <n v="5288"/>
    <n v="198"/>
    <x v="0"/>
    <n v="2442417"/>
    <x v="1"/>
    <s v="NENGL"/>
    <x v="3"/>
    <x v="0"/>
    <d v="1988-10-04T00:00:00"/>
    <x v="65"/>
    <n v="27292.702538267622"/>
    <n v="264.97743055555554"/>
    <n v="258549.828125"/>
    <n v="260326.4375"/>
    <n v="1776.609375"/>
    <n v="6.8714390099732349E-3"/>
    <n v="33.897036650756817"/>
    <n v="102326.71875"/>
    <n v="2.5561963746638754E-2"/>
    <n v="2.5267088721634594"/>
    <n v="32545.973609654127"/>
    <n v="27020.80709492114"/>
    <n v="34700.033897765039"/>
    <n v="10.404924741785807"/>
    <n v="93555"/>
    <n v="62819"/>
    <n v="9.2155322332746689E-2"/>
    <n v="0.49546519987543663"/>
    <n v="872"/>
    <x v="4"/>
    <x v="12"/>
    <x v="5"/>
    <n v="8"/>
    <x v="0"/>
    <n v="111"/>
    <n v="8"/>
    <n v="2455000"/>
    <n v="486"/>
    <n v="205"/>
    <n v="7"/>
    <x v="7"/>
    <x v="9"/>
    <x v="1"/>
    <x v="1"/>
    <x v="1"/>
    <x v="0"/>
  </r>
  <r>
    <s v="FAIRFAX"/>
    <n v="94"/>
    <n v="6117"/>
    <n v="202"/>
    <x v="0"/>
    <n v="2671224"/>
    <x v="1"/>
    <s v="NENGL"/>
    <x v="3"/>
    <x v="0"/>
    <d v="1986-12-08T00:00:00"/>
    <x v="22"/>
    <n v="39366.800020372153"/>
    <n v="2296.8836805555557"/>
    <n v="228025.03125"/>
    <n v="240727.375"/>
    <n v="12702.34375"/>
    <n v="5.5705918251025346E-2"/>
    <n v="36.357515026105276"/>
    <n v="90054.8203125"/>
    <n v="0.1364096192449443"/>
    <n v="2.5320691380953111"/>
    <n v="63235.193454820095"/>
    <n v="59771.046450612506"/>
    <n v="77494.069300357194"/>
    <n v="13.082770627686486"/>
    <n v="66070"/>
    <n v="31907"/>
    <n v="0.10190223878322584"/>
    <n v="0.67629894764731335"/>
    <n v="1069"/>
    <x v="14"/>
    <x v="4"/>
    <x v="7"/>
    <n v="14"/>
    <x v="7"/>
    <n v="27"/>
    <n v="19"/>
    <n v="6574000"/>
    <n v="307"/>
    <n v="133"/>
    <n v="15"/>
    <x v="5"/>
    <x v="12"/>
    <x v="3"/>
    <x v="1"/>
    <x v="1"/>
    <x v="1"/>
  </r>
  <r>
    <s v="FALLS CHURCH"/>
    <n v="95"/>
    <n v="8300"/>
    <n v="256"/>
    <x v="0"/>
    <n v="1950451"/>
    <x v="0"/>
    <s v="NENGL"/>
    <x v="3"/>
    <x v="0"/>
    <d v="1986-04-07T00:00:00"/>
    <x v="66"/>
    <n v="73866.564098566625"/>
    <n v="3117.03125"/>
    <n v="385102.4375"/>
    <n v="400817.65625"/>
    <n v="15715.21875"/>
    <n v="4.0807892185829128E-2"/>
    <n v="35.794499483010931"/>
    <n v="175637.828125"/>
    <n v="7.5376967572030551E-2"/>
    <n v="2.1925939395351994"/>
    <n v="55479.891319682079"/>
    <n v="50637.612722415914"/>
    <n v="66528.718499816343"/>
    <n v="11.995895882079726"/>
    <n v="99992"/>
    <n v="47276"/>
    <n v="0.10324913058067858"/>
    <n v="0.49056447531761799"/>
    <n v="1597"/>
    <x v="0"/>
    <x v="8"/>
    <x v="17"/>
    <n v="12"/>
    <x v="2"/>
    <n v="93"/>
    <n v="30"/>
    <n v="8939000"/>
    <n v="571"/>
    <n v="259"/>
    <n v="20"/>
    <x v="4"/>
    <x v="16"/>
    <x v="3"/>
    <x v="3"/>
    <x v="2"/>
    <x v="0"/>
  </r>
  <r>
    <s v="FRAMINGHAM"/>
    <n v="96"/>
    <n v="5288"/>
    <n v="198"/>
    <x v="0"/>
    <n v="1981121"/>
    <x v="0"/>
    <s v="NENGL"/>
    <x v="3"/>
    <x v="0"/>
    <d v="1988-05-03T00:00:00"/>
    <x v="67"/>
    <n v="18478.362852884049"/>
    <n v="117.00868055555556"/>
    <n v="131086.984375"/>
    <n v="131686.421875"/>
    <n v="599.4375"/>
    <n v="4.5728224114546081E-3"/>
    <n v="35.361672420042659"/>
    <n v="49706.8203125"/>
    <n v="4.1288583857251732E-2"/>
    <n v="2.6372031755576804"/>
    <n v="62646.032967369763"/>
    <n v="55563.706361347227"/>
    <n v="77710.316822789697"/>
    <n v="15.436750896344352"/>
    <n v="49270"/>
    <n v="26238"/>
    <n v="0.13325198244638733"/>
    <n v="0.65203246189473463"/>
    <n v="630"/>
    <x v="14"/>
    <x v="4"/>
    <x v="4"/>
    <n v="6"/>
    <x v="1"/>
    <n v="41"/>
    <n v="8"/>
    <n v="2264000"/>
    <n v="187"/>
    <n v="66"/>
    <n v="4"/>
    <x v="5"/>
    <x v="13"/>
    <x v="0"/>
    <x v="0"/>
    <x v="1"/>
    <x v="0"/>
  </r>
  <r>
    <s v="HAMPTON"/>
    <n v="98"/>
    <n v="6500"/>
    <n v="200"/>
    <x v="1"/>
    <n v="1469960"/>
    <x v="0"/>
    <s v="VA/WVA"/>
    <x v="3"/>
    <x v="0"/>
    <d v="1987-04-06T00:00:00"/>
    <x v="68"/>
    <n v="18897.789194794706"/>
    <n v="1795.3541666666667"/>
    <n v="202199.890625"/>
    <n v="210873.4375"/>
    <n v="8673.546875"/>
    <n v="4.2895902901777347E-2"/>
    <n v="31.626448858273214"/>
    <n v="74423.0390625"/>
    <n v="5.8302048393322418E-2"/>
    <n v="2.7168991373114153"/>
    <n v="34561.051636710697"/>
    <n v="30273.55007779114"/>
    <n v="39552.525087875933"/>
    <n v="10.956652605662377"/>
    <n v="32160"/>
    <n v="20397"/>
    <n v="9.9761768018196972E-2"/>
    <n v="0.54934464972363528"/>
    <n v="217"/>
    <x v="9"/>
    <x v="8"/>
    <x v="12"/>
    <n v="16"/>
    <x v="1"/>
    <n v="56"/>
    <n v="14"/>
    <n v="4596000"/>
    <n v="283"/>
    <n v="114"/>
    <n v="12"/>
    <x v="0"/>
    <x v="5"/>
    <x v="0"/>
    <x v="0"/>
    <x v="0"/>
    <x v="0"/>
  </r>
  <r>
    <s v="HINGHAM"/>
    <n v="99"/>
    <n v="5664"/>
    <n v="208"/>
    <x v="0"/>
    <n v="2142990"/>
    <x v="1"/>
    <s v="NENGL"/>
    <x v="3"/>
    <x v="0"/>
    <d v="1988-01-13T00:00:00"/>
    <x v="69"/>
    <n v="10668.434043589952"/>
    <n v="13.584201388888889"/>
    <n v="95390.8515625"/>
    <n v="96413.046875"/>
    <n v="1022.1953125"/>
    <n v="1.0715863164616563E-2"/>
    <n v="34.56410332850151"/>
    <n v="33539.65234375"/>
    <n v="4.042230331146051E-2"/>
    <n v="2.8441216559084506"/>
    <n v="51219.433236615565"/>
    <n v="46564.96304712088"/>
    <n v="64936.426228249315"/>
    <n v="14.357628315302348"/>
    <n v="23637"/>
    <n v="15887"/>
    <n v="0.12496437400867365"/>
    <n v="0.6981753780083193"/>
    <n v="297"/>
    <x v="5"/>
    <x v="2"/>
    <x v="1"/>
    <n v="3"/>
    <x v="0"/>
    <n v="22"/>
    <n v="7"/>
    <n v="1620000"/>
    <n v="135"/>
    <n v="55"/>
    <n v="4"/>
    <x v="5"/>
    <x v="13"/>
    <x v="0"/>
    <x v="1"/>
    <x v="1"/>
    <x v="0"/>
  </r>
  <r>
    <s v="HYANNIS"/>
    <n v="100"/>
    <n v="8850"/>
    <n v="266"/>
    <x v="0"/>
    <n v="1832153"/>
    <x v="0"/>
    <s v="NENGL"/>
    <x v="3"/>
    <x v="0"/>
    <d v="1987-06-02T00:00:00"/>
    <x v="70"/>
    <n v="4711.1953326188705"/>
    <n v="812.44140625"/>
    <n v="43636.64453125"/>
    <n v="48307.15234375"/>
    <n v="4670.5078125"/>
    <n v="0.10703178172087124"/>
    <n v="39.111035995853904"/>
    <n v="18540.029296875"/>
    <n v="0.12964304958812198"/>
    <n v="2.353644853118174"/>
    <n v="38123.338247320644"/>
    <n v="31659.034330594855"/>
    <n v="42810.720783696481"/>
    <n v="13.190916775678499"/>
    <n v="14760"/>
    <n v="11435"/>
    <n v="0.11399957033501534"/>
    <n v="0.77099835611086998"/>
    <n v="222"/>
    <x v="9"/>
    <x v="9"/>
    <x v="10"/>
    <n v="111"/>
    <x v="6"/>
    <n v="17"/>
    <n v="4"/>
    <n v="1013000"/>
    <n v="192"/>
    <n v="99"/>
    <n v="2"/>
    <x v="5"/>
    <x v="6"/>
    <x v="0"/>
    <x v="1"/>
    <x v="1"/>
    <x v="0"/>
  </r>
  <r>
    <s v="MANASSAS"/>
    <n v="101"/>
    <n v="5288"/>
    <n v="198"/>
    <x v="0"/>
    <n v="2045488"/>
    <x v="1"/>
    <s v="NENGL"/>
    <x v="3"/>
    <x v="0"/>
    <d v="1988-03-28T00:00:00"/>
    <x v="71"/>
    <n v="8472.6360983676786"/>
    <n v="1864.3884548611111"/>
    <n v="68247.1796875"/>
    <n v="77860.1484375"/>
    <n v="9612.96875"/>
    <n v="0.14085517956957699"/>
    <n v="30.465235113309969"/>
    <n v="23670.154296875"/>
    <n v="0.19027158657324844"/>
    <n v="2.8832587583305354"/>
    <n v="47788.788607488714"/>
    <n v="46428.14720244929"/>
    <n v="60737.057223607582"/>
    <n v="11.691415447337395"/>
    <n v="12439"/>
    <n v="8785"/>
    <n v="0.10284979580725834"/>
    <n v="0.68391400456931295"/>
    <n v="150"/>
    <x v="5"/>
    <x v="1"/>
    <x v="9"/>
    <n v="5"/>
    <x v="1"/>
    <n v="14"/>
    <n v="7"/>
    <n v="1471000"/>
    <n v="102"/>
    <n v="36"/>
    <n v="2"/>
    <x v="4"/>
    <x v="11"/>
    <x v="0"/>
    <x v="1"/>
    <x v="1"/>
    <x v="0"/>
  </r>
  <r>
    <s v="MCKNIGHT RD"/>
    <n v="102"/>
    <n v="5288"/>
    <n v="191"/>
    <x v="1"/>
    <n v="2032686"/>
    <x v="1"/>
    <s v="PENN"/>
    <x v="3"/>
    <x v="0"/>
    <d v="1987-03-16T00:00:00"/>
    <x v="72"/>
    <n v="22278.998409352029"/>
    <n v="-1261.8368055555557"/>
    <n v="187372.03125"/>
    <n v="180495.90625"/>
    <n v="-6876.125"/>
    <n v="-3.6697712855690678E-2"/>
    <n v="36.705680960588936"/>
    <n v="71123.21875"/>
    <n v="-1.6906948021105976E-2"/>
    <n v="2.6344706348093956"/>
    <n v="37358.05008121908"/>
    <n v="33272.760057699161"/>
    <n v="40242.560475895982"/>
    <n v="8.3755458357782864"/>
    <n v="28213"/>
    <n v="21146"/>
    <n v="7.4788739950819319E-2"/>
    <n v="0.7159290507610756"/>
    <n v="393"/>
    <x v="5"/>
    <x v="3"/>
    <x v="12"/>
    <n v="3"/>
    <x v="1"/>
    <n v="43"/>
    <n v="8"/>
    <n v="2830000"/>
    <n v="224"/>
    <n v="75"/>
    <n v="5"/>
    <x v="5"/>
    <x v="5"/>
    <x v="0"/>
    <x v="1"/>
    <x v="1"/>
    <x v="0"/>
  </r>
  <r>
    <s v="MILFORD"/>
    <n v="103"/>
    <n v="5288"/>
    <n v="198"/>
    <x v="0"/>
    <n v="2047724"/>
    <x v="1"/>
    <s v="NENGL"/>
    <x v="3"/>
    <x v="0"/>
    <d v="1988-04-12T00:00:00"/>
    <x v="73"/>
    <n v="15204.869786804966"/>
    <n v="489.8984375"/>
    <n v="121371.328125"/>
    <n v="123861.8359375"/>
    <n v="2490.5078125"/>
    <n v="2.0519737659416833E-2"/>
    <n v="36.141822519090113"/>
    <n v="45937.8515625"/>
    <n v="4.040394248683471E-2"/>
    <n v="2.6420767188006216"/>
    <n v="46675.713884502584"/>
    <n v="43494.857074053005"/>
    <n v="59514.837377006945"/>
    <n v="12.409286031682713"/>
    <n v="29770"/>
    <n v="23306"/>
    <n v="0.11324603196166434"/>
    <n v="0.70140717270462205"/>
    <n v="385"/>
    <x v="13"/>
    <x v="1"/>
    <x v="1"/>
    <n v="10"/>
    <x v="1"/>
    <n v="45"/>
    <n v="10"/>
    <n v="2145000"/>
    <n v="223"/>
    <n v="86"/>
    <n v="4"/>
    <x v="1"/>
    <x v="6"/>
    <x v="0"/>
    <x v="0"/>
    <x v="1"/>
    <x v="0"/>
  </r>
  <r>
    <s v="MONROEVILLE"/>
    <n v="104"/>
    <n v="5440"/>
    <n v="185"/>
    <x v="1"/>
    <n v="1546453"/>
    <x v="0"/>
    <s v="PENN"/>
    <x v="3"/>
    <x v="0"/>
    <d v="1988-07-11T00:00:00"/>
    <x v="74"/>
    <n v="21756.64610435531"/>
    <n v="-1571.8524305555557"/>
    <n v="196716.0625"/>
    <n v="188904.390625"/>
    <n v="-7811.671875"/>
    <n v="-3.9710391595500751E-2"/>
    <n v="35.81244922488218"/>
    <n v="75655.5703125"/>
    <n v="-2.0782817854724637E-2"/>
    <n v="2.6001530579632428"/>
    <n v="33602.515472412859"/>
    <n v="30513.630000599966"/>
    <n v="36589.358859239197"/>
    <n v="7.3611562815961111"/>
    <n v="34041"/>
    <n v="23036"/>
    <n v="6.5419848325593014E-2"/>
    <n v="0.68823022893382557"/>
    <n v="414"/>
    <x v="3"/>
    <x v="3"/>
    <x v="1"/>
    <n v="9"/>
    <x v="1"/>
    <n v="67"/>
    <n v="15"/>
    <n v="3769000"/>
    <n v="237"/>
    <n v="79"/>
    <n v="5"/>
    <x v="0"/>
    <x v="6"/>
    <x v="1"/>
    <x v="1"/>
    <x v="1"/>
    <x v="1"/>
  </r>
  <r>
    <s v="MT. LAUREL"/>
    <n v="105"/>
    <n v="5288"/>
    <n v="191"/>
    <x v="0"/>
    <n v="2040828"/>
    <x v="1"/>
    <s v="PENN"/>
    <x v="3"/>
    <x v="0"/>
    <d v="1988-01-11T00:00:00"/>
    <x v="36"/>
    <n v="25552.792731934445"/>
    <n v="2828.1961805555557"/>
    <n v="189115.859375"/>
    <n v="202813.421875"/>
    <n v="13697.5625"/>
    <n v="7.2429475482745989E-2"/>
    <n v="36.681815173651401"/>
    <n v="66464.3671875"/>
    <n v="9.4125976101621184E-2"/>
    <n v="2.8453721501852671"/>
    <n v="57187.312372618835"/>
    <n v="52341.869714728484"/>
    <n v="68796.898655273137"/>
    <n v="11.934005426797661"/>
    <n v="56456"/>
    <n v="30142"/>
    <n v="0.10775733795165633"/>
    <n v="0.77567663683136345"/>
    <n v="918"/>
    <x v="3"/>
    <x v="6"/>
    <x v="7"/>
    <n v="22"/>
    <x v="1"/>
    <n v="31"/>
    <n v="10"/>
    <n v="3900000"/>
    <n v="222"/>
    <n v="85"/>
    <n v="6"/>
    <x v="5"/>
    <x v="5"/>
    <x v="0"/>
    <x v="1"/>
    <x v="0"/>
    <x v="0"/>
  </r>
  <r>
    <s v="NEW BRITAIN"/>
    <n v="106"/>
    <n v="5288"/>
    <n v="198"/>
    <x v="0"/>
    <n v="1771043"/>
    <x v="0"/>
    <s v="NENGL"/>
    <x v="3"/>
    <x v="0"/>
    <d v="1987-11-17T00:00:00"/>
    <x v="75"/>
    <n v="34372.150810212559"/>
    <n v="13.809027777777779"/>
    <n v="263112.875"/>
    <n v="264934.25"/>
    <n v="1821.375"/>
    <n v="6.9224092511626428E-3"/>
    <n v="35.725762184765756"/>
    <n v="109127.2734375"/>
    <n v="2.9634978251813337E-2"/>
    <n v="2.4110643170306232"/>
    <n v="40559.60967938025"/>
    <n v="35271.155145321645"/>
    <n v="45880.564639126824"/>
    <n v="11.465235838516065"/>
    <n v="114071"/>
    <n v="54008"/>
    <n v="0.10020290575412308"/>
    <n v="0.49655341123227875"/>
    <n v="934"/>
    <x v="2"/>
    <x v="8"/>
    <x v="12"/>
    <n v="15"/>
    <x v="1"/>
    <n v="134"/>
    <n v="14"/>
    <n v="5382000"/>
    <n v="381"/>
    <n v="161"/>
    <n v="6"/>
    <x v="4"/>
    <x v="13"/>
    <x v="0"/>
    <x v="1"/>
    <x v="1"/>
    <x v="0"/>
  </r>
  <r>
    <s v="NEWINGTON"/>
    <n v="107"/>
    <n v="5288"/>
    <n v="191"/>
    <x v="0"/>
    <n v="2260088"/>
    <x v="1"/>
    <s v="NENGL"/>
    <x v="3"/>
    <x v="0"/>
    <d v="1989-05-23T00:00:00"/>
    <x v="76"/>
    <n v="24035.711886379679"/>
    <n v="468.03819444444446"/>
    <n v="192879.546875"/>
    <n v="196309.484375"/>
    <n v="3429.9375"/>
    <n v="1.7782795301892997E-2"/>
    <n v="36.423470574373205"/>
    <n v="76498.4375"/>
    <n v="3.9379582916317733E-2"/>
    <n v="2.5213527645580998"/>
    <n v="41819.0263820748"/>
    <n v="38376.980863171222"/>
    <n v="51041.939887772874"/>
    <n v="11.761505531619621"/>
    <n v="56970"/>
    <n v="44212"/>
    <n v="0.1068402519569521"/>
    <n v="0.59937978462581931"/>
    <n v="537"/>
    <x v="8"/>
    <x v="1"/>
    <x v="4"/>
    <n v="23"/>
    <x v="1"/>
    <n v="76"/>
    <n v="15"/>
    <n v="3406000"/>
    <n v="284"/>
    <n v="106"/>
    <n v="7"/>
    <x v="1"/>
    <x v="13"/>
    <x v="0"/>
    <x v="1"/>
    <x v="1"/>
    <x v="0"/>
  </r>
  <r>
    <s v="PHILADELPHIA"/>
    <n v="108"/>
    <n v="5288"/>
    <n v="191"/>
    <x v="0"/>
    <n v="1909924"/>
    <x v="0"/>
    <s v="PENN"/>
    <x v="3"/>
    <x v="0"/>
    <d v="1986-08-27T00:00:00"/>
    <x v="77"/>
    <n v="96900.958148311765"/>
    <n v="-3061.6736111111113"/>
    <n v="1033666.4375"/>
    <n v="1019562.8125"/>
    <n v="-14103.625"/>
    <n v="-1.3644271003042991E-2"/>
    <n v="33.111428172881929"/>
    <n v="409794.9375"/>
    <n v="2.0389847422163432E-2"/>
    <n v="2.5223992365693877"/>
    <n v="25416.263850258034"/>
    <n v="20452.145131734331"/>
    <n v="24604.695346077096"/>
    <n v="8.6184984007158043"/>
    <n v="429172"/>
    <n v="193787"/>
    <n v="7.2214557188750209E-2"/>
    <n v="0.54997426257283299"/>
    <n v="2752"/>
    <x v="21"/>
    <x v="0"/>
    <x v="18"/>
    <n v="9"/>
    <x v="3"/>
    <n v="643"/>
    <n v="15"/>
    <n v="3236000"/>
    <n v="1649"/>
    <n v="815"/>
    <n v="25"/>
    <x v="13"/>
    <x v="2"/>
    <x v="0"/>
    <x v="1"/>
    <x v="1"/>
    <x v="0"/>
  </r>
  <r>
    <s v="SPRINGFIELD"/>
    <n v="111"/>
    <n v="8400"/>
    <n v="276"/>
    <x v="0"/>
    <n v="2347899"/>
    <x v="1"/>
    <s v="NENGL"/>
    <x v="3"/>
    <x v="0"/>
    <d v="1986-10-13T00:00:00"/>
    <x v="78"/>
    <n v="43181.685596761461"/>
    <n v="4432.234375"/>
    <n v="249204.140625"/>
    <n v="271598.90625"/>
    <n v="22394.765625"/>
    <n v="8.9865142564783576E-2"/>
    <n v="36.427777553104207"/>
    <n v="100771.8984375"/>
    <n v="0.14397211896328677"/>
    <n v="2.47295272282242"/>
    <n v="60647.190722425948"/>
    <n v="57545.33803485486"/>
    <n v="75047.86787252342"/>
    <n v="12.367768058311098"/>
    <n v="46410"/>
    <n v="27970"/>
    <n v="0.10244353054984186"/>
    <n v="0.6445631145713433"/>
    <n v="686"/>
    <x v="0"/>
    <x v="1"/>
    <x v="12"/>
    <n v="5"/>
    <x v="5"/>
    <n v="32"/>
    <n v="16"/>
    <n v="4983000"/>
    <n v="250"/>
    <n v="85"/>
    <n v="7"/>
    <x v="4"/>
    <x v="5"/>
    <x v="1"/>
    <x v="2"/>
    <x v="1"/>
    <x v="0"/>
  </r>
  <r>
    <s v="TYSON'S CORNER"/>
    <n v="112"/>
    <n v="5288"/>
    <n v="198"/>
    <x v="0"/>
    <n v="3144901"/>
    <x v="2"/>
    <s v="NENGL"/>
    <x v="3"/>
    <x v="0"/>
    <d v="1986-10-13T00:00:00"/>
    <x v="78"/>
    <n v="35527.226811608023"/>
    <n v="1342.4444444444443"/>
    <n v="196784.4375"/>
    <n v="204393.234375"/>
    <n v="7608.796875"/>
    <n v="3.8665643338792986E-2"/>
    <n v="37.564934473032196"/>
    <n v="81327.03125"/>
    <n v="0.11489386024403787"/>
    <n v="2.4196682760382946"/>
    <n v="65998.302575442896"/>
    <n v="60399.29352517709"/>
    <n v="77180.993493217102"/>
    <n v="12.668262755786426"/>
    <n v="76536"/>
    <n v="33367"/>
    <n v="9.6703970849580281E-2"/>
    <n v="0.67843316753711547"/>
    <n v="1284"/>
    <x v="0"/>
    <x v="4"/>
    <x v="4"/>
    <n v="12"/>
    <x v="5"/>
    <n v="37"/>
    <n v="16"/>
    <n v="5101000"/>
    <n v="312"/>
    <n v="142"/>
    <n v="15"/>
    <x v="1"/>
    <x v="14"/>
    <x v="2"/>
    <x v="0"/>
    <x v="1"/>
    <x v="1"/>
  </r>
  <r>
    <s v="VIRGINIA BEACH"/>
    <n v="113"/>
    <n v="5140"/>
    <n v="179"/>
    <x v="1"/>
    <n v="1524190"/>
    <x v="0"/>
    <s v="VA/WVA"/>
    <x v="3"/>
    <x v="0"/>
    <d v="1988-08-29T00:00:00"/>
    <x v="79"/>
    <n v="31809.731717994055"/>
    <n v="8260.5590277777774"/>
    <n v="261313.421875"/>
    <n v="303568.5"/>
    <n v="42255.078125"/>
    <n v="0.16170267038641756"/>
    <n v="32.013164268315485"/>
    <n v="91810.234375"/>
    <n v="0.19809091613050356"/>
    <n v="2.8462341225234455"/>
    <n v="42233.225199736888"/>
    <n v="39931.927425710812"/>
    <n v="51605.413646124041"/>
    <n v="10.767440919858348"/>
    <n v="37251"/>
    <n v="21572"/>
    <n v="9.6388370774855681E-2"/>
    <n v="0.68621315588190901"/>
    <n v="598"/>
    <x v="3"/>
    <x v="3"/>
    <x v="12"/>
    <n v="26"/>
    <x v="4"/>
    <n v="42"/>
    <n v="17"/>
    <n v="4701000"/>
    <n v="428"/>
    <n v="156"/>
    <n v="9"/>
    <x v="5"/>
    <x v="2"/>
    <x v="0"/>
    <x v="0"/>
    <x v="1"/>
    <x v="0"/>
  </r>
  <r>
    <s v="WARWICK"/>
    <n v="114"/>
    <n v="5288"/>
    <n v="198"/>
    <x v="0"/>
    <n v="2365624"/>
    <x v="1"/>
    <s v="NENGL"/>
    <x v="3"/>
    <x v="0"/>
    <d v="1987-01-15T00:00:00"/>
    <x v="80"/>
    <n v="13766.610804868636"/>
    <n v="830.24392361111109"/>
    <n v="123802"/>
    <n v="128948.8515625"/>
    <n v="5146.8515625"/>
    <n v="4.157325053310932E-2"/>
    <n v="35.65607583076202"/>
    <n v="45590.5"/>
    <n v="6.4903872517300745E-2"/>
    <n v="2.7155218740746427"/>
    <n v="41284.690801811783"/>
    <n v="36797.372785997082"/>
    <n v="48730.078126448265"/>
    <n v="11.681866604384062"/>
    <n v="23357"/>
    <n v="17895"/>
    <n v="0.10397978022842903"/>
    <n v="0.69263411244083173"/>
    <n v="240"/>
    <x v="9"/>
    <x v="4"/>
    <x v="13"/>
    <n v="3"/>
    <x v="0"/>
    <n v="22"/>
    <n v="6"/>
    <n v="1933000"/>
    <n v="207"/>
    <n v="80"/>
    <n v="5"/>
    <x v="0"/>
    <x v="6"/>
    <x v="0"/>
    <x v="1"/>
    <x v="1"/>
    <x v="1"/>
  </r>
  <r>
    <s v="WAYNE"/>
    <n v="115"/>
    <n v="5288"/>
    <n v="191"/>
    <x v="0"/>
    <n v="2165958"/>
    <x v="1"/>
    <s v="PENN"/>
    <x v="3"/>
    <x v="0"/>
    <d v="1986-10-20T00:00:00"/>
    <x v="81"/>
    <n v="20507.507807652004"/>
    <n v="987.74652777777783"/>
    <n v="143874.609375"/>
    <n v="149980.609375"/>
    <n v="6106"/>
    <n v="4.2439732948883986E-2"/>
    <n v="36.791039940920776"/>
    <n v="51842.07421875"/>
    <n v="7.3639134357191022E-2"/>
    <n v="2.7752479340991356"/>
    <n v="66282.58247346904"/>
    <n v="55115.582373179481"/>
    <n v="69994.78124691642"/>
    <n v="11.784186445310286"/>
    <n v="67029"/>
    <n v="33980"/>
    <n v="0.10497082710446864"/>
    <n v="0.69931866532528897"/>
    <n v="858"/>
    <x v="14"/>
    <x v="5"/>
    <x v="5"/>
    <n v="2"/>
    <x v="1"/>
    <n v="32"/>
    <n v="6"/>
    <n v="3197000"/>
    <n v="195"/>
    <n v="82"/>
    <n v="8"/>
    <x v="5"/>
    <x v="2"/>
    <x v="0"/>
    <x v="2"/>
    <x v="1"/>
    <x v="0"/>
  </r>
  <r>
    <s v="BATON ROUGE"/>
    <n v="117"/>
    <n v="6117"/>
    <n v="204"/>
    <x v="0"/>
    <n v="3042922"/>
    <x v="2"/>
    <s v="LOUISIANA"/>
    <x v="4"/>
    <x v="0"/>
    <d v="1985-05-06T00:00:00"/>
    <x v="82"/>
    <n v="22323.708064359991"/>
    <n v="773.79166666666663"/>
    <n v="196117.140625"/>
    <n v="188973.484375"/>
    <n v="-7143.65625"/>
    <n v="-3.6425455863949935E-2"/>
    <n v="30.45283028789315"/>
    <n v="76519.515625"/>
    <n v="3.8374605824617047E-3"/>
    <n v="2.5629689239816069"/>
    <n v="31938.082357666517"/>
    <n v="25592.967441108263"/>
    <n v="29531.101164717471"/>
    <n v="7.2533680887981058"/>
    <n v="74027"/>
    <n v="39338"/>
    <n v="6.3094748681625859E-2"/>
    <n v="0.52404869944071808"/>
    <n v="828"/>
    <x v="0"/>
    <x v="15"/>
    <x v="7"/>
    <n v="14"/>
    <x v="0"/>
    <n v="111"/>
    <n v="13"/>
    <n v="4658000"/>
    <n v="361"/>
    <n v="130"/>
    <n v="10"/>
    <x v="1"/>
    <x v="4"/>
    <x v="0"/>
    <x v="1"/>
    <x v="1"/>
    <x v="0"/>
  </r>
  <r>
    <s v="LAFAYETTE"/>
    <n v="118"/>
    <n v="6117"/>
    <n v="220"/>
    <x v="0"/>
    <n v="2065691"/>
    <x v="1"/>
    <s v="LOUISIANA"/>
    <x v="4"/>
    <x v="0"/>
    <d v="1985-06-24T00:00:00"/>
    <x v="83"/>
    <n v="12070.776526410382"/>
    <n v="90.606770833333329"/>
    <n v="110021.9921875"/>
    <n v="101299.359375"/>
    <n v="-8722.6328125"/>
    <n v="-7.9280811400277568E-2"/>
    <n v="30.044388710637751"/>
    <n v="40137.5390625"/>
    <n v="-4.1804303756322249E-2"/>
    <n v="2.7411245122970724"/>
    <n v="38556.512336000917"/>
    <n v="31450.810724452345"/>
    <n v="37632.744001165185"/>
    <n v="8.5180862444820313"/>
    <n v="38619"/>
    <n v="25106"/>
    <n v="7.3156479452988823E-2"/>
    <n v="0.62116772940457732"/>
    <n v="504"/>
    <x v="3"/>
    <x v="2"/>
    <x v="4"/>
    <n v="11"/>
    <x v="0"/>
    <n v="111"/>
    <n v="10"/>
    <n v="3014000"/>
    <n v="223"/>
    <n v="74"/>
    <n v="8"/>
    <x v="4"/>
    <x v="13"/>
    <x v="0"/>
    <x v="0"/>
    <x v="1"/>
    <x v="0"/>
  </r>
  <r>
    <s v="LITTLE ROCK"/>
    <n v="119"/>
    <n v="6117"/>
    <n v="219"/>
    <x v="0"/>
    <n v="3108237"/>
    <x v="2"/>
    <s v="ARKANSAS"/>
    <x v="4"/>
    <x v="0"/>
    <d v="1985-06-10T00:00:00"/>
    <x v="84"/>
    <n v="15626.019575232041"/>
    <n v="1376.0607638888889"/>
    <n v="110634.59375"/>
    <n v="115904.8359375"/>
    <n v="5270.2421875"/>
    <n v="4.7636476158706011E-2"/>
    <n v="33.259938191800877"/>
    <n v="45923.80859375"/>
    <n v="7.4309902738869033E-2"/>
    <n v="2.4090901242249498"/>
    <n v="42344.510256160531"/>
    <n v="35029.423587897581"/>
    <n v="43767.392704375947"/>
    <n v="9.199199692822237"/>
    <n v="31784"/>
    <n v="12754"/>
    <n v="8.545049484796062E-2"/>
    <n v="0.64638361386796239"/>
    <n v="365"/>
    <x v="1"/>
    <x v="8"/>
    <x v="5"/>
    <n v="7"/>
    <x v="0"/>
    <n v="30"/>
    <n v="16"/>
    <n v="3005000"/>
    <n v="210"/>
    <n v="71"/>
    <n v="7"/>
    <x v="0"/>
    <x v="13"/>
    <x v="0"/>
    <x v="0"/>
    <x v="0"/>
    <x v="0"/>
  </r>
  <r>
    <s v="NORMAN"/>
    <n v="120"/>
    <n v="6645"/>
    <n v="249"/>
    <x v="0"/>
    <n v="1726898"/>
    <x v="0"/>
    <s v="OKLAHOMA"/>
    <x v="4"/>
    <x v="0"/>
    <d v="1988-11-14T00:00:00"/>
    <x v="85"/>
    <n v="9833.837263809075"/>
    <n v="1111.1258680555557"/>
    <n v="71508.6953125"/>
    <n v="73186.5"/>
    <n v="1677.8046875"/>
    <n v="2.3462946431449059E-2"/>
    <n v="28.854620280553732"/>
    <n v="28393.41796875"/>
    <n v="5.0808774315680288E-2"/>
    <n v="2.5184954974847686"/>
    <n v="34483.304584097743"/>
    <n v="29072.937428967845"/>
    <n v="36069.22167556436"/>
    <n v="9.8203265546065062"/>
    <n v="18648"/>
    <n v="9948"/>
    <n v="8.9646143587664734E-2"/>
    <n v="0.52212463646306029"/>
    <n v="217"/>
    <x v="3"/>
    <x v="3"/>
    <x v="1"/>
    <n v="6"/>
    <x v="1"/>
    <n v="38"/>
    <n v="4"/>
    <n v="743000"/>
    <n v="133"/>
    <n v="50"/>
    <n v="5"/>
    <x v="3"/>
    <x v="11"/>
    <x v="0"/>
    <x v="1"/>
    <x v="0"/>
    <x v="0"/>
  </r>
  <r>
    <s v="OKC - MERIDIEN"/>
    <n v="121"/>
    <n v="6159"/>
    <n v="216"/>
    <x v="0"/>
    <n v="2371733"/>
    <x v="1"/>
    <s v="OKLAHOMA"/>
    <x v="4"/>
    <x v="0"/>
    <d v="1984-09-17T00:00:00"/>
    <x v="86"/>
    <n v="18929.410207243418"/>
    <n v="-792.36805555555554"/>
    <n v="163395.96875"/>
    <n v="150051.015625"/>
    <n v="-13344.953125"/>
    <n v="-8.1672474707243967E-2"/>
    <n v="31.775263733365517"/>
    <n v="72485.703125"/>
    <n v="-5.0368122162021176E-2"/>
    <n v="2.2541820208079826"/>
    <n v="25529.622094012073"/>
    <n v="22424.229357297831"/>
    <n v="26186.158258128675"/>
    <n v="6.6242315542814962"/>
    <n v="54017"/>
    <n v="48330"/>
    <n v="5.6843143900937691E-2"/>
    <n v="0.61341040873895269"/>
    <n v="517"/>
    <x v="8"/>
    <x v="8"/>
    <x v="13"/>
    <n v="24"/>
    <x v="0"/>
    <n v="88"/>
    <n v="5"/>
    <n v="1264000"/>
    <n v="371"/>
    <n v="100"/>
    <n v="10"/>
    <x v="4"/>
    <x v="5"/>
    <x v="0"/>
    <x v="0"/>
    <x v="1"/>
    <x v="0"/>
  </r>
  <r>
    <s v="OKC-NORTHWEST"/>
    <n v="122"/>
    <n v="6117"/>
    <n v="210"/>
    <x v="0"/>
    <n v="1749361"/>
    <x v="0"/>
    <s v="OKLAHOMA"/>
    <x v="4"/>
    <x v="0"/>
    <d v="1985-01-21T00:00:00"/>
    <x v="87"/>
    <n v="30890.604355006086"/>
    <n v="2166.296875"/>
    <n v="202281.25"/>
    <n v="200108.46875"/>
    <n v="-2172.78125"/>
    <n v="-1.0741387301096864E-2"/>
    <n v="34.756960914568204"/>
    <n v="88596.90625"/>
    <n v="1.7135809270992463E-2"/>
    <n v="2.2831638096843818"/>
    <n v="40741.50243818474"/>
    <n v="33775.192911998551"/>
    <n v="41214.276093304645"/>
    <n v="8.0479504205848134"/>
    <n v="52029"/>
    <n v="26540"/>
    <n v="7.0842350983103042E-2"/>
    <n v="0.67142932100924724"/>
    <n v="828"/>
    <x v="14"/>
    <x v="8"/>
    <x v="7"/>
    <n v="10"/>
    <x v="4"/>
    <n v="62"/>
    <n v="27"/>
    <n v="5423000"/>
    <n v="406"/>
    <n v="119"/>
    <n v="15"/>
    <x v="2"/>
    <x v="4"/>
    <x v="0"/>
    <x v="1"/>
    <x v="1"/>
    <x v="0"/>
  </r>
  <r>
    <s v="TULSA"/>
    <n v="123"/>
    <n v="5288"/>
    <n v="246"/>
    <x v="1"/>
    <n v="1964910"/>
    <x v="0"/>
    <s v="OKLAHOMA"/>
    <x v="4"/>
    <x v="0"/>
    <d v="1986-09-29T00:00:00"/>
    <x v="43"/>
    <n v="35476.125537205364"/>
    <n v="2101.6614583333335"/>
    <n v="223196.390625"/>
    <n v="220524.953125"/>
    <n v="-2671.4375"/>
    <n v="-1.19689995546943E-2"/>
    <n v="35.533506961253082"/>
    <n v="100860.890625"/>
    <n v="4.099551098922293E-3"/>
    <n v="2.2129131444500367"/>
    <n v="38832.516902534539"/>
    <n v="31759.895318691571"/>
    <n v="37671.764293781125"/>
    <n v="7.2555637555707584"/>
    <n v="77510"/>
    <n v="48901"/>
    <n v="6.4333915505632638E-2"/>
    <n v="0.57623626306436837"/>
    <n v="1137"/>
    <x v="17"/>
    <x v="6"/>
    <x v="19"/>
    <n v="14"/>
    <x v="5"/>
    <n v="64"/>
    <n v="22"/>
    <n v="5945000"/>
    <n v="563"/>
    <n v="168"/>
    <n v="18"/>
    <x v="8"/>
    <x v="7"/>
    <x v="0"/>
    <x v="0"/>
    <x v="2"/>
    <x v="1"/>
  </r>
  <r>
    <s v="ATLANTA - TUCKER"/>
    <n v="124"/>
    <n v="6005"/>
    <n v="204"/>
    <x v="0"/>
    <n v="2146670"/>
    <x v="1"/>
    <s v="ATL"/>
    <x v="5"/>
    <x v="0"/>
    <d v="1980-08-13T00:00:00"/>
    <x v="88"/>
    <n v="34370.319712096614"/>
    <n v="4197.3246527777774"/>
    <n v="219727.734375"/>
    <n v="241081.6875"/>
    <n v="21353.953125"/>
    <n v="9.7183695020293226E-2"/>
    <n v="34.507808136134386"/>
    <n v="93226.890625"/>
    <n v="0.15066870626953294"/>
    <n v="2.3569136855464015"/>
    <n v="47341.808467614544"/>
    <n v="42994.48801872984"/>
    <n v="55956.708141838113"/>
    <n v="12.186053351415676"/>
    <n v="84211"/>
    <n v="53118"/>
    <n v="0.10573013453838674"/>
    <n v="0.54362790105300807"/>
    <n v="1213"/>
    <x v="22"/>
    <x v="2"/>
    <x v="0"/>
    <n v="19"/>
    <x v="4"/>
    <n v="78"/>
    <n v="29"/>
    <n v="6495000"/>
    <n v="535"/>
    <n v="137"/>
    <n v="24"/>
    <x v="2"/>
    <x v="17"/>
    <x v="3"/>
    <x v="1"/>
    <x v="0"/>
    <x v="0"/>
  </r>
  <r>
    <s v="CHARLOTTE"/>
    <n v="126"/>
    <n v="5440"/>
    <n v="181"/>
    <x v="0"/>
    <n v="2270411"/>
    <x v="1"/>
    <s v="NCAROLINA"/>
    <x v="5"/>
    <x v="0"/>
    <d v="1987-08-10T00:00:00"/>
    <x v="20"/>
    <n v="16761.782700390471"/>
    <n v="1329.9678819444443"/>
    <n v="117343.5625"/>
    <n v="125310.1875"/>
    <n v="7966.625"/>
    <n v="6.7891453355185122E-2"/>
    <n v="34.636126715515388"/>
    <n v="51032.4921875"/>
    <n v="0.14728675465493107"/>
    <n v="2.2993892218483967"/>
    <n v="38241.188786739578"/>
    <n v="33422.975341537152"/>
    <n v="41233.090550974382"/>
    <n v="10.350241561663596"/>
    <n v="17917"/>
    <n v="11460"/>
    <n v="8.047551591550603E-2"/>
    <n v="0.57102527234395462"/>
    <n v="612"/>
    <x v="1"/>
    <x v="3"/>
    <x v="12"/>
    <n v="19"/>
    <x v="1"/>
    <n v="39"/>
    <n v="13"/>
    <n v="3369000"/>
    <n v="211"/>
    <n v="83"/>
    <n v="11"/>
    <x v="7"/>
    <x v="5"/>
    <x v="0"/>
    <x v="0"/>
    <x v="1"/>
    <x v="0"/>
  </r>
  <r>
    <s v="CHARLOTTE"/>
    <n v="127"/>
    <n v="5440"/>
    <n v="179"/>
    <x v="0"/>
    <n v="1947547"/>
    <x v="0"/>
    <s v="NCAROLINA"/>
    <x v="5"/>
    <x v="0"/>
    <d v="1989-06-05T00:00:00"/>
    <x v="1"/>
    <n v="16438.220290120618"/>
    <n v="4041.8967013888887"/>
    <n v="110275.7109375"/>
    <n v="131421.421875"/>
    <n v="21145.7109375"/>
    <n v="0.19175311369776224"/>
    <n v="34.360624091986487"/>
    <n v="42808.79296875"/>
    <n v="0.2498834068752851"/>
    <n v="2.576006079358514"/>
    <n v="46364.091261551752"/>
    <n v="43322.547901638565"/>
    <n v="54503.852577281054"/>
    <n v="10.075593081516567"/>
    <n v="38812"/>
    <n v="27110"/>
    <n v="8.1777196177233377E-2"/>
    <n v="0.73153558535920182"/>
    <n v="250"/>
    <x v="5"/>
    <x v="7"/>
    <x v="5"/>
    <n v="1"/>
    <x v="0"/>
    <n v="23"/>
    <n v="10"/>
    <n v="3492000"/>
    <n v="165"/>
    <n v="57"/>
    <n v="5"/>
    <x v="5"/>
    <x v="5"/>
    <x v="1"/>
    <x v="1"/>
    <x v="1"/>
    <x v="0"/>
  </r>
  <r>
    <s v="CHATTANOOGA"/>
    <n v="128"/>
    <n v="5440"/>
    <n v="183"/>
    <x v="1"/>
    <n v="1645104"/>
    <x v="0"/>
    <s v="TENN/MISS"/>
    <x v="5"/>
    <x v="0"/>
    <d v="1987-12-07T00:00:00"/>
    <x v="89"/>
    <n v="5388.7150661120531"/>
    <n v="653.22612847222217"/>
    <n v="48933.51171875"/>
    <n v="52361.90625"/>
    <n v="3428.39453125"/>
    <n v="7.006230312990866E-2"/>
    <n v="34.160362526352124"/>
    <n v="17914.765625"/>
    <n v="0.12119748897775491"/>
    <n v="2.7314625679759628"/>
    <n v="35922.871527938281"/>
    <n v="33051.722160054771"/>
    <n v="39941.436127306937"/>
    <n v="9.0390859892112267"/>
    <n v="7366"/>
    <n v="5430"/>
    <n v="7.7243372293054433E-2"/>
    <n v="0.78409870860282038"/>
    <n v="84"/>
    <x v="15"/>
    <x v="1"/>
    <x v="9"/>
    <n v="9"/>
    <x v="1"/>
    <n v="14"/>
    <n v="8"/>
    <n v="3109000"/>
    <n v="114"/>
    <n v="33"/>
    <n v="4"/>
    <x v="5"/>
    <x v="13"/>
    <x v="0"/>
    <x v="0"/>
    <x v="1"/>
    <x v="0"/>
  </r>
  <r>
    <s v="DURHAM"/>
    <n v="129"/>
    <n v="5288"/>
    <n v="198"/>
    <x v="1"/>
    <n v="2193720"/>
    <x v="1"/>
    <s v="NCAROLINA"/>
    <x v="5"/>
    <x v="0"/>
    <d v="1986-11-03T00:00:00"/>
    <x v="90"/>
    <n v="11589.371040102844"/>
    <n v="1141.3671875"/>
    <n v="93155.0546875"/>
    <n v="99879.5546875"/>
    <n v="6724.5"/>
    <n v="7.2186098999760737E-2"/>
    <n v="30.939359755287033"/>
    <n v="37880.2421875"/>
    <n v="0.11565488770015536"/>
    <n v="2.4591990258774001"/>
    <n v="36694.695908218971"/>
    <n v="31112.85704474484"/>
    <n v="40386.980311006111"/>
    <n v="11.899185427420585"/>
    <n v="40911"/>
    <n v="20488"/>
    <n v="0.10544067429378394"/>
    <n v="0.44395703296093025"/>
    <n v="404"/>
    <x v="2"/>
    <x v="4"/>
    <x v="9"/>
    <n v="11"/>
    <x v="1"/>
    <n v="73"/>
    <n v="11"/>
    <n v="2356000"/>
    <n v="262"/>
    <n v="110"/>
    <n v="10"/>
    <x v="7"/>
    <x v="1"/>
    <x v="0"/>
    <x v="1"/>
    <x v="0"/>
    <x v="0"/>
  </r>
  <r>
    <s v="GERMANTOWN"/>
    <n v="131"/>
    <n v="5550"/>
    <n v="185"/>
    <x v="0"/>
    <n v="1563509"/>
    <x v="0"/>
    <s v="TENN/MISS"/>
    <x v="5"/>
    <x v="0"/>
    <d v="1988-12-05T00:00:00"/>
    <x v="50"/>
    <n v="16854.945731041938"/>
    <n v="3188.7881944444443"/>
    <n v="105884.953125"/>
    <n v="121349.9453125"/>
    <n v="15464.9921875"/>
    <n v="0.14605467284141085"/>
    <n v="34.840167475401145"/>
    <n v="39450.12109375"/>
    <n v="0.2119605938313521"/>
    <n v="2.6840209913012187"/>
    <n v="57639.920004206258"/>
    <n v="50202.487421864098"/>
    <n v="59377.462057358454"/>
    <n v="9.6989341351660645"/>
    <n v="16137"/>
    <n v="7839"/>
    <n v="8.3689665013301703E-2"/>
    <n v="0.71423243371898548"/>
    <n v="251"/>
    <x v="14"/>
    <x v="3"/>
    <x v="1"/>
    <n v="0"/>
    <x v="0"/>
    <n v="26"/>
    <n v="7"/>
    <n v="2175000"/>
    <n v="161"/>
    <n v="52"/>
    <n v="9"/>
    <x v="1"/>
    <x v="4"/>
    <x v="0"/>
    <x v="1"/>
    <x v="1"/>
    <x v="0"/>
  </r>
  <r>
    <s v="GWINNETT"/>
    <n v="132"/>
    <n v="6000"/>
    <n v="239"/>
    <x v="0"/>
    <n v="2720607"/>
    <x v="1"/>
    <s v="ATL"/>
    <x v="5"/>
    <x v="0"/>
    <d v="1987-06-14T00:00:00"/>
    <x v="91"/>
    <n v="12587.162568163511"/>
    <n v="6930.6050347222226"/>
    <n v="102449.4765625"/>
    <n v="141317.453125"/>
    <n v="38867.9765625"/>
    <n v="0.3793867754784313"/>
    <n v="32.029385216020735"/>
    <n v="38740.06640625"/>
    <n v="0.4565863002985544"/>
    <n v="2.6445353884569403"/>
    <n v="45616.531408807721"/>
    <n v="43734.544753559305"/>
    <n v="56503.388426896105"/>
    <n v="11.667993209946824"/>
    <n v="16054"/>
    <n v="13380"/>
    <n v="0.10144853604736355"/>
    <n v="0.76297404932626567"/>
    <n v="211"/>
    <x v="15"/>
    <x v="1"/>
    <x v="9"/>
    <n v="4"/>
    <x v="3"/>
    <n v="28"/>
    <n v="7"/>
    <n v="2118000"/>
    <n v="130"/>
    <n v="43"/>
    <n v="6"/>
    <x v="1"/>
    <x v="1"/>
    <x v="0"/>
    <x v="1"/>
    <x v="0"/>
    <x v="0"/>
  </r>
  <r>
    <s v="HOLCOMBRIDGE"/>
    <n v="133"/>
    <n v="6117"/>
    <n v="210"/>
    <x v="0"/>
    <n v="1841058"/>
    <x v="0"/>
    <s v="ATL"/>
    <x v="5"/>
    <x v="0"/>
    <d v="1985-02-18T00:00:00"/>
    <x v="92"/>
    <n v="25447.516277810431"/>
    <n v="8219.1076388888887"/>
    <n v="161893.484375"/>
    <n v="206200.25"/>
    <n v="44306.765625"/>
    <n v="0.27367849790897431"/>
    <n v="34.0786290523003"/>
    <n v="65832.6484375"/>
    <n v="0.36400074098872154"/>
    <n v="2.4591671187085531"/>
    <n v="51099.199680439713"/>
    <n v="47978.201864362753"/>
    <n v="61215.737170280481"/>
    <n v="12.360709954970067"/>
    <n v="55506"/>
    <n v="40730"/>
    <n v="9.8579849067814584E-2"/>
    <n v="0.59843035042281267"/>
    <n v="946"/>
    <x v="11"/>
    <x v="5"/>
    <x v="12"/>
    <n v="12"/>
    <x v="5"/>
    <n v="30"/>
    <n v="13"/>
    <n v="1839000"/>
    <n v="314"/>
    <n v="100"/>
    <n v="17"/>
    <x v="2"/>
    <x v="8"/>
    <x v="2"/>
    <x v="0"/>
    <x v="1"/>
    <x v="1"/>
  </r>
  <r>
    <s v="HUNTSVILLE"/>
    <n v="134"/>
    <n v="5995"/>
    <n v="213"/>
    <x v="0"/>
    <n v="1790652"/>
    <x v="0"/>
    <s v="ALABAMA"/>
    <x v="5"/>
    <x v="0"/>
    <d v="1988-12-05T00:00:00"/>
    <x v="50"/>
    <n v="10256.406515678449"/>
    <n v="1362.5112847222222"/>
    <n v="102390.2421875"/>
    <n v="108487.5078125"/>
    <n v="6097.265625"/>
    <n v="5.954928413817509E-2"/>
    <n v="30.651841747310058"/>
    <n v="39294.26953125"/>
    <n v="0.10505169676756898"/>
    <n v="2.6057296244194323"/>
    <n v="30775.736371387644"/>
    <n v="27700.978819172207"/>
    <n v="35506.996415194095"/>
    <n v="10.952435359803694"/>
    <n v="35072"/>
    <n v="24616"/>
    <n v="9.5339192256111802E-2"/>
    <n v="0.54157395149184029"/>
    <n v="424"/>
    <x v="3"/>
    <x v="2"/>
    <x v="13"/>
    <n v="23"/>
    <x v="1"/>
    <n v="64"/>
    <n v="7"/>
    <n v="2637000"/>
    <n v="187"/>
    <n v="56"/>
    <n v="8"/>
    <x v="1"/>
    <x v="1"/>
    <x v="0"/>
    <x v="1"/>
    <x v="1"/>
    <x v="0"/>
  </r>
  <r>
    <s v="KNOXVILLE"/>
    <n v="136"/>
    <n v="6117"/>
    <n v="204"/>
    <x v="1"/>
    <n v="1875915"/>
    <x v="0"/>
    <s v="TENN/MISS"/>
    <x v="5"/>
    <x v="0"/>
    <d v="1984-12-17T00:00:00"/>
    <x v="93"/>
    <n v="13641.455152180379"/>
    <n v="1543.5460069444443"/>
    <n v="96097.4921875"/>
    <n v="102636.2734375"/>
    <n v="6538.78125"/>
    <n v="6.8043203845964045E-2"/>
    <n v="33.7748121841434"/>
    <n v="39421.71875"/>
    <n v="0.10817086076441049"/>
    <n v="2.4376789047915368"/>
    <n v="37992.617254923724"/>
    <n v="31757.912331004085"/>
    <n v="38589.078789543564"/>
    <n v="8.6785552482687898"/>
    <n v="20147"/>
    <n v="12400"/>
    <n v="7.6407496405671502E-2"/>
    <n v="0.59956392666736491"/>
    <n v="260"/>
    <x v="3"/>
    <x v="5"/>
    <x v="1"/>
    <n v="4"/>
    <x v="1"/>
    <n v="37"/>
    <n v="19"/>
    <n v="3480000"/>
    <n v="174"/>
    <n v="59"/>
    <n v="5"/>
    <x v="4"/>
    <x v="1"/>
    <x v="0"/>
    <x v="1"/>
    <x v="0"/>
    <x v="0"/>
  </r>
  <r>
    <s v="MARIETTA"/>
    <n v="137"/>
    <n v="6117"/>
    <n v="210"/>
    <x v="0"/>
    <n v="2216462"/>
    <x v="1"/>
    <s v="ATL"/>
    <x v="5"/>
    <x v="0"/>
    <d v="1986-04-14T00:00:00"/>
    <x v="94"/>
    <n v="25691.794765366456"/>
    <n v="6172.2335069444443"/>
    <n v="172386.796875"/>
    <n v="204648.6875"/>
    <n v="32261.890625"/>
    <n v="0.18714826895004918"/>
    <n v="32.701645962409209"/>
    <n v="73548.5546875"/>
    <n v="0.2536619357004275"/>
    <n v="2.3438502307414906"/>
    <n v="44948.040624948546"/>
    <n v="40976.081675636262"/>
    <n v="53888.567962547459"/>
    <n v="12.940347442811735"/>
    <n v="35111"/>
    <n v="24262"/>
    <n v="0.10719120737698111"/>
    <n v="0.54397630859539103"/>
    <n v="507"/>
    <x v="15"/>
    <x v="4"/>
    <x v="19"/>
    <n v="16"/>
    <x v="1"/>
    <n v="51"/>
    <n v="13"/>
    <n v="3920000"/>
    <n v="346"/>
    <n v="114"/>
    <n v="7"/>
    <x v="1"/>
    <x v="5"/>
    <x v="0"/>
    <x v="1"/>
    <x v="0"/>
    <x v="0"/>
  </r>
  <r>
    <s v="MEMPHIS"/>
    <n v="138"/>
    <n v="5288"/>
    <n v="188"/>
    <x v="0"/>
    <n v="2139720"/>
    <x v="1"/>
    <s v="TENN/MISS"/>
    <x v="5"/>
    <x v="0"/>
    <d v="1987-06-29T00:00:00"/>
    <x v="21"/>
    <n v="31651.789503414737"/>
    <n v="1738.3385416666667"/>
    <n v="261126.671875"/>
    <n v="268463.625"/>
    <n v="7336.953125"/>
    <n v="2.8097294973039606E-2"/>
    <n v="33.623037956853672"/>
    <n v="105737.484375"/>
    <n v="4.7823035793686575E-2"/>
    <n v="2.4695752260277848"/>
    <n v="36878.783782773346"/>
    <n v="30594.618692903816"/>
    <n v="38229.086100112159"/>
    <n v="8.9592396146882471"/>
    <n v="56769"/>
    <n v="38879"/>
    <n v="7.9781178921823029E-2"/>
    <n v="0.62145174300996542"/>
    <n v="742"/>
    <x v="4"/>
    <x v="8"/>
    <x v="5"/>
    <n v="12"/>
    <x v="0"/>
    <n v="121"/>
    <n v="24"/>
    <n v="6158000"/>
    <n v="420"/>
    <n v="133"/>
    <n v="16"/>
    <x v="3"/>
    <x v="8"/>
    <x v="0"/>
    <x v="0"/>
    <x v="0"/>
    <x v="0"/>
  </r>
  <r>
    <s v="MORGAN FALLS"/>
    <n v="140"/>
    <n v="5972"/>
    <n v="218"/>
    <x v="0"/>
    <n v="1702115"/>
    <x v="0"/>
    <s v="ATL"/>
    <x v="5"/>
    <x v="0"/>
    <d v="1987-08-17T00:00:00"/>
    <x v="47"/>
    <n v="25317.163621632088"/>
    <n v="5337.106770833333"/>
    <n v="150564.703125"/>
    <n v="176890.203125"/>
    <n v="26325.5"/>
    <n v="0.17484509618528829"/>
    <n v="36.613026729268491"/>
    <n v="56902.87890625"/>
    <n v="0.24300183351059307"/>
    <n v="2.6459944737253451"/>
    <n v="69869.910212281247"/>
    <n v="62042.253676065513"/>
    <n v="80588.523083642125"/>
    <n v="12.474758717691083"/>
    <n v="59348"/>
    <n v="28909"/>
    <n v="9.8917010371415592E-2"/>
    <n v="0.75836106962548799"/>
    <n v="1056"/>
    <x v="5"/>
    <x v="5"/>
    <x v="4"/>
    <n v="2"/>
    <x v="0"/>
    <n v="31"/>
    <n v="18"/>
    <n v="16176000"/>
    <n v="318"/>
    <n v="132"/>
    <n v="21"/>
    <x v="7"/>
    <x v="3"/>
    <x v="0"/>
    <x v="0"/>
    <x v="0"/>
    <x v="0"/>
  </r>
  <r>
    <s v="NASHVILLE"/>
    <n v="141"/>
    <n v="6117"/>
    <n v="206"/>
    <x v="0"/>
    <n v="1469072"/>
    <x v="0"/>
    <s v="TENN/MISS"/>
    <x v="5"/>
    <x v="0"/>
    <d v="1986-09-29T00:00:00"/>
    <x v="43"/>
    <n v="20888.211286169997"/>
    <n v="-277.00173611111109"/>
    <n v="182211.046875"/>
    <n v="182684.21875"/>
    <n v="473.171875"/>
    <n v="2.596834182751852E-3"/>
    <n v="31.393198151834063"/>
    <n v="76200.609375"/>
    <n v="5.549619333342766E-2"/>
    <n v="2.3912019650433405"/>
    <n v="29421.451644395067"/>
    <n v="25303.415495159876"/>
    <n v="31041.078398480033"/>
    <n v="10.039121163017249"/>
    <n v="102769"/>
    <n v="61883"/>
    <n v="8.1631922910993915E-2"/>
    <n v="0.48077974280904456"/>
    <n v="1067"/>
    <x v="4"/>
    <x v="14"/>
    <x v="13"/>
    <n v="41"/>
    <x v="0"/>
    <n v="164"/>
    <n v="6"/>
    <n v="2808000"/>
    <n v="541"/>
    <n v="199"/>
    <n v="19"/>
    <x v="7"/>
    <x v="14"/>
    <x v="0"/>
    <x v="0"/>
    <x v="0"/>
    <x v="0"/>
  </r>
  <r>
    <s v="OAKBROOK"/>
    <n v="142"/>
    <n v="6117"/>
    <n v="219"/>
    <x v="0"/>
    <n v="1983491"/>
    <x v="0"/>
    <s v="ATL"/>
    <x v="5"/>
    <x v="0"/>
    <d v="1984-11-18T00:00:00"/>
    <x v="95"/>
    <n v="24268.473351421038"/>
    <n v="8542.6605902777774"/>
    <n v="164847.9375"/>
    <n v="212274.640625"/>
    <n v="47426.703125"/>
    <n v="0.28769970582737803"/>
    <n v="33.466739612680932"/>
    <n v="66271.421875"/>
    <n v="0.37207733065558279"/>
    <n v="2.4874664347919575"/>
    <n v="47565.193303768996"/>
    <n v="45368.724118687096"/>
    <n v="57888.780643111451"/>
    <n v="11.9218115626207"/>
    <n v="53884"/>
    <n v="41844"/>
    <n v="9.9323532644033305E-2"/>
    <n v="0.63892468188162499"/>
    <n v="817"/>
    <x v="11"/>
    <x v="3"/>
    <x v="7"/>
    <n v="10"/>
    <x v="5"/>
    <n v="43"/>
    <n v="17"/>
    <n v="3551000"/>
    <n v="360"/>
    <n v="98"/>
    <n v="20"/>
    <x v="7"/>
    <x v="12"/>
    <x v="0"/>
    <x v="1"/>
    <x v="0"/>
    <x v="1"/>
  </r>
  <r>
    <s v="STONE MOUNTAIN"/>
    <n v="146"/>
    <n v="6117"/>
    <n v="212"/>
    <x v="0"/>
    <n v="2485685"/>
    <x v="1"/>
    <s v="ATL"/>
    <x v="5"/>
    <x v="0"/>
    <d v="1985-09-09T00:00:00"/>
    <x v="96"/>
    <n v="28780.162729591018"/>
    <n v="4142.4513888888887"/>
    <n v="200571.75"/>
    <n v="220504.875"/>
    <n v="19933.125"/>
    <n v="9.9381518085174009E-2"/>
    <n v="34.023024179626496"/>
    <n v="79851.8671875"/>
    <n v="0.14541594059077556"/>
    <n v="2.5117978710383553"/>
    <n v="47203.045598788929"/>
    <n v="43106.814370632965"/>
    <n v="56245.502780520357"/>
    <n v="12.097095915251048"/>
    <n v="46022"/>
    <n v="32526"/>
    <n v="0.10569508271092137"/>
    <n v="0.61398424195035761"/>
    <n v="570"/>
    <x v="1"/>
    <x v="1"/>
    <x v="13"/>
    <n v="9"/>
    <x v="0"/>
    <n v="73"/>
    <n v="24"/>
    <n v="5296000"/>
    <n v="314"/>
    <n v="80"/>
    <n v="13"/>
    <x v="0"/>
    <x v="2"/>
    <x v="2"/>
    <x v="1"/>
    <x v="1"/>
    <x v="0"/>
  </r>
  <r>
    <s v="ALBUQUERQUE"/>
    <n v="148"/>
    <n v="5288"/>
    <n v="184"/>
    <x v="0"/>
    <n v="2524555"/>
    <x v="1"/>
    <s v="ALBQ"/>
    <x v="6"/>
    <x v="0"/>
    <d v="1987-01-19T00:00:00"/>
    <x v="97"/>
    <n v="42101.942869232509"/>
    <n v="4274.75"/>
    <n v="304508.5625"/>
    <n v="322899.96875"/>
    <n v="18391.40625"/>
    <n v="6.0397008540605486E-2"/>
    <n v="32.998329890969814"/>
    <n v="125135.1328125"/>
    <n v="0.10677163568859341"/>
    <n v="2.4334378016465577"/>
    <n v="32882.558011629553"/>
    <n v="28757.761750187936"/>
    <n v="34023.437935996582"/>
    <n v="8.4314784465477466"/>
    <n v="126312"/>
    <n v="63623"/>
    <n v="7.0890954203417775E-2"/>
    <n v="0.58170703484063457"/>
    <n v="1260"/>
    <x v="7"/>
    <x v="10"/>
    <x v="10"/>
    <n v="38"/>
    <x v="4"/>
    <n v="78"/>
    <n v="16"/>
    <n v="4042000"/>
    <n v="726"/>
    <n v="242"/>
    <n v="12"/>
    <x v="0"/>
    <x v="4"/>
    <x v="0"/>
    <x v="2"/>
    <x v="1"/>
    <x v="0"/>
  </r>
  <r>
    <s v="BOULDER"/>
    <n v="150"/>
    <n v="5288"/>
    <n v="251"/>
    <x v="0"/>
    <n v="1967794"/>
    <x v="0"/>
    <s v="COLORADO"/>
    <x v="6"/>
    <x v="0"/>
    <d v="1987-01-12T00:00:00"/>
    <x v="98"/>
    <n v="13963.211319754782"/>
    <n v="245.08940972222223"/>
    <n v="92671.6328125"/>
    <n v="91328.5234375"/>
    <n v="-1343.109375"/>
    <n v="-1.4493209348296223E-2"/>
    <n v="30.732031081854959"/>
    <n v="36353.3359375"/>
    <n v="2.9240997699016185E-3"/>
    <n v="2.5491919908485015"/>
    <n v="42746.922006598863"/>
    <n v="36079.388869702685"/>
    <n v="46181.413736744624"/>
    <n v="10.761145880048751"/>
    <n v="42147"/>
    <n v="21203"/>
    <n v="0.10224712082893472"/>
    <n v="0.51614714650793725"/>
    <n v="1021"/>
    <x v="0"/>
    <x v="7"/>
    <x v="13"/>
    <n v="4"/>
    <x v="1"/>
    <n v="33"/>
    <n v="7"/>
    <n v="1884000"/>
    <n v="261"/>
    <n v="122"/>
    <n v="11"/>
    <x v="2"/>
    <x v="5"/>
    <x v="0"/>
    <x v="0"/>
    <x v="1"/>
    <x v="0"/>
  </r>
  <r>
    <s v="CAMELBACK"/>
    <n v="151"/>
    <n v="8040"/>
    <n v="254"/>
    <x v="1"/>
    <n v="1510891"/>
    <x v="0"/>
    <s v="PHOENIX"/>
    <x v="6"/>
    <x v="0"/>
    <d v="1988-05-09T00:00:00"/>
    <x v="99"/>
    <n v="42932.285397224456"/>
    <n v="345.92708333333331"/>
    <n v="308069.34375"/>
    <n v="311536.9375"/>
    <n v="3467.59375"/>
    <n v="1.125588709279029E-2"/>
    <n v="34.059536311782075"/>
    <n v="132803.59375"/>
    <n v="4.0140338822721054E-3"/>
    <n v="2.3197364999770573"/>
    <n v="37270.016000602394"/>
    <n v="29641.245096200568"/>
    <n v="37490.405915383133"/>
    <n v="8.8880647387132026"/>
    <n v="165893"/>
    <n v="85210"/>
    <n v="8.1813600943298523E-2"/>
    <n v="0.52023035272611251"/>
    <n v="2571"/>
    <x v="7"/>
    <x v="13"/>
    <x v="20"/>
    <n v="48"/>
    <x v="5"/>
    <n v="80"/>
    <n v="13"/>
    <n v="5317000"/>
    <n v="700"/>
    <n v="267"/>
    <n v="15"/>
    <x v="4"/>
    <x v="14"/>
    <x v="0"/>
    <x v="1"/>
    <x v="0"/>
    <x v="0"/>
  </r>
  <r>
    <s v="COLORADO SPRINGS"/>
    <n v="152"/>
    <n v="5440"/>
    <n v="183"/>
    <x v="0"/>
    <n v="1862619"/>
    <x v="0"/>
    <s v="COLORADO"/>
    <x v="6"/>
    <x v="0"/>
    <d v="1988-04-25T00:00:00"/>
    <x v="34"/>
    <n v="22608.732063063719"/>
    <n v="5658.8845486111113"/>
    <n v="164333.140625"/>
    <n v="188586.09375"/>
    <n v="24252.953125"/>
    <n v="0.14758406632259299"/>
    <n v="33.858788183796996"/>
    <n v="64695.0390625"/>
    <n v="0.19368382791136057"/>
    <n v="2.5401196599671656"/>
    <n v="41133.930121429083"/>
    <n v="37568.78356085311"/>
    <n v="47940.875505900236"/>
    <n v="11.109222722225427"/>
    <n v="31515"/>
    <n v="20233"/>
    <n v="0.10031524732117118"/>
    <n v="0.66687137013272646"/>
    <n v="550"/>
    <x v="14"/>
    <x v="3"/>
    <x v="7"/>
    <n v="10"/>
    <x v="1"/>
    <n v="36"/>
    <n v="15"/>
    <n v="3452000"/>
    <n v="233"/>
    <n v="66"/>
    <n v="7"/>
    <x v="4"/>
    <x v="5"/>
    <x v="0"/>
    <x v="1"/>
    <x v="0"/>
    <x v="0"/>
  </r>
  <r>
    <s v="DENVER I - TAMARAC"/>
    <n v="154"/>
    <n v="5138"/>
    <n v="194"/>
    <x v="0"/>
    <n v="2361802"/>
    <x v="1"/>
    <s v="COLORADO"/>
    <x v="6"/>
    <x v="0"/>
    <d v="1979-06-19T00:00:00"/>
    <x v="100"/>
    <n v="50025.504740577067"/>
    <n v="4301.6111111111113"/>
    <n v="281381.5625"/>
    <n v="286875.0625"/>
    <n v="5493.5"/>
    <n v="1.9523311873001631E-2"/>
    <n v="36.972507749152896"/>
    <n v="127951.4375"/>
    <n v="4.1890771059137182E-2"/>
    <n v="2.1991277940898475"/>
    <n v="47037.1056206383"/>
    <n v="40219.539073173757"/>
    <n v="50315.809175671959"/>
    <n v="9.0749167969552076"/>
    <n v="81862"/>
    <n v="40036"/>
    <n v="7.7582353157869377E-2"/>
    <n v="0.62416967541346213"/>
    <n v="1982"/>
    <x v="23"/>
    <x v="3"/>
    <x v="13"/>
    <n v="4"/>
    <x v="4"/>
    <n v="88"/>
    <n v="16"/>
    <n v="3229000"/>
    <n v="545"/>
    <n v="210"/>
    <n v="22"/>
    <x v="9"/>
    <x v="12"/>
    <x v="2"/>
    <x v="4"/>
    <x v="1"/>
    <x v="0"/>
  </r>
  <r>
    <s v="DENVER II - AURORA"/>
    <n v="155"/>
    <n v="6159"/>
    <n v="230"/>
    <x v="0"/>
    <n v="2287594"/>
    <x v="1"/>
    <s v="COLORADO"/>
    <x v="6"/>
    <x v="0"/>
    <d v="1982-12-16T00:00:00"/>
    <x v="101"/>
    <n v="45392.201032973222"/>
    <n v="7771.4236111111113"/>
    <n v="283995.75"/>
    <n v="307153.5"/>
    <n v="23157.75"/>
    <n v="8.1542593507121147E-2"/>
    <n v="33.317945779118176"/>
    <n v="122346.359375"/>
    <n v="0.12679895588433809"/>
    <n v="2.3212439785767023"/>
    <n v="38597.269392594055"/>
    <n v="35248.919919077074"/>
    <n v="43569.901149537844"/>
    <n v="8.6593307600223941"/>
    <n v="49816"/>
    <n v="27204"/>
    <n v="7.5686459352416746E-2"/>
    <n v="0.60508138995120908"/>
    <n v="932"/>
    <x v="0"/>
    <x v="7"/>
    <x v="5"/>
    <n v="5"/>
    <x v="1"/>
    <n v="92"/>
    <n v="15"/>
    <n v="3868000"/>
    <n v="457"/>
    <n v="156"/>
    <n v="14"/>
    <x v="1"/>
    <x v="14"/>
    <x v="2"/>
    <x v="2"/>
    <x v="0"/>
    <x v="1"/>
  </r>
  <r>
    <s v="DENVER SOUTHWEST"/>
    <n v="156"/>
    <n v="6117"/>
    <n v="248"/>
    <x v="0"/>
    <n v="2608744"/>
    <x v="1"/>
    <s v="COLORADO"/>
    <x v="6"/>
    <x v="0"/>
    <d v="1985-02-25T00:00:00"/>
    <x v="102"/>
    <n v="22405.478262369168"/>
    <n v="3865.2916666666665"/>
    <n v="154220.296875"/>
    <n v="167065.21875"/>
    <n v="12844.921875"/>
    <n v="8.3289438130255841E-2"/>
    <n v="34.26170943168858"/>
    <n v="55843.640625"/>
    <n v="0.1311338606427041"/>
    <n v="2.761644748604712"/>
    <n v="48911.474707421083"/>
    <n v="45019.570283433684"/>
    <n v="54932.767467594698"/>
    <n v="9.184309947572773"/>
    <n v="72226"/>
    <n v="46682"/>
    <n v="7.6210642065738604E-2"/>
    <n v="0.80547296991278916"/>
    <n v="505"/>
    <x v="5"/>
    <x v="1"/>
    <x v="1"/>
    <n v="2"/>
    <x v="1"/>
    <n v="21"/>
    <n v="11"/>
    <n v="3102000"/>
    <n v="164"/>
    <n v="58"/>
    <n v="6"/>
    <x v="4"/>
    <x v="1"/>
    <x v="0"/>
    <x v="1"/>
    <x v="1"/>
    <x v="0"/>
  </r>
  <r>
    <s v="GLENDALE"/>
    <n v="157"/>
    <n v="5440"/>
    <s v=" "/>
    <x v="0"/>
    <n v="2237055"/>
    <x v="1"/>
    <s v="COLORADO"/>
    <x v="6"/>
    <x v="0"/>
    <d v="1987-11-02T00:00:00"/>
    <x v="103"/>
    <n v="65063.954921166936"/>
    <n v="-90.944444444444443"/>
    <n v="398869.3125"/>
    <n v="379541"/>
    <n v="-19328.3125"/>
    <n v="-4.8457757702279995E-2"/>
    <n v="33.274374799139252"/>
    <n v="192207.421875"/>
    <n v="-2.224696220513727E-2"/>
    <n v="2.0752024485266771"/>
    <n v="34413.465034152963"/>
    <n v="28438.069720089992"/>
    <n v="35242.60930530748"/>
    <n v="8.9432596080047482"/>
    <n v="213244"/>
    <n v="110757"/>
    <n v="7.6545403457088643E-2"/>
    <n v="0.46132414229125501"/>
    <n v="3767"/>
    <x v="24"/>
    <x v="5"/>
    <x v="19"/>
    <n v="13"/>
    <x v="5"/>
    <n v="204"/>
    <n v="15"/>
    <n v="3369000"/>
    <n v="1017"/>
    <n v="429"/>
    <n v="23"/>
    <x v="14"/>
    <x v="14"/>
    <x v="2"/>
    <x v="0"/>
    <x v="0"/>
    <x v="0"/>
  </r>
  <r>
    <s v="LAKEWOOD"/>
    <n v="158"/>
    <n v="6117"/>
    <n v="224"/>
    <x v="0"/>
    <n v="1981567"/>
    <x v="0"/>
    <s v="COLORADO"/>
    <x v="6"/>
    <x v="0"/>
    <d v="1985-10-07T00:00:00"/>
    <x v="104"/>
    <n v="42054.984430455137"/>
    <n v="196.96875"/>
    <n v="318135.5625"/>
    <n v="307321.875"/>
    <n v="-10813.6875"/>
    <n v="-3.3990816414936321E-2"/>
    <n v="33.583387899301577"/>
    <n v="130352.53125"/>
    <n v="1.4239031127368306E-2"/>
    <n v="2.4405783259387226"/>
    <n v="35933.728598001428"/>
    <n v="31777.669434401567"/>
    <n v="38066.072013077814"/>
    <n v="8.8846089499138934"/>
    <n v="18455"/>
    <n v="12027"/>
    <n v="7.4014802441230487E-2"/>
    <n v="0.59832067295423874"/>
    <n v="1653"/>
    <x v="17"/>
    <x v="4"/>
    <x v="4"/>
    <n v="11"/>
    <x v="0"/>
    <n v="139"/>
    <n v="14"/>
    <n v="4729000"/>
    <n v="581"/>
    <n v="196"/>
    <n v="11"/>
    <x v="0"/>
    <x v="7"/>
    <x v="0"/>
    <x v="0"/>
    <x v="3"/>
    <x v="0"/>
  </r>
  <r>
    <s v="PHOENIX - BELL"/>
    <n v="159"/>
    <n v="5288"/>
    <n v="185"/>
    <x v="1"/>
    <n v="1658175"/>
    <x v="0"/>
    <s v="PHOENIX"/>
    <x v="6"/>
    <x v="0"/>
    <d v="1988-01-25T00:00:00"/>
    <x v="105"/>
    <n v="29439.322555276849"/>
    <n v="10938.038194444445"/>
    <n v="247543.15625"/>
    <n v="302971.9375"/>
    <n v="55428.78125"/>
    <n v="0.22391562784317531"/>
    <n v="33.796375657224416"/>
    <n v="92307.34375"/>
    <n v="0.25044966966672139"/>
    <n v="2.6817276523570208"/>
    <n v="39240.679374440348"/>
    <n v="36109.307976918142"/>
    <n v="45255.934975479351"/>
    <n v="9.7375389551324414"/>
    <n v="36903"/>
    <n v="25090"/>
    <n v="8.0639566601048041E-2"/>
    <n v="0.8068416645886447"/>
    <n v="466"/>
    <x v="15"/>
    <x v="4"/>
    <x v="9"/>
    <n v="6"/>
    <x v="1"/>
    <n v="48"/>
    <n v="12"/>
    <n v="1547000"/>
    <n v="292"/>
    <n v="100"/>
    <n v="4"/>
    <x v="1"/>
    <x v="6"/>
    <x v="0"/>
    <x v="1"/>
    <x v="1"/>
    <x v="0"/>
  </r>
  <r>
    <s v="WESTMINSTER"/>
    <n v="161"/>
    <n v="6117"/>
    <n v="207"/>
    <x v="0"/>
    <n v="2151457"/>
    <x v="1"/>
    <s v="COLORADO"/>
    <x v="6"/>
    <x v="0"/>
    <d v="1986-07-14T00:00:00"/>
    <x v="106"/>
    <n v="28013.424714665092"/>
    <n v="3607.2170138888887"/>
    <n v="235214.59375"/>
    <n v="244713.0625"/>
    <n v="9498.46875"/>
    <n v="4.0382140404500305E-2"/>
    <n v="31.649165051009934"/>
    <n v="85292.8125"/>
    <n v="6.5102386264962245E-2"/>
    <n v="2.7577305385491888"/>
    <n v="40654.508936494502"/>
    <n v="38975.328571794955"/>
    <n v="48553.776232573233"/>
    <n v="8.8023783345693261"/>
    <n v="28914"/>
    <n v="21619"/>
    <n v="8.186940167727555E-2"/>
    <n v="0.72472035478713526"/>
    <n v="561"/>
    <x v="11"/>
    <x v="3"/>
    <x v="1"/>
    <n v="3"/>
    <x v="1"/>
    <n v="70"/>
    <n v="12"/>
    <n v="3800000"/>
    <n v="317"/>
    <n v="99"/>
    <n v="6"/>
    <x v="4"/>
    <x v="6"/>
    <x v="0"/>
    <x v="1"/>
    <x v="1"/>
    <x v="0"/>
  </r>
  <r>
    <s v="ADDISON"/>
    <n v="162"/>
    <n v="4615"/>
    <n v="170"/>
    <x v="0"/>
    <n v="1884546"/>
    <x v="0"/>
    <s v="DALLAS"/>
    <x v="7"/>
    <x v="0"/>
    <d v="1977-11-16T00:00:00"/>
    <x v="107"/>
    <n v="43850.797275591583"/>
    <n v="7137.125"/>
    <n v="249787.78125"/>
    <n v="277592.53125"/>
    <n v="27804.75"/>
    <n v="0.11131349123987624"/>
    <n v="35.613135100058059"/>
    <n v="105752.5"/>
    <n v="0.14512674050258859"/>
    <n v="2.3620035578355121"/>
    <n v="55484.605205550695"/>
    <n v="46728.56641686958"/>
    <n v="57232.798561003488"/>
    <n v="8.6193266339942074"/>
    <n v="113630"/>
    <n v="56213"/>
    <n v="7.167198546716573E-2"/>
    <n v="0.57773755368422053"/>
    <n v="1717"/>
    <x v="4"/>
    <x v="6"/>
    <x v="3"/>
    <n v="12"/>
    <x v="0"/>
    <n v="55"/>
    <n v="37"/>
    <n v="10837000"/>
    <n v="544"/>
    <n v="168"/>
    <n v="18"/>
    <x v="0"/>
    <x v="12"/>
    <x v="3"/>
    <x v="2"/>
    <x v="1"/>
    <x v="1"/>
  </r>
  <r>
    <s v="AMARILLO"/>
    <n v="163"/>
    <n v="6159"/>
    <n v="212"/>
    <x v="0"/>
    <n v="1630205"/>
    <x v="0"/>
    <s v="WTX"/>
    <x v="7"/>
    <x v="0"/>
    <d v="1984-08-06T00:00:00"/>
    <x v="108"/>
    <n v="16013.923765765752"/>
    <n v="2092.3993055555557"/>
    <n v="136736.078125"/>
    <n v="141777.421875"/>
    <n v="5041.34375"/>
    <n v="3.6869155669298596E-2"/>
    <n v="31.85212388509845"/>
    <n v="54454.9375"/>
    <n v="3.8324836246483619E-2"/>
    <n v="2.5109950429196619"/>
    <n v="35210.662614386434"/>
    <n v="30052.13093853978"/>
    <n v="36926.629927881208"/>
    <n v="7.7245099635808261"/>
    <n v="33683"/>
    <n v="24890"/>
    <n v="7.5317647522059217E-2"/>
    <n v="0.65328075676362785"/>
    <n v="374"/>
    <x v="3"/>
    <x v="6"/>
    <x v="7"/>
    <n v="30"/>
    <x v="0"/>
    <n v="59"/>
    <n v="7"/>
    <n v="2522000"/>
    <n v="215"/>
    <n v="50"/>
    <n v="3"/>
    <x v="4"/>
    <x v="11"/>
    <x v="0"/>
    <x v="1"/>
    <x v="1"/>
    <x v="0"/>
  </r>
  <r>
    <s v="ARLINGTON"/>
    <n v="164"/>
    <n v="6005"/>
    <n v="224"/>
    <x v="0"/>
    <n v="2382496"/>
    <x v="1"/>
    <s v="DALLAS"/>
    <x v="7"/>
    <x v="0"/>
    <d v="1981-07-28T00:00:00"/>
    <x v="109"/>
    <n v="34049.914823488376"/>
    <n v="10151.498263888889"/>
    <n v="243428.859375"/>
    <n v="287899.25"/>
    <n v="44470.390625"/>
    <n v="0.18268331347062575"/>
    <n v="31.540609111478734"/>
    <n v="95895.8359375"/>
    <n v="0.19589451998982946"/>
    <n v="2.5384716343017697"/>
    <n v="40506.209618232417"/>
    <n v="35905.569729264345"/>
    <n v="45811.406543691359"/>
    <n v="9.2647796760315426"/>
    <n v="40020"/>
    <n v="31542"/>
    <n v="8.6689084130736213E-2"/>
    <n v="0.53964829295207051"/>
    <n v="591"/>
    <x v="5"/>
    <x v="9"/>
    <x v="0"/>
    <n v="28"/>
    <x v="3"/>
    <n v="88"/>
    <n v="13"/>
    <n v="3365800"/>
    <n v="378"/>
    <n v="102"/>
    <n v="12"/>
    <x v="3"/>
    <x v="5"/>
    <x v="0"/>
    <x v="0"/>
    <x v="0"/>
    <x v="1"/>
  </r>
  <r>
    <s v="AUSTIN I"/>
    <n v="165"/>
    <n v="6047"/>
    <n v="212"/>
    <x v="0"/>
    <n v="1924852"/>
    <x v="0"/>
    <s v="CTX"/>
    <x v="7"/>
    <x v="0"/>
    <d v="1982-12-07T00:00:00"/>
    <x v="110"/>
    <n v="31564.772526652549"/>
    <n v="7910.9079861111113"/>
    <n v="211206.765625"/>
    <n v="240389.171875"/>
    <n v="29182.40625"/>
    <n v="0.1381698458552871"/>
    <n v="31.037010015289372"/>
    <n v="88001.40625"/>
    <n v="0.13798359046108993"/>
    <n v="2.4000385292138442"/>
    <n v="42180.189955771304"/>
    <n v="38269.218271725062"/>
    <n v="50854.086495935706"/>
    <n v="10.845535691265022"/>
    <n v="51588"/>
    <n v="30282"/>
    <n v="0.11595456293497274"/>
    <n v="0.50436089332255263"/>
    <n v="863"/>
    <x v="3"/>
    <x v="5"/>
    <x v="12"/>
    <n v="15"/>
    <x v="0"/>
    <n v="52"/>
    <n v="17"/>
    <n v="3981000"/>
    <n v="374"/>
    <n v="127"/>
    <n v="15"/>
    <x v="3"/>
    <x v="10"/>
    <x v="2"/>
    <x v="1"/>
    <x v="1"/>
    <x v="1"/>
  </r>
  <r>
    <s v="AUSTIN II"/>
    <n v="166"/>
    <n v="6159"/>
    <n v="220"/>
    <x v="0"/>
    <n v="1752009"/>
    <x v="0"/>
    <s v="CTX"/>
    <x v="7"/>
    <x v="0"/>
    <d v="1983-05-07T00:00:00"/>
    <x v="111"/>
    <n v="26936.057457356408"/>
    <n v="5744.984375"/>
    <n v="204321.1875"/>
    <n v="223425.96875"/>
    <n v="19104.78125"/>
    <n v="9.3503671761892046E-2"/>
    <n v="28.631744321670016"/>
    <n v="82231.125"/>
    <n v="0.10733380684625196"/>
    <n v="2.4847183776216122"/>
    <n v="35474.265589823808"/>
    <n v="30376.121644936757"/>
    <n v="39381.67715711303"/>
    <n v="11.118609641603879"/>
    <n v="49380"/>
    <n v="27179"/>
    <n v="0.10458344692360223"/>
    <n v="0.45546091969600672"/>
    <n v="821"/>
    <x v="17"/>
    <x v="8"/>
    <x v="0"/>
    <n v="17"/>
    <x v="1"/>
    <n v="67"/>
    <n v="15"/>
    <n v="3842000"/>
    <n v="433"/>
    <n v="145"/>
    <n v="7"/>
    <x v="0"/>
    <x v="13"/>
    <x v="0"/>
    <x v="1"/>
    <x v="1"/>
    <x v="0"/>
  </r>
  <r>
    <s v="AUSTIN III"/>
    <n v="167"/>
    <n v="5285"/>
    <n v="191"/>
    <x v="0"/>
    <n v="1867929"/>
    <x v="0"/>
    <s v="CTX"/>
    <x v="7"/>
    <x v="0"/>
    <d v="1987-08-17T00:00:00"/>
    <x v="47"/>
    <n v="33686.571765319735"/>
    <n v="5231.1371527777774"/>
    <n v="246157.375"/>
    <n v="261121.4375"/>
    <n v="14964.0625"/>
    <n v="6.0790632415543104E-2"/>
    <n v="29.973067026734423"/>
    <n v="102089.0078125"/>
    <n v="6.870850214729135E-2"/>
    <n v="2.4112035200900439"/>
    <n v="37421.65079140116"/>
    <n v="32466.226002386244"/>
    <n v="43335.412592728484"/>
    <n v="11.376864172136164"/>
    <n v="70147"/>
    <n v="37208"/>
    <n v="0.11040494024414782"/>
    <n v="0.46098281718720036"/>
    <n v="927"/>
    <x v="0"/>
    <x v="2"/>
    <x v="19"/>
    <n v="21"/>
    <x v="0"/>
    <n v="65"/>
    <n v="18"/>
    <n v="4434000"/>
    <n v="454"/>
    <n v="151"/>
    <n v="14"/>
    <x v="0"/>
    <x v="2"/>
    <x v="2"/>
    <x v="0"/>
    <x v="0"/>
    <x v="1"/>
  </r>
  <r>
    <s v="BACHMAN"/>
    <n v="168"/>
    <n v="6117"/>
    <n v="209"/>
    <x v="0"/>
    <n v="1584327"/>
    <x v="0"/>
    <s v="DALLAS"/>
    <x v="7"/>
    <x v="0"/>
    <d v="1985-06-10T00:00:00"/>
    <x v="84"/>
    <n v="42970.569983227841"/>
    <n v="2285.1076388888887"/>
    <n v="230229.6875"/>
    <n v="234115.734375"/>
    <n v="3886.046875"/>
    <n v="1.6878999911772889E-2"/>
    <n v="35.235647010118974"/>
    <n v="110016.1875"/>
    <n v="4.5414552631175296E-2"/>
    <n v="2.0926892008505567"/>
    <n v="48986.136408335362"/>
    <n v="38411.894976818752"/>
    <n v="46845.894820557245"/>
    <n v="8.8145562180874979"/>
    <n v="128403"/>
    <n v="86434"/>
    <n v="7.502746054444645E-2"/>
    <n v="0.4799757722089813"/>
    <n v="1921"/>
    <x v="8"/>
    <x v="9"/>
    <x v="19"/>
    <n v="12"/>
    <x v="0"/>
    <n v="85"/>
    <n v="29"/>
    <n v="12323000"/>
    <n v="595"/>
    <n v="221"/>
    <n v="31"/>
    <x v="8"/>
    <x v="18"/>
    <x v="2"/>
    <x v="2"/>
    <x v="0"/>
    <x v="0"/>
  </r>
  <r>
    <s v="BEDFORD"/>
    <n v="169"/>
    <n v="6946"/>
    <n v="225"/>
    <x v="0"/>
    <n v="2128664"/>
    <x v="1"/>
    <s v="DALLAS"/>
    <x v="7"/>
    <x v="0"/>
    <d v="1985-12-16T00:00:00"/>
    <x v="112"/>
    <n v="22579.333888451307"/>
    <n v="6748.559895833333"/>
    <n v="164826.546875"/>
    <n v="194795.125"/>
    <n v="29968.578125"/>
    <n v="0.18181887986604101"/>
    <n v="33.401691683653432"/>
    <n v="61164.17578125"/>
    <n v="0.19271039796899087"/>
    <n v="2.6948216790248631"/>
    <n v="51458.936800794021"/>
    <n v="47088.240317347736"/>
    <n v="60665.058176453058"/>
    <n v="11.2963400799573"/>
    <n v="22840"/>
    <n v="16009"/>
    <n v="0.10612101638335462"/>
    <n v="0.65244828084644879"/>
    <n v="244"/>
    <x v="16"/>
    <x v="8"/>
    <x v="7"/>
    <n v="5"/>
    <x v="0"/>
    <n v="30"/>
    <n v="8"/>
    <n v="2865000"/>
    <n v="220"/>
    <n v="44"/>
    <n v="8"/>
    <x v="4"/>
    <x v="4"/>
    <x v="0"/>
    <x v="1"/>
    <x v="1"/>
    <x v="0"/>
  </r>
  <r>
    <s v="BELFORT"/>
    <n v="170"/>
    <n v="6117"/>
    <n v="212"/>
    <x v="0"/>
    <n v="1967940"/>
    <x v="0"/>
    <s v="HOUSTON"/>
    <x v="7"/>
    <x v="0"/>
    <d v="1985-04-08T00:00:00"/>
    <x v="113"/>
    <n v="46691.217719177483"/>
    <n v="8895.7690972222226"/>
    <n v="294373.96875"/>
    <n v="312561.28125"/>
    <n v="18187.3125"/>
    <n v="6.1783018985098352E-2"/>
    <n v="30.559556737300671"/>
    <n v="119756.7734375"/>
    <n v="7.9781695542142816E-2"/>
    <n v="2.4580986970530829"/>
    <n v="41149.449058694292"/>
    <n v="37048.50330086366"/>
    <n v="43268.311738822835"/>
    <n v="6.6793362726439929"/>
    <n v="37853"/>
    <n v="23058"/>
    <n v="5.9822919395229636E-2"/>
    <n v="0.51648605653781021"/>
    <n v="613"/>
    <x v="14"/>
    <x v="6"/>
    <x v="5"/>
    <n v="4"/>
    <x v="1"/>
    <n v="55"/>
    <n v="19"/>
    <n v="6078000"/>
    <n v="392"/>
    <n v="121"/>
    <n v="10"/>
    <x v="5"/>
    <x v="10"/>
    <x v="2"/>
    <x v="2"/>
    <x v="0"/>
    <x v="0"/>
  </r>
  <r>
    <s v="BISSONNET"/>
    <n v="171"/>
    <n v="6005"/>
    <n v="186"/>
    <x v="0"/>
    <n v="1184045"/>
    <x v="0"/>
    <s v="HOUSTON"/>
    <x v="7"/>
    <x v="0"/>
    <d v="1981-05-15T00:00:00"/>
    <x v="114"/>
    <n v="60938.536290249678"/>
    <n v="8373.3576388888887"/>
    <n v="353240.875"/>
    <n v="363979.34375"/>
    <n v="10738.46875"/>
    <n v="3.0399847554448505E-2"/>
    <n v="30.894029463606103"/>
    <n v="156833.765625"/>
    <n v="4.5815130092461548E-2"/>
    <n v="2.2523266822823249"/>
    <n v="39861.587554736747"/>
    <n v="35298.981504002892"/>
    <n v="41217.502849134209"/>
    <n v="6.7116865047576191"/>
    <n v="73443"/>
    <n v="43922"/>
    <n v="6.0989793897222325E-2"/>
    <n v="0.42915396625933233"/>
    <n v="1370"/>
    <x v="0"/>
    <x v="11"/>
    <x v="7"/>
    <n v="8"/>
    <x v="0"/>
    <n v="91"/>
    <n v="23"/>
    <n v="6561000"/>
    <n v="632"/>
    <n v="204"/>
    <n v="18"/>
    <x v="5"/>
    <x v="18"/>
    <x v="3"/>
    <x v="3"/>
    <x v="1"/>
    <x v="2"/>
  </r>
  <r>
    <s v="CARILLON"/>
    <n v="172"/>
    <n v="5008"/>
    <n v="198"/>
    <x v="0"/>
    <n v="1619142"/>
    <x v="0"/>
    <s v="HOUSTON"/>
    <x v="7"/>
    <x v="0"/>
    <d v="1978-08-25T00:00:00"/>
    <x v="115"/>
    <n v="68913.765336806784"/>
    <n v="4653.8055555555557"/>
    <n v="374970"/>
    <n v="369296.25"/>
    <n v="-5673.75"/>
    <n v="-1.5131210496839747E-2"/>
    <n v="32.570450969410885"/>
    <n v="172130.40625"/>
    <n v="-4.4625504681860941E-3"/>
    <n v="2.1784065242685733"/>
    <n v="45386.053017579514"/>
    <n v="38486.002980661644"/>
    <n v="45170.363754053571"/>
    <n v="6.4667305377800277"/>
    <n v="136529"/>
    <n v="82677"/>
    <n v="6.1121072765044825E-2"/>
    <n v="0.41617266460904367"/>
    <n v="2673"/>
    <x v="23"/>
    <x v="16"/>
    <x v="7"/>
    <n v="13"/>
    <x v="2"/>
    <n v="116"/>
    <n v="30"/>
    <n v="8827000"/>
    <n v="944"/>
    <n v="337"/>
    <n v="32"/>
    <x v="3"/>
    <x v="19"/>
    <x v="4"/>
    <x v="2"/>
    <x v="1"/>
    <x v="0"/>
  </r>
  <r>
    <s v="CARROLLTON"/>
    <n v="173"/>
    <n v="6117"/>
    <n v="212"/>
    <x v="0"/>
    <n v="2031094"/>
    <x v="1"/>
    <s v="DALLAS"/>
    <x v="7"/>
    <x v="0"/>
    <d v="1986-06-09T00:00:00"/>
    <x v="116"/>
    <n v="23006.768978373912"/>
    <n v="6580.0095486111113"/>
    <n v="141126.984375"/>
    <n v="170211.046875"/>
    <n v="29084.0625"/>
    <n v="0.20608434757394353"/>
    <n v="32.966466481261833"/>
    <n v="59333.328125"/>
    <n v="0.23006818206356935"/>
    <n v="2.3785448892683365"/>
    <n v="46899.352251698758"/>
    <n v="41666.868556431582"/>
    <n v="53205.104922662351"/>
    <n v="9.3690880153749969"/>
    <n v="57068"/>
    <n v="32510"/>
    <n v="8.634250705017521E-2"/>
    <n v="0.54820544940478211"/>
    <n v="810"/>
    <x v="3"/>
    <x v="5"/>
    <x v="12"/>
    <n v="7"/>
    <x v="1"/>
    <n v="34"/>
    <n v="19"/>
    <n v="5975000"/>
    <n v="273"/>
    <n v="81"/>
    <n v="9"/>
    <x v="4"/>
    <x v="7"/>
    <x v="2"/>
    <x v="1"/>
    <x v="1"/>
    <x v="0"/>
  </r>
  <r>
    <s v="CASA LINDA"/>
    <n v="174"/>
    <n v="6200"/>
    <n v="214"/>
    <x v="0"/>
    <n v="1867454"/>
    <x v="0"/>
    <s v="DALLAS"/>
    <x v="7"/>
    <x v="0"/>
    <d v="1985-11-19T00:00:00"/>
    <x v="117"/>
    <n v="53622.45523194319"/>
    <n v="5438.0243055555557"/>
    <n v="352865.125"/>
    <n v="367831.25"/>
    <n v="14966.125"/>
    <n v="4.2413159985702754E-2"/>
    <n v="31.914511245621114"/>
    <n v="156559.75"/>
    <n v="6.6495179955256709E-2"/>
    <n v="2.2538687306284024"/>
    <n v="38358.590429532494"/>
    <n v="33077.963908348094"/>
    <n v="41194.658948723452"/>
    <n v="9.2158834095681765"/>
    <n v="65952"/>
    <n v="44410"/>
    <n v="8.2703670660407222E-2"/>
    <n v="0.50297933684260354"/>
    <n v="911"/>
    <x v="23"/>
    <x v="12"/>
    <x v="0"/>
    <n v="19"/>
    <x v="0"/>
    <n v="138"/>
    <n v="29"/>
    <n v="7420000"/>
    <n v="591"/>
    <n v="193"/>
    <n v="25"/>
    <x v="10"/>
    <x v="3"/>
    <x v="3"/>
    <x v="1"/>
    <x v="0"/>
    <x v="1"/>
  </r>
  <r>
    <s v="DENTON"/>
    <n v="175"/>
    <n v="5288"/>
    <n v="210"/>
    <x v="0"/>
    <n v="2493133"/>
    <x v="1"/>
    <s v="DALLAS"/>
    <x v="7"/>
    <x v="0"/>
    <d v="1986-08-25T00:00:00"/>
    <x v="118"/>
    <n v="7938.2048917795273"/>
    <n v="1886.796875"/>
    <n v="69116.65625"/>
    <n v="78231.7265625"/>
    <n v="9115.0703125"/>
    <n v="0.13187950353862785"/>
    <n v="29.80132773711836"/>
    <n v="26656.685546875"/>
    <n v="0.15214515472087464"/>
    <n v="2.5928450905293676"/>
    <n v="35154.154718603291"/>
    <n v="28550.324557856358"/>
    <n v="36512.76746353865"/>
    <n v="9.9890160930456382"/>
    <n v="3501"/>
    <n v="2189"/>
    <n v="8.8695890619430673E-2"/>
    <n v="0.49112187272841878"/>
    <n v="31"/>
    <x v="6"/>
    <x v="3"/>
    <x v="5"/>
    <n v="4"/>
    <x v="1"/>
    <n v="15"/>
    <n v="4"/>
    <n v="2101154"/>
    <n v="36"/>
    <n v="8"/>
    <n v="1"/>
    <x v="5"/>
    <x v="11"/>
    <x v="1"/>
    <x v="1"/>
    <x v="1"/>
    <x v="0"/>
  </r>
  <r>
    <s v="FT. WORTH"/>
    <n v="176"/>
    <n v="5288"/>
    <n v="180"/>
    <x v="0"/>
    <n v="1911026"/>
    <x v="0"/>
    <s v="DALLAS"/>
    <x v="7"/>
    <x v="0"/>
    <d v="1986-12-15T00:00:00"/>
    <x v="119"/>
    <n v="26495.259491103348"/>
    <n v="1399.875"/>
    <n v="242755.609375"/>
    <n v="244905.875"/>
    <n v="2150.265625"/>
    <n v="8.8577381611740572E-3"/>
    <n v="31.888321839113011"/>
    <n v="95918.6484375"/>
    <n v="1.6681453774263624E-2"/>
    <n v="2.530848936358586"/>
    <n v="33003.412825011954"/>
    <n v="26252.54272260502"/>
    <n v="32457.336008354167"/>
    <n v="8.058785495779663"/>
    <n v="111851"/>
    <n v="76242"/>
    <n v="7.283432522435683E-2"/>
    <n v="0.57414699526821344"/>
    <n v="994"/>
    <x v="8"/>
    <x v="10"/>
    <x v="19"/>
    <n v="21"/>
    <x v="3"/>
    <n v="172"/>
    <n v="12"/>
    <n v="6066000"/>
    <n v="505"/>
    <n v="140"/>
    <n v="12"/>
    <x v="9"/>
    <x v="1"/>
    <x v="0"/>
    <x v="2"/>
    <x v="0"/>
    <x v="0"/>
  </r>
  <r>
    <s v="GALLERIA"/>
    <n v="177"/>
    <n v="6117"/>
    <n v="195"/>
    <x v="0"/>
    <n v="2515211"/>
    <x v="1"/>
    <s v="HOUSTON"/>
    <x v="7"/>
    <x v="0"/>
    <d v="1986-03-10T00:00:00"/>
    <x v="120"/>
    <n v="69711.583708614824"/>
    <n v="-748.72569444444446"/>
    <n v="361322.09375"/>
    <n v="332488.84375"/>
    <n v="-28833.25"/>
    <n v="-7.9799299568849014E-2"/>
    <n v="34.042224964273998"/>
    <n v="181277.109375"/>
    <n v="-6.2550644364829919E-2"/>
    <n v="1.9932030855729768"/>
    <n v="42924.077920414493"/>
    <n v="33039.85464380974"/>
    <n v="37977.12618867954"/>
    <n v="6.8061916360598689"/>
    <n v="221663"/>
    <n v="120939"/>
    <n v="5.708334682120559E-2"/>
    <n v="0.39530646280654524"/>
    <n v="3505"/>
    <x v="25"/>
    <x v="17"/>
    <x v="21"/>
    <n v="37"/>
    <x v="2"/>
    <n v="163"/>
    <n v="28"/>
    <n v="8031000"/>
    <n v="1176"/>
    <n v="455"/>
    <n v="44"/>
    <x v="13"/>
    <x v="19"/>
    <x v="5"/>
    <x v="2"/>
    <x v="1"/>
    <x v="1"/>
  </r>
  <r>
    <s v="GARLAND"/>
    <n v="178"/>
    <n v="6159"/>
    <n v="218"/>
    <x v="0"/>
    <n v="1708806"/>
    <x v="0"/>
    <s v="DALLAS"/>
    <x v="7"/>
    <x v="0"/>
    <d v="1984-04-03T00:00:00"/>
    <x v="121"/>
    <n v="43478.726903111994"/>
    <n v="9482.3472222222226"/>
    <n v="326521.4375"/>
    <n v="362023.8125"/>
    <n v="35502.375"/>
    <n v="0.10872907846977123"/>
    <n v="31.315747836617923"/>
    <n v="124484.78125"/>
    <n v="0.13726125658432645"/>
    <n v="2.6229827792704579"/>
    <n v="42447.225138213435"/>
    <n v="38819.045729736543"/>
    <n v="48336.538599804204"/>
    <n v="9.3548137145985244"/>
    <n v="44828"/>
    <n v="33225"/>
    <n v="8.3746494671791266E-2"/>
    <n v="0.68130511535564575"/>
    <n v="504"/>
    <x v="13"/>
    <x v="0"/>
    <x v="5"/>
    <n v="12"/>
    <x v="1"/>
    <n v="82"/>
    <n v="33"/>
    <n v="7802000"/>
    <n v="423"/>
    <n v="102"/>
    <n v="13"/>
    <x v="4"/>
    <x v="10"/>
    <x v="3"/>
    <x v="0"/>
    <x v="1"/>
    <x v="0"/>
  </r>
  <r>
    <s v="GREENVILLE"/>
    <n v="180"/>
    <n v="5372"/>
    <n v="170"/>
    <x v="0"/>
    <n v="2048482"/>
    <x v="1"/>
    <s v="DALLAS"/>
    <x v="7"/>
    <x v="0"/>
    <d v="1975-03-13T00:00:00"/>
    <x v="122"/>
    <n v="67956.875802928203"/>
    <n v="6682.5069444444443"/>
    <n v="357359.71875"/>
    <n v="378175.0625"/>
    <n v="20815.34375"/>
    <n v="5.8247593832929725E-2"/>
    <n v="34.52379312126935"/>
    <n v="173439.109375"/>
    <n v="8.6550818492404979E-2"/>
    <n v="2.0604333130962837"/>
    <n v="49139.260451186805"/>
    <n v="38848.1463510744"/>
    <n v="47660.400095316858"/>
    <n v="8.8758060240837651"/>
    <n v="125884"/>
    <n v="62290"/>
    <n v="7.5738295309602535E-2"/>
    <n v="0.48881763741298462"/>
    <n v="1929"/>
    <x v="26"/>
    <x v="12"/>
    <x v="3"/>
    <n v="10"/>
    <x v="3"/>
    <n v="77"/>
    <n v="44"/>
    <n v="14976000"/>
    <n v="708"/>
    <n v="260"/>
    <n v="29"/>
    <x v="10"/>
    <x v="16"/>
    <x v="6"/>
    <x v="0"/>
    <x v="1"/>
    <x v="3"/>
  </r>
  <r>
    <s v="HULEN"/>
    <n v="181"/>
    <n v="6050"/>
    <n v="182"/>
    <x v="0"/>
    <n v="2134605"/>
    <x v="1"/>
    <s v="DALLAS"/>
    <x v="7"/>
    <x v="0"/>
    <d v="1985-03-04T00:00:00"/>
    <x v="123"/>
    <n v="27909.330787489453"/>
    <n v="4196.4600694444443"/>
    <n v="211924.921875"/>
    <n v="228238.734375"/>
    <n v="16313.8125"/>
    <n v="7.6979207332785529E-2"/>
    <n v="33.134305007042954"/>
    <n v="83125.8828125"/>
    <n v="7.9235624659249396E-2"/>
    <n v="2.5494456684811526"/>
    <n v="41246.460572740158"/>
    <n v="34492.132835055418"/>
    <n v="43105.653018164208"/>
    <n v="8.2557796747829055"/>
    <n v="41112"/>
    <n v="29981"/>
    <n v="8.0028383485734947E-2"/>
    <n v="0.64346599733586174"/>
    <n v="517"/>
    <x v="0"/>
    <x v="13"/>
    <x v="0"/>
    <n v="19"/>
    <x v="0"/>
    <n v="96"/>
    <n v="10"/>
    <n v="5501000"/>
    <n v="360"/>
    <n v="100"/>
    <n v="15"/>
    <x v="2"/>
    <x v="7"/>
    <x v="0"/>
    <x v="2"/>
    <x v="0"/>
    <x v="0"/>
  </r>
  <r>
    <s v="HUMBLE"/>
    <n v="182"/>
    <n v="6117"/>
    <n v="212"/>
    <x v="0"/>
    <n v="1902851"/>
    <x v="0"/>
    <s v="HOUSTON"/>
    <x v="7"/>
    <x v="0"/>
    <d v="1984-11-11T00:00:00"/>
    <x v="124"/>
    <n v="5735.3922974850129"/>
    <n v="1541.1041666666667"/>
    <n v="47450.2265625"/>
    <n v="50705.7421875"/>
    <n v="3255.515625"/>
    <n v="6.8609063872686324E-2"/>
    <n v="31.146034109096885"/>
    <n v="16181.287109375"/>
    <n v="9.8752066882813003E-2"/>
    <n v="2.9324136109672403"/>
    <n v="43277.593634332865"/>
    <n v="40459.812348344603"/>
    <n v="46654.022621647768"/>
    <n v="5.7873555560397802"/>
    <n v="10921"/>
    <n v="7811"/>
    <n v="4.6506168169893058E-2"/>
    <n v="0.75004030911437336"/>
    <n v="94"/>
    <x v="9"/>
    <x v="1"/>
    <x v="1"/>
    <n v="3"/>
    <x v="1"/>
    <n v="22"/>
    <n v="6"/>
    <n v="2085000"/>
    <n v="80"/>
    <n v="25"/>
    <n v="5"/>
    <x v="5"/>
    <x v="1"/>
    <x v="0"/>
    <x v="0"/>
    <x v="0"/>
    <x v="0"/>
  </r>
  <r>
    <s v="HOUSTON HWY 6"/>
    <n v="183"/>
    <n v="6159"/>
    <n v="224"/>
    <x v="0"/>
    <n v="1485356"/>
    <x v="0"/>
    <s v="HOUSTON"/>
    <x v="7"/>
    <x v="0"/>
    <d v="1983-07-12T00:00:00"/>
    <x v="125"/>
    <n v="29077.154243762976"/>
    <n v="11077.466145833334"/>
    <n v="194288.859375"/>
    <n v="230211.875"/>
    <n v="35923.015625"/>
    <n v="0.1848948814695773"/>
    <n v="31.078297641068747"/>
    <n v="72694.9375"/>
    <n v="0.20760665933580313"/>
    <n v="2.672660106145631"/>
    <n v="48527.717958351641"/>
    <n v="45490.085798615619"/>
    <n v="54497.369595154174"/>
    <n v="7.3969343736768849"/>
    <n v="19516"/>
    <n v="13327"/>
    <n v="6.7540237025105809E-2"/>
    <n v="0.69434737684422532"/>
    <n v="392"/>
    <x v="15"/>
    <x v="6"/>
    <x v="9"/>
    <n v="0"/>
    <x v="3"/>
    <n v="47"/>
    <n v="11"/>
    <n v="2694000"/>
    <n v="222"/>
    <n v="55"/>
    <n v="5"/>
    <x v="4"/>
    <x v="1"/>
    <x v="0"/>
    <x v="1"/>
    <x v="1"/>
    <x v="0"/>
  </r>
  <r>
    <s v="IRVING"/>
    <n v="184"/>
    <n v="6117"/>
    <n v="204"/>
    <x v="0"/>
    <n v="2429834"/>
    <x v="1"/>
    <s v="DALLAS"/>
    <x v="7"/>
    <x v="0"/>
    <d v="1986-11-17T00:00:00"/>
    <x v="126"/>
    <n v="16159.654015052412"/>
    <n v="2413.5407986111113"/>
    <n v="136181.09375"/>
    <n v="144367.421875"/>
    <n v="8186.328125"/>
    <n v="6.011354366141592E-2"/>
    <n v="31.398257146102559"/>
    <n v="51430.62890625"/>
    <n v="7.4235539209710655E-2"/>
    <n v="2.6478597801756782"/>
    <n v="43347.014637207387"/>
    <n v="39108.693530978206"/>
    <n v="48316.070616030775"/>
    <n v="10.412012171261988"/>
    <n v="62038"/>
    <n v="32542"/>
    <n v="0.1005819586785353"/>
    <n v="0.54064855168495729"/>
    <n v="398"/>
    <x v="3"/>
    <x v="2"/>
    <x v="0"/>
    <n v="14"/>
    <x v="0"/>
    <n v="45"/>
    <n v="6"/>
    <n v="2576000"/>
    <n v="268"/>
    <n v="67"/>
    <n v="7"/>
    <x v="5"/>
    <x v="4"/>
    <x v="0"/>
    <x v="2"/>
    <x v="1"/>
    <x v="0"/>
  </r>
  <r>
    <s v="LAS COLINAS"/>
    <n v="185"/>
    <n v="6159"/>
    <n v="223"/>
    <x v="0"/>
    <n v="1709797"/>
    <x v="0"/>
    <s v="DALLAS"/>
    <x v="7"/>
    <x v="0"/>
    <d v="1983-01-12T00:00:00"/>
    <x v="127"/>
    <n v="21458.0433602497"/>
    <n v="3656.234375"/>
    <n v="161263.9375"/>
    <n v="174592.296875"/>
    <n v="13328.359375"/>
    <n v="8.2649348525301883E-2"/>
    <n v="31.197495720331151"/>
    <n v="65623.7890625"/>
    <n v="0.10580219039756092"/>
    <n v="2.4574005829869479"/>
    <n v="40216.530098353003"/>
    <n v="36352.015421236938"/>
    <n v="44453.795549733346"/>
    <n v="9.9678032672058858"/>
    <n v="94648"/>
    <n v="59857"/>
    <n v="9.2878130609919798E-2"/>
    <n v="0.46979569781050662"/>
    <n v="785"/>
    <x v="13"/>
    <x v="9"/>
    <x v="19"/>
    <n v="16"/>
    <x v="3"/>
    <n v="67"/>
    <n v="10"/>
    <n v="3245000"/>
    <n v="355"/>
    <n v="104"/>
    <n v="20"/>
    <x v="1"/>
    <x v="12"/>
    <x v="3"/>
    <x v="1"/>
    <x v="0"/>
    <x v="1"/>
  </r>
  <r>
    <s v="LEWISVILLE"/>
    <n v="186"/>
    <n v="6117"/>
    <n v="202"/>
    <x v="0"/>
    <n v="2062699"/>
    <x v="1"/>
    <s v="DALLAS"/>
    <x v="7"/>
    <x v="0"/>
    <d v="1985-06-24T00:00:00"/>
    <x v="83"/>
    <n v="6605.4223808230054"/>
    <n v="2518.7365451388887"/>
    <n v="57305.0234375"/>
    <n v="69181.0859375"/>
    <n v="11876.0625"/>
    <n v="0.20724295685792163"/>
    <n v="32.040085927239964"/>
    <n v="19722.234375"/>
    <n v="0.22481001772270034"/>
    <n v="2.9056050317574629"/>
    <n v="50224.757964321674"/>
    <n v="47435.352314131494"/>
    <n v="60983.435152399361"/>
    <n v="10.852370297994502"/>
    <n v="3042"/>
    <n v="2018"/>
    <n v="0.10183669880036991"/>
    <n v="0.79413172467842852"/>
    <n v="33"/>
    <x v="6"/>
    <x v="7"/>
    <x v="9"/>
    <n v="2"/>
    <x v="1"/>
    <n v="8"/>
    <n v="8"/>
    <n v="2568800"/>
    <n v="19"/>
    <n v="3"/>
    <n v="0"/>
    <x v="5"/>
    <x v="9"/>
    <x v="1"/>
    <x v="1"/>
    <x v="1"/>
    <x v="0"/>
  </r>
  <r>
    <s v="LUBBOCK"/>
    <n v="187"/>
    <n v="6117"/>
    <n v="210"/>
    <x v="0"/>
    <n v="2413646"/>
    <x v="1"/>
    <s v="WTX"/>
    <x v="7"/>
    <x v="0"/>
    <d v="1985-08-19T00:00:00"/>
    <x v="128"/>
    <n v="19191.730885732883"/>
    <n v="1546.7447916666667"/>
    <n v="159949.40625"/>
    <n v="162762.859375"/>
    <n v="2813.453125"/>
    <n v="1.758964406909138E-2"/>
    <n v="29.619950527324949"/>
    <n v="59677.16015625"/>
    <n v="2.9493525481803031E-2"/>
    <n v="2.6802449351009954"/>
    <n v="35272.455902537564"/>
    <n v="29807.884881628383"/>
    <n v="35828.945338536476"/>
    <n v="7.7994789591185363"/>
    <n v="29945"/>
    <n v="16986"/>
    <n v="7.5180459405488481E-2"/>
    <n v="0.59322065424503345"/>
    <n v="388"/>
    <x v="13"/>
    <x v="3"/>
    <x v="5"/>
    <n v="11"/>
    <x v="1"/>
    <n v="59"/>
    <n v="10"/>
    <n v="2639000"/>
    <n v="293"/>
    <n v="87"/>
    <n v="9"/>
    <x v="4"/>
    <x v="4"/>
    <x v="0"/>
    <x v="1"/>
    <x v="0"/>
    <x v="0"/>
  </r>
  <r>
    <s v="MANGUM 290"/>
    <n v="188"/>
    <n v="6117"/>
    <n v="204"/>
    <x v="0"/>
    <n v="1925155"/>
    <x v="0"/>
    <s v="HOUSTON"/>
    <x v="7"/>
    <x v="0"/>
    <d v="1986-04-14T00:00:00"/>
    <x v="94"/>
    <n v="39074.785420427805"/>
    <n v="-583.62152777777783"/>
    <n v="283318.40625"/>
    <n v="260885.296875"/>
    <n v="-22433.109375"/>
    <n v="-7.917985164438994E-2"/>
    <n v="32.870384678722232"/>
    <n v="114666.8984375"/>
    <n v="-7.3795340484527086E-2"/>
    <n v="2.4707950603933417"/>
    <n v="45447.48246452718"/>
    <n v="37189.610411625028"/>
    <n v="43581.816364899198"/>
    <n v="6.7354385243613359"/>
    <n v="111755"/>
    <n v="74772"/>
    <n v="6.4471993964566029E-2"/>
    <n v="0.51944672174238105"/>
    <n v="1660"/>
    <x v="2"/>
    <x v="10"/>
    <x v="1"/>
    <n v="17"/>
    <x v="0"/>
    <n v="151"/>
    <n v="20"/>
    <n v="4036000"/>
    <n v="606"/>
    <n v="188"/>
    <n v="17"/>
    <x v="9"/>
    <x v="4"/>
    <x v="0"/>
    <x v="2"/>
    <x v="0"/>
    <x v="0"/>
  </r>
  <r>
    <s v="MIDLAND"/>
    <n v="189"/>
    <n v="6159"/>
    <n v="208"/>
    <x v="0"/>
    <n v="1935202"/>
    <x v="0"/>
    <s v="WTX"/>
    <x v="7"/>
    <x v="0"/>
    <d v="1984-08-06T00:00:00"/>
    <x v="108"/>
    <n v="11743.73723579593"/>
    <n v="2986.0720486111113"/>
    <n v="98971.5703125"/>
    <n v="101511.8671875"/>
    <n v="2540.296875"/>
    <n v="2.5666935130756061E-2"/>
    <n v="31.374327902401898"/>
    <n v="36010.7578125"/>
    <n v="2.0221279361614379E-2"/>
    <n v="2.7483889905295227"/>
    <n v="46249.574881811575"/>
    <n v="39022.614500831674"/>
    <n v="47493.305283509522"/>
    <n v="7.3230683213018191"/>
    <n v="14776"/>
    <n v="8816"/>
    <n v="7.7968735850681273E-2"/>
    <n v="0.69406473348669651"/>
    <n v="206"/>
    <x v="15"/>
    <x v="7"/>
    <x v="13"/>
    <n v="6"/>
    <x v="1"/>
    <n v="31"/>
    <n v="9"/>
    <n v="1769000"/>
    <n v="97"/>
    <n v="26"/>
    <n v="3"/>
    <x v="1"/>
    <x v="9"/>
    <x v="1"/>
    <x v="1"/>
    <x v="1"/>
    <x v="0"/>
  </r>
  <r>
    <s v="NASA"/>
    <n v="190"/>
    <n v="5440"/>
    <n v="179"/>
    <x v="0"/>
    <n v="1765440"/>
    <x v="0"/>
    <s v="HOUSTON"/>
    <x v="7"/>
    <x v="0"/>
    <d v="1989-02-06T00:00:00"/>
    <x v="129"/>
    <n v="13264.105813738748"/>
    <n v="2944.0269097222222"/>
    <n v="91770.125"/>
    <n v="98379.90625"/>
    <n v="6609.78125"/>
    <n v="7.2025414044058461E-2"/>
    <n v="32.403028763445619"/>
    <n v="32766.84375"/>
    <n v="7.652540821085338E-2"/>
    <n v="2.8007007846155458"/>
    <n v="45500.91023033001"/>
    <n v="42836.60528029954"/>
    <n v="50357.829738796274"/>
    <n v="6.3893755592364085"/>
    <n v="20404"/>
    <n v="7853"/>
    <n v="6.4790662865724033E-2"/>
    <n v="0.66236175660661589"/>
    <n v="216"/>
    <x v="6"/>
    <x v="4"/>
    <x v="1"/>
    <n v="4"/>
    <x v="1"/>
    <n v="23"/>
    <n v="13"/>
    <n v="2618000"/>
    <n v="147"/>
    <n v="49"/>
    <n v="6"/>
    <x v="5"/>
    <x v="5"/>
    <x v="0"/>
    <x v="2"/>
    <x v="0"/>
    <x v="0"/>
  </r>
  <r>
    <s v="PLANO"/>
    <n v="191"/>
    <n v="6005"/>
    <n v="214"/>
    <x v="0"/>
    <n v="2366621"/>
    <x v="1"/>
    <s v="DALLAS"/>
    <x v="7"/>
    <x v="0"/>
    <d v="1981-07-01T00:00:00"/>
    <x v="130"/>
    <n v="21716.215053026343"/>
    <n v="5413.565104166667"/>
    <n v="161858.484375"/>
    <n v="186969.625"/>
    <n v="25111.140625"/>
    <n v="0.1551425661865308"/>
    <n v="32.450359462350548"/>
    <n v="53062.3515625"/>
    <n v="0.18479174190858308"/>
    <n v="3.0503451055001478"/>
    <n v="61810.15411910016"/>
    <n v="59208.072380650061"/>
    <n v="77659.301981600045"/>
    <n v="11.659940547888572"/>
    <n v="33348"/>
    <n v="20404"/>
    <n v="0.10890516281720411"/>
    <n v="0.80801639520833912"/>
    <n v="534"/>
    <x v="15"/>
    <x v="7"/>
    <x v="1"/>
    <n v="3"/>
    <x v="1"/>
    <n v="42"/>
    <n v="11"/>
    <n v="2659000"/>
    <n v="288"/>
    <n v="89"/>
    <n v="12"/>
    <x v="5"/>
    <x v="8"/>
    <x v="2"/>
    <x v="1"/>
    <x v="1"/>
    <x v="1"/>
  </r>
  <r>
    <s v="POST OAK"/>
    <n v="192"/>
    <n v="5440"/>
    <n v="179"/>
    <x v="0"/>
    <n v="1957522"/>
    <x v="0"/>
    <s v="HOUSTON"/>
    <x v="7"/>
    <x v="0"/>
    <d v="1988-11-07T00:00:00"/>
    <x v="131"/>
    <n v="56246.8017020642"/>
    <n v="2680.2083333333335"/>
    <n v="324617.84375"/>
    <n v="312289.8125"/>
    <n v="-12328.03125"/>
    <n v="-3.7977059756130548E-2"/>
    <n v="32.292482381446412"/>
    <n v="149740.375"/>
    <n v="-1.7818549272365588E-2"/>
    <n v="2.1678711820375769"/>
    <n v="37981.373774441265"/>
    <n v="32224.602295806992"/>
    <n v="36934.291453327241"/>
    <n v="6.6990918831801949"/>
    <n v="118160"/>
    <n v="66592"/>
    <n v="5.4642730755134414E-2"/>
    <n v="0.44492366402174283"/>
    <n v="1804"/>
    <x v="10"/>
    <x v="12"/>
    <x v="22"/>
    <n v="25"/>
    <x v="3"/>
    <n v="114"/>
    <n v="25"/>
    <n v="7564000"/>
    <n v="676"/>
    <n v="240"/>
    <n v="26"/>
    <x v="7"/>
    <x v="15"/>
    <x v="3"/>
    <x v="1"/>
    <x v="1"/>
    <x v="0"/>
  </r>
  <r>
    <s v="PRESTON LBJ"/>
    <n v="193"/>
    <n v="6159"/>
    <n v="214"/>
    <x v="0"/>
    <n v="2511864"/>
    <x v="1"/>
    <s v="DALLAS"/>
    <x v="7"/>
    <x v="0"/>
    <d v="1983-08-16T00:00:00"/>
    <x v="132"/>
    <n v="61607.821622685231"/>
    <n v="6825.1545138888887"/>
    <n v="319198"/>
    <n v="342016.53125"/>
    <n v="22818.53125"/>
    <n v="7.1487074637059125E-2"/>
    <n v="35.886719215032677"/>
    <n v="150357.375"/>
    <n v="0.10226437595761433"/>
    <n v="2.1229287888272856"/>
    <n v="53717.913604171394"/>
    <n v="43330.418185340095"/>
    <n v="53204.576476044145"/>
    <n v="9.1064654593982493"/>
    <n v="156500"/>
    <n v="74656"/>
    <n v="7.5303387348976875E-2"/>
    <n v="0.49353964970603159"/>
    <n v="2461"/>
    <x v="27"/>
    <x v="11"/>
    <x v="11"/>
    <n v="11"/>
    <x v="3"/>
    <n v="74"/>
    <n v="43"/>
    <n v="16671000"/>
    <n v="655"/>
    <n v="228"/>
    <n v="29"/>
    <x v="2"/>
    <x v="20"/>
    <x v="5"/>
    <x v="3"/>
    <x v="1"/>
    <x v="1"/>
  </r>
  <r>
    <s v="PRESTON/544"/>
    <n v="194"/>
    <n v="6117"/>
    <n v="236"/>
    <x v="0"/>
    <n v="2631072"/>
    <x v="1"/>
    <s v="DALLAS"/>
    <x v="7"/>
    <x v="0"/>
    <d v="1986-01-13T00:00:00"/>
    <x v="133"/>
    <n v="27180.815098803268"/>
    <n v="7900.4140625"/>
    <n v="169122.265625"/>
    <n v="205876.59375"/>
    <n v="36754.328125"/>
    <n v="0.21732400514605513"/>
    <n v="33.638400473030558"/>
    <n v="62779.07421875"/>
    <n v="0.25596699686518504"/>
    <n v="2.6939273592296598"/>
    <n v="63007.503968871992"/>
    <n v="57738.32808317212"/>
    <n v="73713.986280444456"/>
    <n v="10.112982778929016"/>
    <n v="35816"/>
    <n v="18973"/>
    <n v="8.6848388707011226E-2"/>
    <n v="0.72698922518512621"/>
    <n v="595"/>
    <x v="3"/>
    <x v="7"/>
    <x v="1"/>
    <n v="1"/>
    <x v="1"/>
    <n v="32"/>
    <n v="11"/>
    <n v="2888000"/>
    <n v="243"/>
    <n v="78"/>
    <n v="11"/>
    <x v="5"/>
    <x v="8"/>
    <x v="2"/>
    <x v="1"/>
    <x v="1"/>
    <x v="0"/>
  </r>
  <r>
    <s v="REDBIRD"/>
    <n v="195"/>
    <n v="6117"/>
    <n v="194"/>
    <x v="0"/>
    <n v="2293940"/>
    <x v="1"/>
    <s v="DALLAS"/>
    <x v="7"/>
    <x v="0"/>
    <d v="1985-04-10T00:00:00"/>
    <x v="134"/>
    <n v="18702.749676141892"/>
    <n v="2776.8090277777778"/>
    <n v="190260.0625"/>
    <n v="197578.390625"/>
    <n v="7318.328125"/>
    <n v="3.8464867659759129E-2"/>
    <n v="31.353145907854415"/>
    <n v="64403.64453125"/>
    <n v="5.746272001663337E-2"/>
    <n v="2.9541816132421173"/>
    <n v="37535.676522576454"/>
    <n v="34834.512616928405"/>
    <n v="43806.23502730755"/>
    <n v="8.7664043891522923"/>
    <n v="21536"/>
    <n v="14964"/>
    <n v="8.1986722299242615E-2"/>
    <n v="0.69291381847672018"/>
    <n v="179"/>
    <x v="15"/>
    <x v="1"/>
    <x v="5"/>
    <n v="9"/>
    <x v="1"/>
    <n v="59"/>
    <n v="13"/>
    <n v="3098340"/>
    <n v="201"/>
    <n v="43"/>
    <n v="4"/>
    <x v="5"/>
    <x v="6"/>
    <x v="0"/>
    <x v="0"/>
    <x v="1"/>
    <x v="0"/>
  </r>
  <r>
    <s v="RICHARDSON"/>
    <n v="196"/>
    <n v="6159"/>
    <n v="216"/>
    <x v="0"/>
    <n v="2191236"/>
    <x v="1"/>
    <s v="DALLAS"/>
    <x v="7"/>
    <x v="0"/>
    <d v="1983-03-17T00:00:00"/>
    <x v="135"/>
    <n v="60692.140056775745"/>
    <n v="8760.8767361111113"/>
    <n v="333976.9375"/>
    <n v="365898.65625"/>
    <n v="31921.71875"/>
    <n v="9.5580608017282631E-2"/>
    <n v="33.887612374432294"/>
    <n v="148412.734375"/>
    <n v="0.13222774536593737"/>
    <n v="2.2503253437547213"/>
    <n v="52077.999698265448"/>
    <n v="43291.118993642624"/>
    <n v="53177.842124628602"/>
    <n v="9.4875396704201282"/>
    <n v="139151"/>
    <n v="70971"/>
    <n v="7.6770553845006459E-2"/>
    <n v="0.51133415097443868"/>
    <n v="2006"/>
    <x v="23"/>
    <x v="9"/>
    <x v="22"/>
    <n v="8"/>
    <x v="3"/>
    <n v="79"/>
    <n v="38"/>
    <n v="9186000"/>
    <n v="697"/>
    <n v="247"/>
    <n v="28"/>
    <x v="3"/>
    <x v="20"/>
    <x v="5"/>
    <x v="1"/>
    <x v="1"/>
    <x v="0"/>
  </r>
  <r>
    <s v="RICHLAND HILLS"/>
    <n v="197"/>
    <n v="6005"/>
    <n v="215"/>
    <x v="0"/>
    <n v="2110332"/>
    <x v="1"/>
    <s v="DALLAS"/>
    <x v="7"/>
    <x v="0"/>
    <d v="1982-07-01T00:00:00"/>
    <x v="136"/>
    <n v="22942.010058922217"/>
    <n v="6427.9444444444443"/>
    <n v="194536.1875"/>
    <n v="222265.90625"/>
    <n v="27729.71875"/>
    <n v="0.14254272742956886"/>
    <n v="32.679637046963308"/>
    <n v="69023.2265625"/>
    <n v="0.14361775638703139"/>
    <n v="2.8184163098178114"/>
    <n v="44727.503504990906"/>
    <n v="41852.003504707936"/>
    <n v="52345.113728731834"/>
    <n v="9.1168683237581973"/>
    <n v="29828"/>
    <n v="23779"/>
    <n v="9.3854424818060819E-2"/>
    <n v="0.71928740231715582"/>
    <n v="290"/>
    <x v="9"/>
    <x v="2"/>
    <x v="5"/>
    <n v="7"/>
    <x v="3"/>
    <n v="51"/>
    <n v="10"/>
    <n v="3410000"/>
    <n v="273"/>
    <n v="55"/>
    <n v="7"/>
    <x v="4"/>
    <x v="5"/>
    <x v="0"/>
    <x v="0"/>
    <x v="1"/>
    <x v="0"/>
  </r>
  <r>
    <s v="RICHMOND"/>
    <n v="198"/>
    <n v="5301"/>
    <n v="170"/>
    <x v="0"/>
    <n v="1404282"/>
    <x v="0"/>
    <s v="HOUSTON"/>
    <x v="7"/>
    <x v="0"/>
    <d v="1976-11-18T00:00:00"/>
    <x v="137"/>
    <n v="73402.452669838953"/>
    <n v="-523.03472222222217"/>
    <n v="371064.5"/>
    <n v="342380.71875"/>
    <n v="-28683.78125"/>
    <n v="-7.7301335077863825E-2"/>
    <n v="34.078603585091003"/>
    <n v="185068.109375"/>
    <n v="-5.8848182497676739E-2"/>
    <n v="2.0050158898425825"/>
    <n v="44870.617352952577"/>
    <n v="35179.302009336257"/>
    <n v="40270.852392768138"/>
    <n v="6.738334440923154"/>
    <n v="180537"/>
    <n v="108015"/>
    <n v="5.6750580619898398E-2"/>
    <n v="0.40701080196456729"/>
    <n v="3461"/>
    <x v="28"/>
    <x v="14"/>
    <x v="17"/>
    <n v="27"/>
    <x v="2"/>
    <n v="139"/>
    <n v="32"/>
    <n v="8524000"/>
    <n v="1109"/>
    <n v="418"/>
    <n v="40"/>
    <x v="10"/>
    <x v="21"/>
    <x v="6"/>
    <x v="1"/>
    <x v="2"/>
    <x v="0"/>
  </r>
  <r>
    <s v="RIVER OAKS"/>
    <n v="199"/>
    <n v="6005"/>
    <n v="190"/>
    <x v="0"/>
    <n v="1654877"/>
    <x v="0"/>
    <s v="HOUSTON"/>
    <x v="7"/>
    <x v="0"/>
    <d v="1981-02-17T00:00:00"/>
    <x v="138"/>
    <n v="55334.833496362364"/>
    <n v="-160.58680555555554"/>
    <n v="395602"/>
    <n v="365238"/>
    <n v="-30364"/>
    <n v="-7.675390923200591E-2"/>
    <n v="32.449133219751161"/>
    <n v="175496.015625"/>
    <n v="-6.2989232750565477E-2"/>
    <n v="2.2541936270810989"/>
    <n v="34639.616918653337"/>
    <n v="25987.206876224485"/>
    <n v="30066.672987550864"/>
    <n v="6.7643870107755468"/>
    <n v="302162"/>
    <n v="171182"/>
    <n v="5.7222170980232266E-2"/>
    <n v="0.38903561971375034"/>
    <n v="2864"/>
    <x v="29"/>
    <x v="17"/>
    <x v="8"/>
    <n v="47"/>
    <x v="4"/>
    <n v="296"/>
    <n v="21"/>
    <n v="6691000"/>
    <n v="1145"/>
    <n v="465"/>
    <n v="46"/>
    <x v="15"/>
    <x v="22"/>
    <x v="4"/>
    <x v="2"/>
    <x v="1"/>
    <x v="0"/>
  </r>
  <r>
    <s v="SAN ANTONIO I"/>
    <n v="200"/>
    <n v="6117"/>
    <n v="206"/>
    <x v="0"/>
    <n v="1540065"/>
    <x v="0"/>
    <s v="CTX"/>
    <x v="7"/>
    <x v="0"/>
    <d v="1979-12-06T00:00:00"/>
    <x v="139"/>
    <n v="39546.988252105752"/>
    <n v="8170.6232638888887"/>
    <n v="267974.59375"/>
    <n v="301698.40625"/>
    <n v="33723.8125"/>
    <n v="0.12584705149870201"/>
    <n v="35.397553429447079"/>
    <n v="109434.9765625"/>
    <n v="0.13013364028882163"/>
    <n v="2.4487106605899038"/>
    <n v="42051.329040782424"/>
    <n v="33922.794527029713"/>
    <n v="42062.84262344188"/>
    <n v="8.6425731186803656"/>
    <n v="49952"/>
    <n v="30030"/>
    <n v="8.1220283651991437E-2"/>
    <n v="0.59386393868677312"/>
    <n v="1172"/>
    <x v="9"/>
    <x v="8"/>
    <x v="12"/>
    <n v="25"/>
    <x v="0"/>
    <n v="50"/>
    <n v="15"/>
    <n v="4192000"/>
    <n v="552"/>
    <n v="188"/>
    <n v="19"/>
    <x v="2"/>
    <x v="8"/>
    <x v="2"/>
    <x v="1"/>
    <x v="0"/>
    <x v="0"/>
  </r>
  <r>
    <s v="SAN ANTONIO II"/>
    <n v="201"/>
    <n v="6005"/>
    <n v="184"/>
    <x v="0"/>
    <n v="1867069"/>
    <x v="0"/>
    <s v="CTX"/>
    <x v="7"/>
    <x v="0"/>
    <d v="1986-01-13T00:00:00"/>
    <x v="133"/>
    <n v="37729.776170155375"/>
    <n v="8310.9340277777774"/>
    <n v="313153.15625"/>
    <n v="346592.40625"/>
    <n v="33439.25"/>
    <n v="0.10678241407633904"/>
    <n v="32.036557191813394"/>
    <n v="114460.59375"/>
    <n v="0.1266482542163119"/>
    <n v="2.7359036502464411"/>
    <n v="34900.230071539358"/>
    <n v="29991.832398650298"/>
    <n v="37685.611771478267"/>
    <n v="9.1381139821928503"/>
    <n v="67598"/>
    <n v="44080"/>
    <n v="8.1414271397564186E-2"/>
    <n v="0.63109626739491065"/>
    <n v="637"/>
    <x v="3"/>
    <x v="6"/>
    <x v="13"/>
    <n v="12"/>
    <x v="1"/>
    <n v="60"/>
    <n v="17"/>
    <n v="4500000"/>
    <n v="494"/>
    <n v="142"/>
    <n v="15"/>
    <x v="0"/>
    <x v="8"/>
    <x v="0"/>
    <x v="1"/>
    <x v="0"/>
    <x v="0"/>
  </r>
  <r>
    <s v="SKILLMAN - LBJ"/>
    <n v="202"/>
    <n v="6159"/>
    <n v="206"/>
    <x v="0"/>
    <n v="2015671"/>
    <x v="1"/>
    <s v="DALLAS"/>
    <x v="7"/>
    <x v="0"/>
    <d v="1984-10-29T00:00:00"/>
    <x v="140"/>
    <n v="62235.355489378264"/>
    <n v="7550.7465277777774"/>
    <n v="361488.625"/>
    <n v="386481.4375"/>
    <n v="24992.8125"/>
    <n v="6.9138586310980049E-2"/>
    <n v="32.901452984862246"/>
    <n v="163859.59375"/>
    <n v="9.4928260799499273E-2"/>
    <n v="2.2060876432509771"/>
    <n v="45231.097028763383"/>
    <n v="38205.990291612085"/>
    <n v="47404.408985895789"/>
    <n v="9.2473752508638292"/>
    <n v="116663"/>
    <n v="65240"/>
    <n v="8.1043756948889309E-2"/>
    <n v="0.50926381165794543"/>
    <n v="1471"/>
    <x v="19"/>
    <x v="18"/>
    <x v="12"/>
    <n v="6"/>
    <x v="0"/>
    <n v="88"/>
    <n v="49"/>
    <n v="13210000"/>
    <n v="610"/>
    <n v="193"/>
    <n v="26"/>
    <x v="3"/>
    <x v="15"/>
    <x v="6"/>
    <x v="1"/>
    <x v="0"/>
    <x v="1"/>
  </r>
  <r>
    <s v="SOUTH ARLINGTON"/>
    <n v="203"/>
    <n v="6117"/>
    <n v="202"/>
    <x v="0"/>
    <n v="2122793"/>
    <x v="1"/>
    <s v="DALLAS"/>
    <x v="7"/>
    <x v="0"/>
    <d v="1986-09-15T00:00:00"/>
    <x v="49"/>
    <n v="23935.379189547213"/>
    <n v="7886.458333333333"/>
    <n v="195351.28125"/>
    <n v="229898.125"/>
    <n v="34546.84375"/>
    <n v="0.17684472571126278"/>
    <n v="30.817532710704963"/>
    <n v="69745.78125"/>
    <n v="0.17714949156871046"/>
    <n v="2.800904624607671"/>
    <n v="38480.859829783614"/>
    <n v="35748.570814094935"/>
    <n v="43714.891205833505"/>
    <n v="6.8434279294043208"/>
    <n v="21061"/>
    <n v="15832"/>
    <n v="7.2448208181076557E-2"/>
    <n v="0.64831695295430558"/>
    <n v="377"/>
    <x v="9"/>
    <x v="5"/>
    <x v="13"/>
    <n v="8"/>
    <x v="0"/>
    <n v="71"/>
    <n v="9"/>
    <n v="3853800"/>
    <n v="247"/>
    <n v="56"/>
    <n v="7"/>
    <x v="4"/>
    <x v="1"/>
    <x v="2"/>
    <x v="0"/>
    <x v="1"/>
    <x v="0"/>
  </r>
  <r>
    <s v="SOUTHPOINT"/>
    <n v="204"/>
    <n v="6005"/>
    <n v="226"/>
    <x v="0"/>
    <n v="1655908"/>
    <x v="0"/>
    <s v="HOUSTON"/>
    <x v="7"/>
    <x v="0"/>
    <d v="1982-03-16T00:00:00"/>
    <x v="141"/>
    <n v="19956.099061756726"/>
    <n v="1974.5885416666667"/>
    <n v="164285.5625"/>
    <n v="160079.453125"/>
    <n v="-4206.109375"/>
    <n v="-2.5602428545722027E-2"/>
    <n v="30.52708603045992"/>
    <n v="59328.859375"/>
    <n v="-1.4649278768474555E-2"/>
    <n v="2.7690665930656113"/>
    <n v="38884.109896980466"/>
    <n v="35576.289418592925"/>
    <n v="41394.560441842579"/>
    <n v="6.4421388142658262"/>
    <n v="24940"/>
    <n v="20868"/>
    <n v="5.7639278195868518E-2"/>
    <n v="0.61277036446342392"/>
    <n v="261"/>
    <x v="13"/>
    <x v="3"/>
    <x v="1"/>
    <n v="6"/>
    <x v="1"/>
    <n v="65"/>
    <n v="13"/>
    <n v="2882000"/>
    <n v="232"/>
    <n v="44"/>
    <n v="7"/>
    <x v="4"/>
    <x v="5"/>
    <x v="0"/>
    <x v="1"/>
    <x v="0"/>
    <x v="1"/>
  </r>
  <r>
    <s v="TOWN EAST"/>
    <n v="205"/>
    <n v="6117"/>
    <n v="202"/>
    <x v="0"/>
    <n v="2698967"/>
    <x v="1"/>
    <s v="DALLAS"/>
    <x v="7"/>
    <x v="0"/>
    <d v="1986-06-23T00:00:00"/>
    <x v="142"/>
    <n v="30768.237434157902"/>
    <n v="7888.8715277777774"/>
    <n v="254331.84375"/>
    <n v="284267.1875"/>
    <n v="29935.34375"/>
    <n v="0.1177019098694754"/>
    <n v="31.107215609921045"/>
    <n v="91456.5078125"/>
    <n v="0.13656935464457876"/>
    <n v="2.7809048238690641"/>
    <n v="41687.11072826368"/>
    <n v="39336.842462601548"/>
    <n v="49763.903966073951"/>
    <n v="9.3558988716450386"/>
    <n v="33189"/>
    <n v="21941"/>
    <n v="9.0693603145938079E-2"/>
    <n v="0.71207836194577079"/>
    <n v="354"/>
    <x v="0"/>
    <x v="12"/>
    <x v="5"/>
    <n v="11"/>
    <x v="1"/>
    <n v="80"/>
    <n v="26"/>
    <n v="7101000"/>
    <n v="327"/>
    <n v="70"/>
    <n v="11"/>
    <x v="1"/>
    <x v="4"/>
    <x v="2"/>
    <x v="1"/>
    <x v="0"/>
    <x v="0"/>
  </r>
  <r>
    <s v="TOWN &amp; COUNTRY"/>
    <n v="206"/>
    <n v="6117"/>
    <n v="202"/>
    <x v="0"/>
    <n v="1911530"/>
    <x v="0"/>
    <s v="HOUSTON"/>
    <x v="7"/>
    <x v="0"/>
    <d v="1985-08-26T00:00:00"/>
    <x v="14"/>
    <n v="42673.579963728625"/>
    <n v="2104.703125"/>
    <n v="248137.203125"/>
    <n v="240011.328125"/>
    <n v="-8125.875"/>
    <n v="-3.2747507820931478E-2"/>
    <n v="34.055634921229633"/>
    <n v="104772.3828125"/>
    <n v="-1.4732830432638013E-2"/>
    <n v="2.3683455168626333"/>
    <n v="52652.88347858248"/>
    <n v="44620.002662020685"/>
    <n v="52635.214355854732"/>
    <n v="7.0329414049740668"/>
    <n v="80004"/>
    <n v="49565"/>
    <n v="6.3643039765480192E-2"/>
    <n v="0.51264333277488561"/>
    <n v="1536"/>
    <x v="11"/>
    <x v="0"/>
    <x v="1"/>
    <n v="6"/>
    <x v="5"/>
    <n v="80"/>
    <n v="23"/>
    <n v="5665000"/>
    <n v="516"/>
    <n v="170"/>
    <n v="15"/>
    <x v="4"/>
    <x v="14"/>
    <x v="2"/>
    <x v="0"/>
    <x v="0"/>
    <x v="0"/>
  </r>
  <r>
    <s v="TYLER"/>
    <n v="207"/>
    <n v="6159"/>
    <n v="232"/>
    <x v="0"/>
    <n v="2005148"/>
    <x v="1"/>
    <s v="DALLAS"/>
    <x v="7"/>
    <x v="0"/>
    <d v="1983-05-24T00:00:00"/>
    <x v="143"/>
    <n v="8208.7979789563415"/>
    <n v="795.23958333333337"/>
    <n v="75726.6171875"/>
    <n v="77021.0703125"/>
    <n v="1294.453125"/>
    <n v="1.7093766671168194E-2"/>
    <n v="32.215931341017296"/>
    <n v="29137.609375"/>
    <n v="2.9852419043901058E-2"/>
    <n v="2.5989303450705621"/>
    <n v="35491.92861674157"/>
    <n v="30010.085341807491"/>
    <n v="36540.636967085244"/>
    <n v="8.7442962643248414"/>
    <n v="21787"/>
    <n v="16132"/>
    <n v="8.1955896397795186E-2"/>
    <n v="0.61129020876759232"/>
    <n v="229"/>
    <x v="15"/>
    <x v="7"/>
    <x v="13"/>
    <n v="11"/>
    <x v="1"/>
    <n v="41"/>
    <n v="3"/>
    <n v="429000"/>
    <n v="166"/>
    <n v="41"/>
    <n v="3"/>
    <x v="4"/>
    <x v="6"/>
    <x v="1"/>
    <x v="0"/>
    <x v="1"/>
    <x v="0"/>
  </r>
  <r>
    <s v="WALNUT HILL"/>
    <n v="208"/>
    <n v="6005"/>
    <n v="218"/>
    <x v="0"/>
    <n v="1749607"/>
    <x v="0"/>
    <s v="DALLAS"/>
    <x v="7"/>
    <x v="0"/>
    <d v="1980-06-16T00:00:00"/>
    <x v="144"/>
    <n v="25030.335013136715"/>
    <n v="1847.421875"/>
    <n v="167728.015625"/>
    <n v="171699.265625"/>
    <n v="3971.25"/>
    <n v="2.367672439933214E-2"/>
    <n v="33.695587340852143"/>
    <n v="70097.8984375"/>
    <n v="5.0675444866114139E-2"/>
    <n v="2.3927681052314003"/>
    <n v="47527.218622259425"/>
    <n v="40591.850189873963"/>
    <n v="49201.618370976466"/>
    <n v="8.912845186062027"/>
    <n v="115416"/>
    <n v="75261"/>
    <n v="7.7281062552942495E-2"/>
    <n v="0.54404975159494051"/>
    <n v="1382"/>
    <x v="14"/>
    <x v="6"/>
    <x v="17"/>
    <n v="19"/>
    <x v="3"/>
    <n v="65"/>
    <n v="19"/>
    <n v="5005000"/>
    <n v="427"/>
    <n v="128"/>
    <n v="20"/>
    <x v="0"/>
    <x v="3"/>
    <x v="3"/>
    <x v="4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F28" firstHeaderRow="1" firstDataRow="2" firstDataCol="2"/>
  <pivotFields count="48">
    <pivotField compact="0" outline="0" subtotalTop="0" showAll="0" includeNewItemsInFilter="1"/>
    <pivotField compact="0" outline="0" subtotalTop="0" showAll="0" includeNewItemsInFilter="1"/>
    <pivotField compact="0" numFmtId="1" outline="0" subtotalTop="0" showAll="0" includeNewItemsInFilter="1"/>
    <pivotField compact="0" outline="0" subtotalTop="0" showAll="0" includeNewItemsInFilter="1"/>
    <pivotField axis="axisRow" compact="0" numFmtId="1" outline="0" subtotalTop="0" showAll="0" includeNewItemsInFilter="1">
      <items count="3">
        <item x="1"/>
        <item x="0"/>
        <item t="default"/>
      </items>
    </pivotField>
    <pivotField dataField="1" compact="0" numFmtId="165" outline="0" subtotalTop="0" showAll="0" includeNewItemsInFilter="1"/>
    <pivotField axis="axisCol" compact="0" outline="0" subtotalTop="0" showAll="0" includeNewItemsInFilter="1">
      <items count="4">
        <item x="1"/>
        <item x="0"/>
        <item x="2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numFmtId="164" outline="0" subtotalTop="0" showAll="0" includeNewItemsInFilter="1"/>
    <pivotField compact="0" numFmtId="164" outline="0" subtotalTop="0" showAll="0" includeNewItemsInFilter="1"/>
    <pivotField compact="0" numFmtId="43" outline="0" subtotalTop="0" showAll="0" includeNewItemsInFilter="1">
      <items count="146">
        <item x="16"/>
        <item x="1"/>
        <item x="76"/>
        <item x="18"/>
        <item x="46"/>
        <item x="26"/>
        <item x="38"/>
        <item x="42"/>
        <item x="129"/>
        <item x="23"/>
        <item x="62"/>
        <item x="50"/>
        <item x="85"/>
        <item x="131"/>
        <item x="64"/>
        <item x="65"/>
        <item x="79"/>
        <item x="56"/>
        <item x="61"/>
        <item x="57"/>
        <item x="74"/>
        <item x="44"/>
        <item x="39"/>
        <item x="9"/>
        <item x="52"/>
        <item x="99"/>
        <item x="67"/>
        <item x="34"/>
        <item x="73"/>
        <item x="71"/>
        <item x="60"/>
        <item x="19"/>
        <item x="105"/>
        <item x="3"/>
        <item x="69"/>
        <item x="36"/>
        <item x="89"/>
        <item x="75"/>
        <item x="37"/>
        <item x="103"/>
        <item x="45"/>
        <item x="63"/>
        <item x="47"/>
        <item x="20"/>
        <item x="54"/>
        <item x="21"/>
        <item x="91"/>
        <item x="70"/>
        <item x="24"/>
        <item x="68"/>
        <item x="72"/>
        <item x="53"/>
        <item x="0"/>
        <item x="97"/>
        <item x="80"/>
        <item x="98"/>
        <item x="119"/>
        <item x="22"/>
        <item x="126"/>
        <item x="11"/>
        <item x="90"/>
        <item x="48"/>
        <item x="81"/>
        <item x="78"/>
        <item x="43"/>
        <item x="49"/>
        <item x="5"/>
        <item x="77"/>
        <item x="118"/>
        <item x="58"/>
        <item x="106"/>
        <item x="55"/>
        <item x="13"/>
        <item x="142"/>
        <item x="59"/>
        <item x="116"/>
        <item x="8"/>
        <item x="94"/>
        <item x="66"/>
        <item x="6"/>
        <item x="120"/>
        <item x="25"/>
        <item x="40"/>
        <item x="133"/>
        <item x="112"/>
        <item x="117"/>
        <item x="7"/>
        <item x="28"/>
        <item x="104"/>
        <item x="96"/>
        <item x="14"/>
        <item x="128"/>
        <item x="2"/>
        <item x="15"/>
        <item x="41"/>
        <item x="83"/>
        <item x="84"/>
        <item x="82"/>
        <item x="134"/>
        <item x="113"/>
        <item x="33"/>
        <item x="123"/>
        <item x="102"/>
        <item x="92"/>
        <item x="35"/>
        <item x="87"/>
        <item x="93"/>
        <item x="10"/>
        <item x="95"/>
        <item x="124"/>
        <item x="140"/>
        <item x="32"/>
        <item x="86"/>
        <item x="29"/>
        <item x="108"/>
        <item x="30"/>
        <item x="12"/>
        <item x="121"/>
        <item x="31"/>
        <item x="17"/>
        <item x="132"/>
        <item x="125"/>
        <item x="27"/>
        <item x="143"/>
        <item x="111"/>
        <item x="135"/>
        <item x="127"/>
        <item x="101"/>
        <item x="110"/>
        <item x="51"/>
        <item x="136"/>
        <item x="141"/>
        <item x="109"/>
        <item x="130"/>
        <item x="114"/>
        <item x="138"/>
        <item x="88"/>
        <item x="144"/>
        <item x="139"/>
        <item x="100"/>
        <item x="4"/>
        <item x="115"/>
        <item x="107"/>
        <item x="137"/>
        <item x="122"/>
        <item t="default"/>
      </items>
    </pivotField>
    <pivotField compact="0" numFmtId="1" outline="0" subtotalTop="0" showAll="0" includeNewItemsInFilter="1"/>
    <pivotField compact="0" numFmtId="1" outline="0" subtotalTop="0" showAll="0" includeNewItemsInFilter="1"/>
    <pivotField compact="0" numFmtId="1" outline="0" subtotalTop="0" showAll="0" includeNewItemsInFilter="1"/>
    <pivotField compact="0" numFmtId="1" outline="0" subtotalTop="0" showAll="0" includeNewItemsInFilter="1"/>
    <pivotField compact="0" numFmtId="166" outline="0" subtotalTop="0" showAll="0" includeNewItemsInFilter="1"/>
    <pivotField compact="0" numFmtId="10" outline="0" subtotalTop="0" showAll="0" includeNewItemsInFilter="1"/>
    <pivotField compact="0" numFmtId="2" outline="0" subtotalTop="0" showAll="0" includeNewItemsInFilter="1"/>
    <pivotField compact="0" numFmtId="1" outline="0" subtotalTop="0" showAll="0" includeNewItemsInFilter="1"/>
    <pivotField compact="0" numFmtId="10" outline="0" subtotalTop="0" showAll="0" includeNewItemsInFilter="1"/>
    <pivotField compact="0" numFmtId="2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2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0" outline="0" subtotalTop="0" showAll="0" includeNewItemsInFilter="1"/>
    <pivotField compact="0" numFmtId="1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8"/>
    <field x="4"/>
  </rowFields>
  <rowItems count="24">
    <i>
      <x/>
      <x/>
    </i>
    <i r="1">
      <x v="1"/>
    </i>
    <i t="default">
      <x/>
    </i>
    <i>
      <x v="1"/>
      <x/>
    </i>
    <i r="1">
      <x v="1"/>
    </i>
    <i t="default">
      <x v="1"/>
    </i>
    <i>
      <x v="2"/>
      <x/>
    </i>
    <i r="1">
      <x v="1"/>
    </i>
    <i t="default">
      <x v="2"/>
    </i>
    <i>
      <x v="3"/>
      <x/>
    </i>
    <i r="1">
      <x v="1"/>
    </i>
    <i t="default">
      <x v="3"/>
    </i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 v="1"/>
    </i>
    <i t="default">
      <x v="7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Average of Annual Store Sales" fld="5" subtotal="average" baseField="0" baseItem="0"/>
  </dataField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3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6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0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1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2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5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1"/>
  <sheetViews>
    <sheetView workbookViewId="0"/>
  </sheetViews>
  <sheetFormatPr defaultRowHeight="12.75" x14ac:dyDescent="0.2"/>
  <sheetData>
    <row r="1" spans="1:2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3"/>
    </row>
    <row r="2" spans="1:28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3"/>
    </row>
    <row r="3" spans="1:2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3"/>
    </row>
    <row r="4" spans="1:28" ht="59.25" x14ac:dyDescent="0.75">
      <c r="A4" s="1"/>
      <c r="B4" s="4" t="s">
        <v>3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3"/>
    </row>
    <row r="5" spans="1:28" ht="23.25" x14ac:dyDescent="0.35">
      <c r="A5" s="1"/>
      <c r="B5" s="6" t="s">
        <v>289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3"/>
    </row>
    <row r="6" spans="1:28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"/>
    </row>
    <row r="7" spans="1:28" ht="15.75" x14ac:dyDescent="0.25">
      <c r="A7" s="1"/>
      <c r="B7" s="7" t="s">
        <v>0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3"/>
    </row>
    <row r="8" spans="1:28" ht="15.75" x14ac:dyDescent="0.25">
      <c r="A8" s="1"/>
      <c r="B8" s="8" t="s">
        <v>1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3"/>
    </row>
    <row r="9" spans="1:28" ht="15.75" x14ac:dyDescent="0.25">
      <c r="A9" s="1"/>
      <c r="B9" s="9" t="s">
        <v>2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3"/>
    </row>
    <row r="10" spans="1:28" ht="15.75" x14ac:dyDescent="0.25">
      <c r="A10" s="1"/>
      <c r="B10" s="10" t="s">
        <v>5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3"/>
    </row>
    <row r="11" spans="1:28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3"/>
    </row>
    <row r="12" spans="1:28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3"/>
    </row>
    <row r="13" spans="1:28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3"/>
    </row>
    <row r="14" spans="1:28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3"/>
    </row>
    <row r="15" spans="1:28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3"/>
    </row>
    <row r="16" spans="1:28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3"/>
    </row>
    <row r="17" spans="1:2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3"/>
    </row>
    <row r="18" spans="1:28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3"/>
    </row>
    <row r="19" spans="1:28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3"/>
    </row>
    <row r="20" spans="1:28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3"/>
    </row>
    <row r="21" spans="1:28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3"/>
    </row>
    <row r="22" spans="1:2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3"/>
    </row>
    <row r="23" spans="1:28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3"/>
    </row>
    <row r="24" spans="1:28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3"/>
    </row>
    <row r="25" spans="1:28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3"/>
    </row>
    <row r="26" spans="1:28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3"/>
    </row>
    <row r="27" spans="1:28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3"/>
    </row>
    <row r="28" spans="1:2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3"/>
    </row>
    <row r="29" spans="1:28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2"/>
  <sheetViews>
    <sheetView workbookViewId="0"/>
  </sheetViews>
  <sheetFormatPr defaultColWidth="8.7109375" defaultRowHeight="12.75" x14ac:dyDescent="0.2"/>
  <cols>
    <col min="1" max="1" width="21" style="26" bestFit="1" customWidth="1"/>
    <col min="2" max="2" width="9" style="26" customWidth="1"/>
    <col min="3" max="3" width="7.5703125" style="26" bestFit="1" customWidth="1"/>
    <col min="4" max="4" width="12.5703125" style="26" bestFit="1" customWidth="1"/>
    <col min="5" max="5" width="12" style="26" customWidth="1"/>
    <col min="6" max="6" width="19" style="23" bestFit="1" customWidth="1"/>
    <col min="7" max="8" width="12.7109375" style="23" customWidth="1"/>
    <col min="9" max="9" width="15.5703125" style="26" bestFit="1" customWidth="1"/>
    <col min="10" max="11" width="10.5703125" style="24" customWidth="1"/>
    <col min="12" max="12" width="10.7109375" style="24" bestFit="1" customWidth="1"/>
    <col min="13" max="13" width="11.42578125" style="22" customWidth="1"/>
    <col min="14" max="14" width="10.5703125" style="25" customWidth="1"/>
    <col min="15" max="15" width="12" style="22" bestFit="1" customWidth="1"/>
    <col min="16" max="16" width="20.7109375" style="22" bestFit="1" customWidth="1"/>
    <col min="17" max="17" width="18.7109375" style="22" bestFit="1" customWidth="1"/>
    <col min="18" max="18" width="10.5703125" style="22" customWidth="1"/>
    <col min="19" max="19" width="11.7109375" style="26" bestFit="1" customWidth="1"/>
    <col min="20" max="20" width="12" style="22" customWidth="1"/>
    <col min="21" max="21" width="10.7109375" style="25" customWidth="1"/>
    <col min="22" max="22" width="10.28515625" style="26" customWidth="1"/>
    <col min="23" max="24" width="12.28515625" style="23" bestFit="1" customWidth="1"/>
    <col min="25" max="25" width="13.28515625" style="23" bestFit="1" customWidth="1"/>
    <col min="26" max="26" width="9.85546875" style="26" customWidth="1"/>
    <col min="27" max="27" width="11.85546875" style="26" customWidth="1"/>
    <col min="28" max="28" width="11.28515625" style="26" customWidth="1"/>
    <col min="29" max="30" width="9.85546875" style="25" customWidth="1"/>
    <col min="31" max="31" width="10.7109375" style="25" customWidth="1"/>
    <col min="32" max="32" width="11" style="27" customWidth="1"/>
    <col min="33" max="36" width="9.42578125" style="27" customWidth="1"/>
    <col min="37" max="38" width="10.42578125" style="27" customWidth="1"/>
    <col min="39" max="39" width="15.5703125" style="27" bestFit="1" customWidth="1"/>
    <col min="40" max="40" width="11.42578125" style="27" customWidth="1"/>
    <col min="41" max="43" width="12" style="27" customWidth="1"/>
    <col min="44" max="44" width="11.5703125" style="27" customWidth="1"/>
    <col min="45" max="47" width="12" style="27" customWidth="1"/>
    <col min="48" max="48" width="15.42578125" style="27" customWidth="1"/>
    <col min="49" max="16384" width="8.7109375" style="26"/>
  </cols>
  <sheetData>
    <row r="1" spans="1:48" s="20" customFormat="1" ht="92.25" customHeight="1" x14ac:dyDescent="0.2">
      <c r="A1" s="13" t="s">
        <v>7</v>
      </c>
      <c r="B1" s="14" t="s">
        <v>8</v>
      </c>
      <c r="C1" s="14" t="s">
        <v>9</v>
      </c>
      <c r="D1" s="14" t="s">
        <v>10</v>
      </c>
      <c r="E1" s="14" t="s">
        <v>11</v>
      </c>
      <c r="F1" s="15" t="s">
        <v>12</v>
      </c>
      <c r="G1" s="15" t="s">
        <v>13</v>
      </c>
      <c r="H1" s="16" t="s">
        <v>14</v>
      </c>
      <c r="I1" s="16" t="s">
        <v>15</v>
      </c>
      <c r="J1" s="17" t="s">
        <v>16</v>
      </c>
      <c r="K1" s="17" t="s">
        <v>17</v>
      </c>
      <c r="L1" s="17" t="s">
        <v>18</v>
      </c>
      <c r="M1" s="14" t="s">
        <v>19</v>
      </c>
      <c r="N1" s="14" t="s">
        <v>20</v>
      </c>
      <c r="O1" s="14" t="s">
        <v>21</v>
      </c>
      <c r="P1" s="14" t="s">
        <v>22</v>
      </c>
      <c r="Q1" s="14" t="s">
        <v>23</v>
      </c>
      <c r="R1" s="14" t="s">
        <v>24</v>
      </c>
      <c r="S1" s="13" t="s">
        <v>25</v>
      </c>
      <c r="T1" s="14" t="s">
        <v>26</v>
      </c>
      <c r="U1" s="18" t="s">
        <v>27</v>
      </c>
      <c r="V1" s="13" t="s">
        <v>28</v>
      </c>
      <c r="W1" s="15" t="s">
        <v>29</v>
      </c>
      <c r="X1" s="15" t="s">
        <v>30</v>
      </c>
      <c r="Y1" s="15" t="s">
        <v>31</v>
      </c>
      <c r="Z1" s="13" t="s">
        <v>32</v>
      </c>
      <c r="AA1" s="16" t="s">
        <v>33</v>
      </c>
      <c r="AB1" s="16" t="s">
        <v>34</v>
      </c>
      <c r="AC1" s="18" t="s">
        <v>35</v>
      </c>
      <c r="AD1" s="18" t="s">
        <v>36</v>
      </c>
      <c r="AE1" s="19" t="s">
        <v>37</v>
      </c>
      <c r="AF1" s="19" t="s">
        <v>38</v>
      </c>
      <c r="AG1" s="19" t="s">
        <v>39</v>
      </c>
      <c r="AH1" s="19" t="s">
        <v>40</v>
      </c>
      <c r="AI1" s="19" t="s">
        <v>41</v>
      </c>
      <c r="AJ1" s="19" t="s">
        <v>42</v>
      </c>
      <c r="AK1" s="19" t="s">
        <v>43</v>
      </c>
      <c r="AL1" s="19" t="s">
        <v>44</v>
      </c>
      <c r="AM1" s="19" t="s">
        <v>45</v>
      </c>
      <c r="AN1" s="19" t="s">
        <v>46</v>
      </c>
      <c r="AO1" s="19" t="s">
        <v>47</v>
      </c>
      <c r="AP1" s="19" t="s">
        <v>48</v>
      </c>
      <c r="AQ1" s="19" t="s">
        <v>49</v>
      </c>
      <c r="AR1" s="19" t="s">
        <v>50</v>
      </c>
      <c r="AS1" s="19" t="s">
        <v>51</v>
      </c>
      <c r="AT1" s="19" t="s">
        <v>52</v>
      </c>
      <c r="AU1" s="19" t="s">
        <v>53</v>
      </c>
      <c r="AV1" s="19" t="s">
        <v>54</v>
      </c>
    </row>
    <row r="2" spans="1:48" x14ac:dyDescent="0.2">
      <c r="A2" s="34" t="s">
        <v>55</v>
      </c>
      <c r="B2" s="35">
        <v>1</v>
      </c>
      <c r="C2" s="36">
        <v>6117</v>
      </c>
      <c r="D2" s="36">
        <v>238</v>
      </c>
      <c r="E2" s="36">
        <v>1</v>
      </c>
      <c r="F2" s="37">
        <v>1332971</v>
      </c>
      <c r="G2" s="38" t="str">
        <f t="shared" ref="G2:G33" si="0">VLOOKUP(F2,Size_Table,2)</f>
        <v>Medium</v>
      </c>
      <c r="H2" s="35" t="s">
        <v>56</v>
      </c>
      <c r="I2" s="35" t="s">
        <v>57</v>
      </c>
      <c r="J2" s="39">
        <v>40908</v>
      </c>
      <c r="K2" s="39">
        <v>31803</v>
      </c>
      <c r="L2" s="67">
        <f t="shared" ref="L2:L33" si="1">(J2-K2)/365</f>
        <v>24.945205479452056</v>
      </c>
      <c r="M2" s="36">
        <v>66310.155137672176</v>
      </c>
      <c r="N2" s="36">
        <v>6301.614583333333</v>
      </c>
      <c r="O2" s="36">
        <v>520775.15625</v>
      </c>
      <c r="P2" s="36">
        <v>553174.1875</v>
      </c>
      <c r="Q2" s="40">
        <f t="shared" ref="Q2:Q33" si="2">P2-O2</f>
        <v>32399.03125</v>
      </c>
      <c r="R2" s="41">
        <f t="shared" ref="R2:R33" si="3">Q2/O2</f>
        <v>6.2213089202063872E-2</v>
      </c>
      <c r="S2" s="34">
        <v>32.215910837240521</v>
      </c>
      <c r="T2" s="36">
        <v>192284.921875</v>
      </c>
      <c r="U2" s="41">
        <v>7.042560133135764E-2</v>
      </c>
      <c r="V2" s="34">
        <f t="shared" ref="V2:V33" si="4">O2/T2</f>
        <v>2.7083514982445891</v>
      </c>
      <c r="W2" s="37">
        <v>38273.723016015865</v>
      </c>
      <c r="X2" s="37">
        <v>34899.67399712422</v>
      </c>
      <c r="Y2" s="37">
        <v>43278.247539097094</v>
      </c>
      <c r="Z2" s="34">
        <v>7.660114887119958</v>
      </c>
      <c r="AA2" s="42">
        <v>115839</v>
      </c>
      <c r="AB2" s="42">
        <v>84693</v>
      </c>
      <c r="AC2" s="41">
        <v>7.6282801510277234E-2</v>
      </c>
      <c r="AD2" s="41">
        <v>0.52335971212265631</v>
      </c>
      <c r="AE2" s="43">
        <v>2139</v>
      </c>
      <c r="AF2" s="43">
        <v>9</v>
      </c>
      <c r="AG2" s="43">
        <v>11</v>
      </c>
      <c r="AH2" s="43">
        <v>7</v>
      </c>
      <c r="AI2" s="43">
        <v>15</v>
      </c>
      <c r="AJ2" s="43">
        <v>1</v>
      </c>
      <c r="AK2" s="43">
        <v>237</v>
      </c>
      <c r="AL2" s="43">
        <v>24</v>
      </c>
      <c r="AM2" s="43">
        <v>7420000</v>
      </c>
      <c r="AN2" s="43">
        <v>1089</v>
      </c>
      <c r="AO2" s="43">
        <v>353</v>
      </c>
      <c r="AP2" s="43">
        <v>20</v>
      </c>
      <c r="AQ2" s="43">
        <v>3</v>
      </c>
      <c r="AR2" s="43">
        <v>14</v>
      </c>
      <c r="AS2" s="43">
        <v>1</v>
      </c>
      <c r="AT2" s="43">
        <v>1</v>
      </c>
      <c r="AU2" s="43">
        <v>1</v>
      </c>
      <c r="AV2" s="43">
        <v>0</v>
      </c>
    </row>
    <row r="3" spans="1:48" x14ac:dyDescent="0.2">
      <c r="A3" s="34" t="s">
        <v>58</v>
      </c>
      <c r="B3" s="35">
        <v>2</v>
      </c>
      <c r="C3" s="36">
        <v>5440</v>
      </c>
      <c r="D3" s="36">
        <v>181</v>
      </c>
      <c r="E3" s="36">
        <v>0</v>
      </c>
      <c r="F3" s="37">
        <v>1694406</v>
      </c>
      <c r="G3" s="38" t="str">
        <f t="shared" si="0"/>
        <v>Medium</v>
      </c>
      <c r="H3" s="35" t="s">
        <v>59</v>
      </c>
      <c r="I3" s="35" t="s">
        <v>57</v>
      </c>
      <c r="J3" s="39">
        <v>40908</v>
      </c>
      <c r="K3" s="39">
        <v>32664</v>
      </c>
      <c r="L3" s="67">
        <f t="shared" si="1"/>
        <v>22.586301369863012</v>
      </c>
      <c r="M3" s="36">
        <v>33876.401273058727</v>
      </c>
      <c r="N3" s="36">
        <v>3000.5260416666665</v>
      </c>
      <c r="O3" s="36">
        <v>214598.3125</v>
      </c>
      <c r="P3" s="36">
        <v>232619.46875</v>
      </c>
      <c r="Q3" s="40">
        <f t="shared" si="2"/>
        <v>18021.15625</v>
      </c>
      <c r="R3" s="41">
        <f t="shared" si="3"/>
        <v>8.3976225348929526E-2</v>
      </c>
      <c r="S3" s="34">
        <v>33.547908257666286</v>
      </c>
      <c r="T3" s="36">
        <v>89375.5703125</v>
      </c>
      <c r="U3" s="41">
        <v>0.13118028180414584</v>
      </c>
      <c r="V3" s="34">
        <f t="shared" si="4"/>
        <v>2.4010846783932234</v>
      </c>
      <c r="W3" s="37">
        <v>37957.392653700721</v>
      </c>
      <c r="X3" s="37">
        <v>32826.068306382309</v>
      </c>
      <c r="Y3" s="37">
        <v>36610.275788988074</v>
      </c>
      <c r="Z3" s="34">
        <v>5.6058144651733128</v>
      </c>
      <c r="AA3" s="42">
        <v>51262</v>
      </c>
      <c r="AB3" s="42">
        <v>30495</v>
      </c>
      <c r="AC3" s="41">
        <v>4.631176915886092E-2</v>
      </c>
      <c r="AD3" s="41">
        <v>0.62459416347969454</v>
      </c>
      <c r="AE3" s="43">
        <v>1638</v>
      </c>
      <c r="AF3" s="43">
        <v>8</v>
      </c>
      <c r="AG3" s="43">
        <v>1</v>
      </c>
      <c r="AH3" s="43">
        <v>1</v>
      </c>
      <c r="AI3" s="43">
        <v>0</v>
      </c>
      <c r="AJ3" s="43">
        <v>0</v>
      </c>
      <c r="AK3" s="43">
        <v>106</v>
      </c>
      <c r="AL3" s="43">
        <v>17</v>
      </c>
      <c r="AM3" s="43">
        <v>3688000</v>
      </c>
      <c r="AN3" s="43">
        <v>325</v>
      </c>
      <c r="AO3" s="43">
        <v>125</v>
      </c>
      <c r="AP3" s="43">
        <v>7</v>
      </c>
      <c r="AQ3" s="43">
        <v>2</v>
      </c>
      <c r="AR3" s="43">
        <v>4</v>
      </c>
      <c r="AS3" s="43">
        <v>0</v>
      </c>
      <c r="AT3" s="43">
        <v>0</v>
      </c>
      <c r="AU3" s="43">
        <v>0</v>
      </c>
      <c r="AV3" s="43">
        <v>1</v>
      </c>
    </row>
    <row r="4" spans="1:48" x14ac:dyDescent="0.2">
      <c r="A4" s="34" t="s">
        <v>60</v>
      </c>
      <c r="B4" s="35">
        <v>5</v>
      </c>
      <c r="C4" s="36">
        <v>6117</v>
      </c>
      <c r="D4" s="36">
        <v>200</v>
      </c>
      <c r="E4" s="36">
        <v>1</v>
      </c>
      <c r="F4" s="37">
        <v>2053813</v>
      </c>
      <c r="G4" s="38" t="str">
        <f t="shared" si="0"/>
        <v>Large</v>
      </c>
      <c r="H4" s="35" t="s">
        <v>56</v>
      </c>
      <c r="I4" s="35" t="s">
        <v>57</v>
      </c>
      <c r="J4" s="39">
        <v>40908</v>
      </c>
      <c r="K4" s="39">
        <v>31257</v>
      </c>
      <c r="L4" s="67">
        <f t="shared" si="1"/>
        <v>26.44109589041096</v>
      </c>
      <c r="M4" s="36">
        <v>40012.877376650082</v>
      </c>
      <c r="N4" s="36">
        <v>10290.100694444445</v>
      </c>
      <c r="O4" s="36">
        <v>380246.3125</v>
      </c>
      <c r="P4" s="36">
        <v>438383.125</v>
      </c>
      <c r="Q4" s="40">
        <f t="shared" si="2"/>
        <v>58136.8125</v>
      </c>
      <c r="R4" s="41">
        <f t="shared" si="3"/>
        <v>0.15289250832642853</v>
      </c>
      <c r="S4" s="34">
        <v>30.530160631077784</v>
      </c>
      <c r="T4" s="36">
        <v>127317.0703125</v>
      </c>
      <c r="U4" s="41">
        <v>0.13308168551877586</v>
      </c>
      <c r="V4" s="34">
        <f t="shared" si="4"/>
        <v>2.986609034960392</v>
      </c>
      <c r="W4" s="37">
        <v>37672.308389027516</v>
      </c>
      <c r="X4" s="37">
        <v>34515.151732709644</v>
      </c>
      <c r="Y4" s="37">
        <v>43003.209337786066</v>
      </c>
      <c r="Z4" s="34">
        <v>7.7600801043924061</v>
      </c>
      <c r="AA4" s="42">
        <v>63881</v>
      </c>
      <c r="AB4" s="42">
        <v>42642</v>
      </c>
      <c r="AC4" s="41">
        <v>8.3240209976696122E-2</v>
      </c>
      <c r="AD4" s="41">
        <v>0.62889486963268648</v>
      </c>
      <c r="AE4" s="43">
        <v>753</v>
      </c>
      <c r="AF4" s="43">
        <v>14</v>
      </c>
      <c r="AG4" s="43">
        <v>6</v>
      </c>
      <c r="AH4" s="43">
        <v>8</v>
      </c>
      <c r="AI4" s="43">
        <v>33</v>
      </c>
      <c r="AJ4" s="43">
        <v>0</v>
      </c>
      <c r="AK4" s="43">
        <v>122</v>
      </c>
      <c r="AL4" s="43">
        <v>16</v>
      </c>
      <c r="AM4" s="43">
        <v>4180000</v>
      </c>
      <c r="AN4" s="43">
        <v>650</v>
      </c>
      <c r="AO4" s="43">
        <v>197</v>
      </c>
      <c r="AP4" s="43">
        <v>12</v>
      </c>
      <c r="AQ4" s="43">
        <v>2</v>
      </c>
      <c r="AR4" s="43">
        <v>8</v>
      </c>
      <c r="AS4" s="43">
        <v>2</v>
      </c>
      <c r="AT4" s="43">
        <v>0</v>
      </c>
      <c r="AU4" s="43">
        <v>1</v>
      </c>
      <c r="AV4" s="43">
        <v>0</v>
      </c>
    </row>
    <row r="5" spans="1:48" x14ac:dyDescent="0.2">
      <c r="A5" s="34" t="s">
        <v>61</v>
      </c>
      <c r="B5" s="35">
        <v>6</v>
      </c>
      <c r="C5" s="36">
        <v>5440</v>
      </c>
      <c r="D5" s="36">
        <v>181</v>
      </c>
      <c r="E5" s="36">
        <v>1</v>
      </c>
      <c r="F5" s="37">
        <v>2283153</v>
      </c>
      <c r="G5" s="38" t="str">
        <f t="shared" si="0"/>
        <v>Large</v>
      </c>
      <c r="H5" s="35" t="s">
        <v>62</v>
      </c>
      <c r="I5" s="35" t="s">
        <v>57</v>
      </c>
      <c r="J5" s="39">
        <v>40908</v>
      </c>
      <c r="K5" s="39">
        <v>32160</v>
      </c>
      <c r="L5" s="67">
        <f t="shared" si="1"/>
        <v>23.967123287671232</v>
      </c>
      <c r="M5" s="36">
        <v>30752.92542367331</v>
      </c>
      <c r="N5" s="36">
        <v>2737.953125</v>
      </c>
      <c r="O5" s="36">
        <v>209954.328125</v>
      </c>
      <c r="P5" s="36">
        <v>224742.03125</v>
      </c>
      <c r="Q5" s="40">
        <f t="shared" si="2"/>
        <v>14787.703125</v>
      </c>
      <c r="R5" s="41">
        <f t="shared" si="3"/>
        <v>7.043295204753236E-2</v>
      </c>
      <c r="S5" s="34">
        <v>34.974918429060132</v>
      </c>
      <c r="T5" s="36">
        <v>80659.6484375</v>
      </c>
      <c r="U5" s="41">
        <v>8.5712971218279754E-2</v>
      </c>
      <c r="V5" s="34">
        <f t="shared" si="4"/>
        <v>2.6029660702982778</v>
      </c>
      <c r="W5" s="37">
        <v>47612.47511481258</v>
      </c>
      <c r="X5" s="37">
        <v>44947.029329159413</v>
      </c>
      <c r="Y5" s="37">
        <v>56988.452428873585</v>
      </c>
      <c r="Z5" s="34">
        <v>9.7481606235452176</v>
      </c>
      <c r="AA5" s="42">
        <v>39583</v>
      </c>
      <c r="AB5" s="42">
        <v>21259</v>
      </c>
      <c r="AC5" s="41">
        <v>9.2165339659265225E-2</v>
      </c>
      <c r="AD5" s="41">
        <v>0.64844129921767912</v>
      </c>
      <c r="AE5" s="43">
        <v>577</v>
      </c>
      <c r="AF5" s="43">
        <v>5</v>
      </c>
      <c r="AG5" s="43">
        <v>2</v>
      </c>
      <c r="AH5" s="43">
        <v>7</v>
      </c>
      <c r="AI5" s="43">
        <v>5</v>
      </c>
      <c r="AJ5" s="43">
        <v>0</v>
      </c>
      <c r="AK5" s="43">
        <v>47</v>
      </c>
      <c r="AL5" s="43">
        <v>13</v>
      </c>
      <c r="AM5" s="43">
        <v>2892000</v>
      </c>
      <c r="AN5" s="43">
        <v>340</v>
      </c>
      <c r="AO5" s="43">
        <v>117</v>
      </c>
      <c r="AP5" s="43">
        <v>12</v>
      </c>
      <c r="AQ5" s="43">
        <v>3</v>
      </c>
      <c r="AR5" s="43">
        <v>8</v>
      </c>
      <c r="AS5" s="43">
        <v>1</v>
      </c>
      <c r="AT5" s="43">
        <v>0</v>
      </c>
      <c r="AU5" s="43">
        <v>0</v>
      </c>
      <c r="AV5" s="43">
        <v>0</v>
      </c>
    </row>
    <row r="6" spans="1:48" x14ac:dyDescent="0.2">
      <c r="A6" s="34" t="s">
        <v>63</v>
      </c>
      <c r="B6" s="35">
        <v>7</v>
      </c>
      <c r="C6" s="36">
        <v>5284</v>
      </c>
      <c r="D6" s="36">
        <v>186</v>
      </c>
      <c r="E6" s="36">
        <v>1</v>
      </c>
      <c r="F6" s="37">
        <v>2949259</v>
      </c>
      <c r="G6" s="38" t="str">
        <f t="shared" si="0"/>
        <v>Large</v>
      </c>
      <c r="H6" s="35" t="s">
        <v>62</v>
      </c>
      <c r="I6" s="35" t="s">
        <v>57</v>
      </c>
      <c r="J6" s="39">
        <v>40908</v>
      </c>
      <c r="K6" s="39">
        <v>28993</v>
      </c>
      <c r="L6" s="67">
        <f t="shared" si="1"/>
        <v>32.643835616438359</v>
      </c>
      <c r="M6" s="36">
        <v>63860.262615457716</v>
      </c>
      <c r="N6" s="36">
        <v>1247.1180555555557</v>
      </c>
      <c r="O6" s="36">
        <v>402521.78125</v>
      </c>
      <c r="P6" s="36">
        <v>407942.4375</v>
      </c>
      <c r="Q6" s="40">
        <f t="shared" si="2"/>
        <v>5420.65625</v>
      </c>
      <c r="R6" s="41">
        <f t="shared" si="3"/>
        <v>1.3466740192708515E-2</v>
      </c>
      <c r="S6" s="34">
        <v>35.42573759789552</v>
      </c>
      <c r="T6" s="36">
        <v>159141.328125</v>
      </c>
      <c r="U6" s="41">
        <v>1.9996671590552618E-2</v>
      </c>
      <c r="V6" s="34">
        <f t="shared" si="4"/>
        <v>2.5293353146696949</v>
      </c>
      <c r="W6" s="37">
        <v>53401.244416691334</v>
      </c>
      <c r="X6" s="37">
        <v>49935.904580097587</v>
      </c>
      <c r="Y6" s="37">
        <v>65849.671851524996</v>
      </c>
      <c r="Z6" s="34">
        <v>10.86736570140962</v>
      </c>
      <c r="AA6" s="42">
        <v>130913</v>
      </c>
      <c r="AB6" s="42">
        <v>74806</v>
      </c>
      <c r="AC6" s="41">
        <v>0.10687471347272769</v>
      </c>
      <c r="AD6" s="41">
        <v>0.53857907642609459</v>
      </c>
      <c r="AE6" s="43">
        <v>1519</v>
      </c>
      <c r="AF6" s="43">
        <v>12</v>
      </c>
      <c r="AG6" s="43">
        <v>6</v>
      </c>
      <c r="AH6" s="43">
        <v>11</v>
      </c>
      <c r="AI6" s="43">
        <v>26</v>
      </c>
      <c r="AJ6" s="43">
        <v>0</v>
      </c>
      <c r="AK6" s="43">
        <v>82</v>
      </c>
      <c r="AL6" s="43">
        <v>22</v>
      </c>
      <c r="AM6" s="43">
        <v>6255000</v>
      </c>
      <c r="AN6" s="43">
        <v>727</v>
      </c>
      <c r="AO6" s="43">
        <v>312</v>
      </c>
      <c r="AP6" s="43">
        <v>18</v>
      </c>
      <c r="AQ6" s="43">
        <v>5</v>
      </c>
      <c r="AR6" s="43">
        <v>12</v>
      </c>
      <c r="AS6" s="43">
        <v>3</v>
      </c>
      <c r="AT6" s="43">
        <v>0</v>
      </c>
      <c r="AU6" s="43">
        <v>0</v>
      </c>
      <c r="AV6" s="43">
        <v>0</v>
      </c>
    </row>
    <row r="7" spans="1:48" x14ac:dyDescent="0.2">
      <c r="A7" s="34" t="s">
        <v>64</v>
      </c>
      <c r="B7" s="35">
        <v>8</v>
      </c>
      <c r="C7" s="36">
        <v>5322</v>
      </c>
      <c r="D7" s="36">
        <v>195</v>
      </c>
      <c r="E7" s="36">
        <v>1</v>
      </c>
      <c r="F7" s="37">
        <v>2429285</v>
      </c>
      <c r="G7" s="38" t="str">
        <f t="shared" si="0"/>
        <v>Large</v>
      </c>
      <c r="H7" s="35" t="s">
        <v>62</v>
      </c>
      <c r="I7" s="35" t="s">
        <v>57</v>
      </c>
      <c r="J7" s="39">
        <v>40908</v>
      </c>
      <c r="K7" s="39">
        <v>31663</v>
      </c>
      <c r="L7" s="67">
        <f t="shared" si="1"/>
        <v>25.328767123287673</v>
      </c>
      <c r="M7" s="36">
        <v>35711.75132211874</v>
      </c>
      <c r="N7" s="36">
        <v>6999.7256944444443</v>
      </c>
      <c r="O7" s="36">
        <v>279035.15625</v>
      </c>
      <c r="P7" s="36">
        <v>317441.46875</v>
      </c>
      <c r="Q7" s="40">
        <f t="shared" si="2"/>
        <v>38406.3125</v>
      </c>
      <c r="R7" s="41">
        <f t="shared" si="3"/>
        <v>0.13763969033919898</v>
      </c>
      <c r="S7" s="34">
        <v>33.013237915249256</v>
      </c>
      <c r="T7" s="36">
        <v>104717.9453125</v>
      </c>
      <c r="U7" s="41">
        <v>0.15232719260674712</v>
      </c>
      <c r="V7" s="34">
        <f t="shared" si="4"/>
        <v>2.6646355160741684</v>
      </c>
      <c r="W7" s="37">
        <v>39400.686288174249</v>
      </c>
      <c r="X7" s="37">
        <v>35940.721685939541</v>
      </c>
      <c r="Y7" s="37">
        <v>44458.328624420756</v>
      </c>
      <c r="Z7" s="34">
        <v>8.8814355562523311</v>
      </c>
      <c r="AA7" s="42">
        <v>34177</v>
      </c>
      <c r="AB7" s="42">
        <v>20294</v>
      </c>
      <c r="AC7" s="41">
        <v>7.9896406508944778E-2</v>
      </c>
      <c r="AD7" s="41">
        <v>0.68999176447301724</v>
      </c>
      <c r="AE7" s="43">
        <v>488</v>
      </c>
      <c r="AF7" s="43">
        <v>4</v>
      </c>
      <c r="AG7" s="43">
        <v>4</v>
      </c>
      <c r="AH7" s="43">
        <v>1</v>
      </c>
      <c r="AI7" s="43">
        <v>5</v>
      </c>
      <c r="AJ7" s="43">
        <v>0</v>
      </c>
      <c r="AK7" s="43">
        <v>48</v>
      </c>
      <c r="AL7" s="43">
        <v>13</v>
      </c>
      <c r="AM7" s="43">
        <v>3368000</v>
      </c>
      <c r="AN7" s="43">
        <v>425</v>
      </c>
      <c r="AO7" s="43">
        <v>133</v>
      </c>
      <c r="AP7" s="43">
        <v>14</v>
      </c>
      <c r="AQ7" s="43">
        <v>4</v>
      </c>
      <c r="AR7" s="43">
        <v>8</v>
      </c>
      <c r="AS7" s="43">
        <v>1</v>
      </c>
      <c r="AT7" s="43">
        <v>0</v>
      </c>
      <c r="AU7" s="43">
        <v>1</v>
      </c>
      <c r="AV7" s="43">
        <v>1</v>
      </c>
    </row>
    <row r="8" spans="1:48" x14ac:dyDescent="0.2">
      <c r="A8" s="34" t="s">
        <v>65</v>
      </c>
      <c r="B8" s="35">
        <v>9</v>
      </c>
      <c r="C8" s="36">
        <v>6117</v>
      </c>
      <c r="D8" s="36">
        <v>234</v>
      </c>
      <c r="E8" s="36">
        <v>1</v>
      </c>
      <c r="F8" s="37">
        <v>2150579</v>
      </c>
      <c r="G8" s="38" t="str">
        <f t="shared" si="0"/>
        <v>Large</v>
      </c>
      <c r="H8" s="35" t="s">
        <v>62</v>
      </c>
      <c r="I8" s="35" t="s">
        <v>57</v>
      </c>
      <c r="J8" s="39">
        <v>40908</v>
      </c>
      <c r="K8" s="39">
        <v>31495</v>
      </c>
      <c r="L8" s="67">
        <f t="shared" si="1"/>
        <v>25.789041095890411</v>
      </c>
      <c r="M8" s="36">
        <v>27700.721616650928</v>
      </c>
      <c r="N8" s="36">
        <v>4992.6753472222226</v>
      </c>
      <c r="O8" s="36">
        <v>221314.984375</v>
      </c>
      <c r="P8" s="36">
        <v>245439.28125</v>
      </c>
      <c r="Q8" s="40">
        <f t="shared" si="2"/>
        <v>24124.296875</v>
      </c>
      <c r="R8" s="41">
        <f t="shared" si="3"/>
        <v>0.10900435387656973</v>
      </c>
      <c r="S8" s="34">
        <v>31.832333991732231</v>
      </c>
      <c r="T8" s="36">
        <v>73777.9765625</v>
      </c>
      <c r="U8" s="41">
        <v>0.11852781270155888</v>
      </c>
      <c r="V8" s="34">
        <f t="shared" si="4"/>
        <v>2.9997432118176359</v>
      </c>
      <c r="W8" s="37">
        <v>47631.376241703227</v>
      </c>
      <c r="X8" s="37">
        <v>45731.254517963047</v>
      </c>
      <c r="Y8" s="37">
        <v>58363.694567442981</v>
      </c>
      <c r="Z8" s="34">
        <v>9.3627059399804846</v>
      </c>
      <c r="AA8" s="42">
        <v>31145</v>
      </c>
      <c r="AB8" s="42">
        <v>22162</v>
      </c>
      <c r="AC8" s="41">
        <v>9.1595092937553246E-2</v>
      </c>
      <c r="AD8" s="41">
        <v>0.66830680281315169</v>
      </c>
      <c r="AE8" s="43">
        <v>381</v>
      </c>
      <c r="AF8" s="43">
        <v>0</v>
      </c>
      <c r="AG8" s="43">
        <v>3</v>
      </c>
      <c r="AH8" s="43">
        <v>6</v>
      </c>
      <c r="AI8" s="43">
        <v>8</v>
      </c>
      <c r="AJ8" s="43">
        <v>0</v>
      </c>
      <c r="AK8" s="43">
        <v>46</v>
      </c>
      <c r="AL8" s="43">
        <v>13</v>
      </c>
      <c r="AM8" s="43">
        <v>2945000</v>
      </c>
      <c r="AN8" s="43">
        <v>338</v>
      </c>
      <c r="AO8" s="43">
        <v>118</v>
      </c>
      <c r="AP8" s="43">
        <v>10</v>
      </c>
      <c r="AQ8" s="43">
        <v>1</v>
      </c>
      <c r="AR8" s="43">
        <v>6</v>
      </c>
      <c r="AS8" s="43">
        <v>1</v>
      </c>
      <c r="AT8" s="43">
        <v>0</v>
      </c>
      <c r="AU8" s="43">
        <v>1</v>
      </c>
      <c r="AV8" s="43">
        <v>0</v>
      </c>
    </row>
    <row r="9" spans="1:48" x14ac:dyDescent="0.2">
      <c r="A9" s="34" t="s">
        <v>66</v>
      </c>
      <c r="B9" s="35">
        <v>10</v>
      </c>
      <c r="C9" s="36">
        <v>6117</v>
      </c>
      <c r="D9" s="36">
        <v>252</v>
      </c>
      <c r="E9" s="36">
        <v>1</v>
      </c>
      <c r="F9" s="37">
        <v>2068382</v>
      </c>
      <c r="G9" s="38" t="str">
        <f t="shared" si="0"/>
        <v>Large</v>
      </c>
      <c r="H9" s="35" t="s">
        <v>56</v>
      </c>
      <c r="I9" s="35" t="s">
        <v>57</v>
      </c>
      <c r="J9" s="39">
        <v>40908</v>
      </c>
      <c r="K9" s="39">
        <v>31369</v>
      </c>
      <c r="L9" s="67">
        <f t="shared" si="1"/>
        <v>26.134246575342466</v>
      </c>
      <c r="M9" s="36">
        <v>63101.768465338981</v>
      </c>
      <c r="N9" s="36">
        <v>5531.59375</v>
      </c>
      <c r="O9" s="36">
        <v>470465.125</v>
      </c>
      <c r="P9" s="36">
        <v>498943.28125</v>
      </c>
      <c r="Q9" s="40">
        <f t="shared" si="2"/>
        <v>28478.15625</v>
      </c>
      <c r="R9" s="41">
        <f t="shared" si="3"/>
        <v>6.0531917748419713E-2</v>
      </c>
      <c r="S9" s="34">
        <v>33.049950301842244</v>
      </c>
      <c r="T9" s="36">
        <v>167931.515625</v>
      </c>
      <c r="U9" s="41">
        <v>7.9093533012946027E-2</v>
      </c>
      <c r="V9" s="34">
        <f t="shared" si="4"/>
        <v>2.8015296786255037</v>
      </c>
      <c r="W9" s="37">
        <v>45510.404283293683</v>
      </c>
      <c r="X9" s="37">
        <v>42621.135058311069</v>
      </c>
      <c r="Y9" s="37">
        <v>53424.557314029247</v>
      </c>
      <c r="Z9" s="34">
        <v>9.1593964082651276</v>
      </c>
      <c r="AA9" s="42">
        <v>94472</v>
      </c>
      <c r="AB9" s="42">
        <v>53646</v>
      </c>
      <c r="AC9" s="41">
        <v>8.6535109997007212E-2</v>
      </c>
      <c r="AD9" s="41">
        <v>0.60962777930259326</v>
      </c>
      <c r="AE9" s="43">
        <v>1724</v>
      </c>
      <c r="AF9" s="43">
        <v>13</v>
      </c>
      <c r="AG9" s="43">
        <v>2</v>
      </c>
      <c r="AH9" s="43">
        <v>2</v>
      </c>
      <c r="AI9" s="43">
        <v>4</v>
      </c>
      <c r="AJ9" s="43">
        <v>0</v>
      </c>
      <c r="AK9" s="43">
        <v>155</v>
      </c>
      <c r="AL9" s="43">
        <v>16</v>
      </c>
      <c r="AM9" s="43">
        <v>4225000</v>
      </c>
      <c r="AN9" s="43">
        <v>939</v>
      </c>
      <c r="AO9" s="43">
        <v>354</v>
      </c>
      <c r="AP9" s="43">
        <v>16</v>
      </c>
      <c r="AQ9" s="43">
        <v>3</v>
      </c>
      <c r="AR9" s="43">
        <v>12</v>
      </c>
      <c r="AS9" s="43">
        <v>1</v>
      </c>
      <c r="AT9" s="43">
        <v>0</v>
      </c>
      <c r="AU9" s="43">
        <v>1</v>
      </c>
      <c r="AV9" s="43">
        <v>0</v>
      </c>
    </row>
    <row r="10" spans="1:48" x14ac:dyDescent="0.2">
      <c r="A10" s="34" t="s">
        <v>67</v>
      </c>
      <c r="B10" s="35">
        <v>12</v>
      </c>
      <c r="C10" s="36">
        <v>6117</v>
      </c>
      <c r="D10" s="36">
        <v>214</v>
      </c>
      <c r="E10" s="36">
        <v>1</v>
      </c>
      <c r="F10" s="37">
        <v>1687152</v>
      </c>
      <c r="G10" s="38" t="str">
        <f t="shared" si="0"/>
        <v>Medium</v>
      </c>
      <c r="H10" s="35" t="s">
        <v>56</v>
      </c>
      <c r="I10" s="35" t="s">
        <v>57</v>
      </c>
      <c r="J10" s="39">
        <v>40908</v>
      </c>
      <c r="K10" s="39">
        <v>31551</v>
      </c>
      <c r="L10" s="67">
        <f t="shared" si="1"/>
        <v>25.635616438356163</v>
      </c>
      <c r="M10" s="36">
        <v>63550</v>
      </c>
      <c r="N10" s="36">
        <v>5861.7638888888887</v>
      </c>
      <c r="O10" s="36">
        <v>554553.6875</v>
      </c>
      <c r="P10" s="36">
        <v>585527.3125</v>
      </c>
      <c r="Q10" s="40">
        <f t="shared" si="2"/>
        <v>30973.625</v>
      </c>
      <c r="R10" s="41">
        <f t="shared" si="3"/>
        <v>5.5853248654126025E-2</v>
      </c>
      <c r="S10" s="34">
        <v>31.936997984527874</v>
      </c>
      <c r="T10" s="36">
        <v>181389.375</v>
      </c>
      <c r="U10" s="41">
        <v>5.9695906251399783E-2</v>
      </c>
      <c r="V10" s="34">
        <f t="shared" si="4"/>
        <v>3.0572556275691452</v>
      </c>
      <c r="W10" s="37">
        <v>42097.183608466592</v>
      </c>
      <c r="X10" s="37">
        <v>39736.397922976466</v>
      </c>
      <c r="Y10" s="37">
        <v>50063.975864590298</v>
      </c>
      <c r="Z10" s="34">
        <v>7.8241056294766844</v>
      </c>
      <c r="AA10" s="42">
        <v>83083</v>
      </c>
      <c r="AB10" s="42">
        <v>59126</v>
      </c>
      <c r="AC10" s="41">
        <v>7.8184367104273469E-2</v>
      </c>
      <c r="AD10" s="41">
        <v>0.64651563650097144</v>
      </c>
      <c r="AE10" s="43">
        <v>1265</v>
      </c>
      <c r="AF10" s="43">
        <v>11</v>
      </c>
      <c r="AG10" s="43">
        <v>7</v>
      </c>
      <c r="AH10" s="43">
        <v>2</v>
      </c>
      <c r="AI10" s="43">
        <v>5</v>
      </c>
      <c r="AJ10" s="43">
        <v>0</v>
      </c>
      <c r="AK10" s="43">
        <v>195</v>
      </c>
      <c r="AL10" s="43">
        <v>14</v>
      </c>
      <c r="AM10" s="43">
        <v>5308000</v>
      </c>
      <c r="AN10" s="43">
        <v>982</v>
      </c>
      <c r="AO10" s="43">
        <v>299</v>
      </c>
      <c r="AP10" s="43">
        <v>17</v>
      </c>
      <c r="AQ10" s="43">
        <v>3</v>
      </c>
      <c r="AR10" s="43">
        <v>12</v>
      </c>
      <c r="AS10" s="43">
        <v>1</v>
      </c>
      <c r="AT10" s="43">
        <v>0</v>
      </c>
      <c r="AU10" s="43">
        <v>0</v>
      </c>
      <c r="AV10" s="43">
        <v>0</v>
      </c>
    </row>
    <row r="11" spans="1:48" x14ac:dyDescent="0.2">
      <c r="A11" s="34" t="s">
        <v>68</v>
      </c>
      <c r="B11" s="35">
        <v>13</v>
      </c>
      <c r="C11" s="36">
        <v>5400</v>
      </c>
      <c r="D11" s="36">
        <v>189</v>
      </c>
      <c r="E11" s="36">
        <v>1</v>
      </c>
      <c r="F11" s="37">
        <v>1876068</v>
      </c>
      <c r="G11" s="38" t="str">
        <f t="shared" si="0"/>
        <v>Medium</v>
      </c>
      <c r="H11" s="35" t="s">
        <v>69</v>
      </c>
      <c r="I11" s="35" t="s">
        <v>57</v>
      </c>
      <c r="J11" s="39">
        <v>40908</v>
      </c>
      <c r="K11" s="39">
        <v>32293</v>
      </c>
      <c r="L11" s="67">
        <f t="shared" si="1"/>
        <v>23.602739726027398</v>
      </c>
      <c r="M11" s="36">
        <v>46798.772505679102</v>
      </c>
      <c r="N11" s="36">
        <v>5033.8263888888887</v>
      </c>
      <c r="O11" s="36">
        <v>342203.03125</v>
      </c>
      <c r="P11" s="36">
        <v>375139.59375</v>
      </c>
      <c r="Q11" s="40">
        <f t="shared" si="2"/>
        <v>32936.5625</v>
      </c>
      <c r="R11" s="41">
        <f t="shared" si="3"/>
        <v>9.6248599492790146E-2</v>
      </c>
      <c r="S11" s="34">
        <v>36.144466502296652</v>
      </c>
      <c r="T11" s="36">
        <v>145360.40625</v>
      </c>
      <c r="U11" s="41">
        <v>0.11164824585787095</v>
      </c>
      <c r="V11" s="34">
        <f t="shared" si="4"/>
        <v>2.354169474880647</v>
      </c>
      <c r="W11" s="37">
        <v>31209.444091657526</v>
      </c>
      <c r="X11" s="37">
        <v>25859.717711128782</v>
      </c>
      <c r="Y11" s="37">
        <v>29960.532898486974</v>
      </c>
      <c r="Z11" s="34">
        <v>6.1696145876532116</v>
      </c>
      <c r="AA11" s="42">
        <v>98299</v>
      </c>
      <c r="AB11" s="42">
        <v>91296</v>
      </c>
      <c r="AC11" s="41">
        <v>4.9956475564163251E-2</v>
      </c>
      <c r="AD11" s="41">
        <v>0.51486094539733007</v>
      </c>
      <c r="AE11" s="43">
        <v>1029</v>
      </c>
      <c r="AF11" s="43">
        <v>14</v>
      </c>
      <c r="AG11" s="43">
        <v>11</v>
      </c>
      <c r="AH11" s="43">
        <v>69</v>
      </c>
      <c r="AI11" s="43">
        <v>135</v>
      </c>
      <c r="AJ11" s="43">
        <v>5</v>
      </c>
      <c r="AK11" s="43">
        <v>96</v>
      </c>
      <c r="AL11" s="43">
        <v>40</v>
      </c>
      <c r="AM11" s="43">
        <v>8866000</v>
      </c>
      <c r="AN11" s="43">
        <v>841</v>
      </c>
      <c r="AO11" s="43">
        <v>319</v>
      </c>
      <c r="AP11" s="43">
        <v>10</v>
      </c>
      <c r="AQ11" s="43">
        <v>2</v>
      </c>
      <c r="AR11" s="43">
        <v>4</v>
      </c>
      <c r="AS11" s="43">
        <v>1</v>
      </c>
      <c r="AT11" s="43">
        <v>0</v>
      </c>
      <c r="AU11" s="43">
        <v>0</v>
      </c>
      <c r="AV11" s="43">
        <v>1</v>
      </c>
    </row>
    <row r="12" spans="1:48" x14ac:dyDescent="0.2">
      <c r="A12" s="34" t="s">
        <v>70</v>
      </c>
      <c r="B12" s="35">
        <v>15</v>
      </c>
      <c r="C12" s="36">
        <v>6800</v>
      </c>
      <c r="D12" s="36">
        <v>210</v>
      </c>
      <c r="E12" s="36">
        <v>1</v>
      </c>
      <c r="F12" s="37">
        <v>2878323</v>
      </c>
      <c r="G12" s="38" t="str">
        <f t="shared" si="0"/>
        <v>Large</v>
      </c>
      <c r="H12" s="35" t="s">
        <v>62</v>
      </c>
      <c r="I12" s="35" t="s">
        <v>57</v>
      </c>
      <c r="J12" s="39">
        <v>40908</v>
      </c>
      <c r="K12" s="39">
        <v>31026</v>
      </c>
      <c r="L12" s="67">
        <f t="shared" si="1"/>
        <v>27.073972602739726</v>
      </c>
      <c r="M12" s="36">
        <v>33402.801345331798</v>
      </c>
      <c r="N12" s="36">
        <v>720.90104166666663</v>
      </c>
      <c r="O12" s="36">
        <v>212608.734375</v>
      </c>
      <c r="P12" s="36">
        <v>216412.21875</v>
      </c>
      <c r="Q12" s="40">
        <f t="shared" si="2"/>
        <v>3803.484375</v>
      </c>
      <c r="R12" s="41">
        <f t="shared" si="3"/>
        <v>1.78895960515498E-2</v>
      </c>
      <c r="S12" s="34">
        <v>35.740711793134672</v>
      </c>
      <c r="T12" s="36">
        <v>84372.21875</v>
      </c>
      <c r="U12" s="41">
        <v>2.5452413061023124E-2</v>
      </c>
      <c r="V12" s="34">
        <f t="shared" si="4"/>
        <v>2.5198902852723664</v>
      </c>
      <c r="W12" s="37">
        <v>54117.69897304022</v>
      </c>
      <c r="X12" s="37">
        <v>46855.688502324709</v>
      </c>
      <c r="Y12" s="37">
        <v>59042.796920968409</v>
      </c>
      <c r="Z12" s="34">
        <v>10.744370435230129</v>
      </c>
      <c r="AA12" s="42">
        <v>92886</v>
      </c>
      <c r="AB12" s="42">
        <v>44683</v>
      </c>
      <c r="AC12" s="41">
        <v>0.10412930268177904</v>
      </c>
      <c r="AD12" s="41">
        <v>0.54296765307037875</v>
      </c>
      <c r="AE12" s="43">
        <v>1430</v>
      </c>
      <c r="AF12" s="43">
        <v>12</v>
      </c>
      <c r="AG12" s="43">
        <v>1</v>
      </c>
      <c r="AH12" s="43">
        <v>11</v>
      </c>
      <c r="AI12" s="43">
        <v>29</v>
      </c>
      <c r="AJ12" s="43">
        <v>0</v>
      </c>
      <c r="AK12" s="43">
        <v>78</v>
      </c>
      <c r="AL12" s="43">
        <v>8</v>
      </c>
      <c r="AM12" s="43">
        <v>2401000</v>
      </c>
      <c r="AN12" s="43">
        <v>460</v>
      </c>
      <c r="AO12" s="43">
        <v>231</v>
      </c>
      <c r="AP12" s="43">
        <v>10</v>
      </c>
      <c r="AQ12" s="43">
        <v>5</v>
      </c>
      <c r="AR12" s="43">
        <v>5</v>
      </c>
      <c r="AS12" s="43">
        <v>1</v>
      </c>
      <c r="AT12" s="43">
        <v>0</v>
      </c>
      <c r="AU12" s="43">
        <v>0</v>
      </c>
      <c r="AV12" s="43">
        <v>0</v>
      </c>
    </row>
    <row r="13" spans="1:48" x14ac:dyDescent="0.2">
      <c r="A13" s="34" t="s">
        <v>71</v>
      </c>
      <c r="B13" s="35">
        <v>16</v>
      </c>
      <c r="C13" s="36">
        <v>5288</v>
      </c>
      <c r="D13" s="36">
        <v>204</v>
      </c>
      <c r="E13" s="36">
        <v>1</v>
      </c>
      <c r="F13" s="37">
        <v>2405922</v>
      </c>
      <c r="G13" s="38" t="str">
        <f t="shared" si="0"/>
        <v>Large</v>
      </c>
      <c r="H13" s="35" t="s">
        <v>62</v>
      </c>
      <c r="I13" s="35" t="s">
        <v>57</v>
      </c>
      <c r="J13" s="39">
        <v>40908</v>
      </c>
      <c r="K13" s="39">
        <v>31726</v>
      </c>
      <c r="L13" s="67">
        <f t="shared" si="1"/>
        <v>25.156164383561645</v>
      </c>
      <c r="M13" s="36">
        <v>19087.582896652308</v>
      </c>
      <c r="N13" s="36">
        <v>4073.7274305555557</v>
      </c>
      <c r="O13" s="36">
        <v>165916.515625</v>
      </c>
      <c r="P13" s="36">
        <v>185206.125</v>
      </c>
      <c r="Q13" s="40">
        <f t="shared" si="2"/>
        <v>19289.609375</v>
      </c>
      <c r="R13" s="41">
        <f t="shared" si="3"/>
        <v>0.11626093582267513</v>
      </c>
      <c r="S13" s="34">
        <v>31.402612213578422</v>
      </c>
      <c r="T13" s="36">
        <v>51714.71875</v>
      </c>
      <c r="U13" s="41">
        <v>0.11978176848829909</v>
      </c>
      <c r="V13" s="34">
        <f t="shared" si="4"/>
        <v>3.2083035475272697</v>
      </c>
      <c r="W13" s="37">
        <v>50950.702463213143</v>
      </c>
      <c r="X13" s="37">
        <v>49852.809689697868</v>
      </c>
      <c r="Y13" s="37">
        <v>65497.685672916683</v>
      </c>
      <c r="Z13" s="34">
        <v>10.202055093339393</v>
      </c>
      <c r="AA13" s="42">
        <v>89709</v>
      </c>
      <c r="AB13" s="42">
        <v>59580</v>
      </c>
      <c r="AC13" s="41">
        <v>0.10588143357985452</v>
      </c>
      <c r="AD13" s="41">
        <v>0.73822194687981846</v>
      </c>
      <c r="AE13" s="43">
        <v>824</v>
      </c>
      <c r="AF13" s="43">
        <v>2</v>
      </c>
      <c r="AG13" s="43">
        <v>4</v>
      </c>
      <c r="AH13" s="43">
        <v>3</v>
      </c>
      <c r="AI13" s="43">
        <v>17</v>
      </c>
      <c r="AJ13" s="43">
        <v>0</v>
      </c>
      <c r="AK13" s="43">
        <v>33</v>
      </c>
      <c r="AL13" s="43">
        <v>4</v>
      </c>
      <c r="AM13" s="43">
        <v>616000</v>
      </c>
      <c r="AN13" s="43">
        <v>292</v>
      </c>
      <c r="AO13" s="43">
        <v>112</v>
      </c>
      <c r="AP13" s="43">
        <v>4</v>
      </c>
      <c r="AQ13" s="43">
        <v>1</v>
      </c>
      <c r="AR13" s="43">
        <v>2</v>
      </c>
      <c r="AS13" s="43">
        <v>1</v>
      </c>
      <c r="AT13" s="43">
        <v>0</v>
      </c>
      <c r="AU13" s="43">
        <v>1</v>
      </c>
      <c r="AV13" s="43">
        <v>0</v>
      </c>
    </row>
    <row r="14" spans="1:48" x14ac:dyDescent="0.2">
      <c r="A14" s="34" t="s">
        <v>72</v>
      </c>
      <c r="B14" s="35">
        <v>19</v>
      </c>
      <c r="C14" s="36">
        <v>6159</v>
      </c>
      <c r="D14" s="36">
        <v>216</v>
      </c>
      <c r="E14" s="36">
        <v>1</v>
      </c>
      <c r="F14" s="37">
        <v>2640164</v>
      </c>
      <c r="G14" s="38" t="str">
        <f t="shared" si="0"/>
        <v>Large</v>
      </c>
      <c r="H14" s="35" t="s">
        <v>56</v>
      </c>
      <c r="I14" s="35" t="s">
        <v>57</v>
      </c>
      <c r="J14" s="39">
        <v>40908</v>
      </c>
      <c r="K14" s="39">
        <v>30782</v>
      </c>
      <c r="L14" s="67">
        <f t="shared" si="1"/>
        <v>27.742465753424657</v>
      </c>
      <c r="M14" s="36">
        <v>36717.169138951409</v>
      </c>
      <c r="N14" s="36">
        <v>5091.7326388888887</v>
      </c>
      <c r="O14" s="36">
        <v>313002.75</v>
      </c>
      <c r="P14" s="36">
        <v>339844.375</v>
      </c>
      <c r="Q14" s="40">
        <f t="shared" si="2"/>
        <v>26841.625</v>
      </c>
      <c r="R14" s="41">
        <f t="shared" si="3"/>
        <v>8.5755236974755011E-2</v>
      </c>
      <c r="S14" s="34">
        <v>33.070140757549254</v>
      </c>
      <c r="T14" s="36">
        <v>110273.609375</v>
      </c>
      <c r="U14" s="41">
        <v>7.1836586581303236E-2</v>
      </c>
      <c r="V14" s="34">
        <f t="shared" si="4"/>
        <v>2.8384193804302962</v>
      </c>
      <c r="W14" s="37">
        <v>41350.384319911085</v>
      </c>
      <c r="X14" s="37">
        <v>36506.280902714854</v>
      </c>
      <c r="Y14" s="37">
        <v>45467.173883371121</v>
      </c>
      <c r="Z14" s="34">
        <v>7.6284162350419606</v>
      </c>
      <c r="AA14" s="42">
        <v>62098</v>
      </c>
      <c r="AB14" s="42">
        <v>43835</v>
      </c>
      <c r="AC14" s="41">
        <v>8.2233761416031809E-2</v>
      </c>
      <c r="AD14" s="41">
        <v>0.62543839389217193</v>
      </c>
      <c r="AE14" s="43">
        <v>705</v>
      </c>
      <c r="AF14" s="43">
        <v>11</v>
      </c>
      <c r="AG14" s="43">
        <v>3</v>
      </c>
      <c r="AH14" s="43">
        <v>7</v>
      </c>
      <c r="AI14" s="43">
        <v>23</v>
      </c>
      <c r="AJ14" s="43">
        <v>1</v>
      </c>
      <c r="AK14" s="43">
        <v>71</v>
      </c>
      <c r="AL14" s="43">
        <v>6</v>
      </c>
      <c r="AM14" s="43">
        <v>2062000</v>
      </c>
      <c r="AN14" s="43">
        <v>510</v>
      </c>
      <c r="AO14" s="43">
        <v>161</v>
      </c>
      <c r="AP14" s="43">
        <v>12</v>
      </c>
      <c r="AQ14" s="43">
        <v>4</v>
      </c>
      <c r="AR14" s="43">
        <v>7</v>
      </c>
      <c r="AS14" s="43">
        <v>1</v>
      </c>
      <c r="AT14" s="43">
        <v>1</v>
      </c>
      <c r="AU14" s="43">
        <v>0</v>
      </c>
      <c r="AV14" s="43">
        <v>0</v>
      </c>
    </row>
    <row r="15" spans="1:48" x14ac:dyDescent="0.2">
      <c r="A15" s="34" t="s">
        <v>73</v>
      </c>
      <c r="B15" s="35">
        <v>21</v>
      </c>
      <c r="C15" s="36">
        <v>5776</v>
      </c>
      <c r="D15" s="36">
        <v>190</v>
      </c>
      <c r="E15" s="36">
        <v>1</v>
      </c>
      <c r="F15" s="37">
        <v>3021129</v>
      </c>
      <c r="G15" s="38" t="str">
        <f t="shared" si="0"/>
        <v>Really Big</v>
      </c>
      <c r="H15" s="35" t="s">
        <v>62</v>
      </c>
      <c r="I15" s="35" t="s">
        <v>57</v>
      </c>
      <c r="J15" s="39">
        <v>40908</v>
      </c>
      <c r="K15" s="39">
        <v>31593</v>
      </c>
      <c r="L15" s="67">
        <f t="shared" si="1"/>
        <v>25.520547945205479</v>
      </c>
      <c r="M15" s="36">
        <v>39337.392896172183</v>
      </c>
      <c r="N15" s="36">
        <v>479.42361111111109</v>
      </c>
      <c r="O15" s="36">
        <v>229414.484375</v>
      </c>
      <c r="P15" s="36">
        <v>231480.453125</v>
      </c>
      <c r="Q15" s="40">
        <f t="shared" si="2"/>
        <v>2065.96875</v>
      </c>
      <c r="R15" s="41">
        <f t="shared" si="3"/>
        <v>9.0053980489870709E-3</v>
      </c>
      <c r="S15" s="34">
        <v>36.351388286226204</v>
      </c>
      <c r="T15" s="36">
        <v>94243.1015625</v>
      </c>
      <c r="U15" s="41">
        <v>1.679317211297876E-2</v>
      </c>
      <c r="V15" s="34">
        <f t="shared" si="4"/>
        <v>2.4342841074989159</v>
      </c>
      <c r="W15" s="37">
        <v>55558.489323779249</v>
      </c>
      <c r="X15" s="37">
        <v>49029.0200066865</v>
      </c>
      <c r="Y15" s="37">
        <v>62337.516826237734</v>
      </c>
      <c r="Z15" s="34">
        <v>10.922778002936516</v>
      </c>
      <c r="AA15" s="42">
        <v>135672</v>
      </c>
      <c r="AB15" s="42">
        <v>66970</v>
      </c>
      <c r="AC15" s="41">
        <v>0.1046623559000778</v>
      </c>
      <c r="AD15" s="41">
        <v>0.51082416741190217</v>
      </c>
      <c r="AE15" s="43">
        <v>1713</v>
      </c>
      <c r="AF15" s="43">
        <v>13</v>
      </c>
      <c r="AG15" s="43">
        <v>2</v>
      </c>
      <c r="AH15" s="43">
        <v>18</v>
      </c>
      <c r="AI15" s="43">
        <v>28</v>
      </c>
      <c r="AJ15" s="43">
        <v>0</v>
      </c>
      <c r="AK15" s="43">
        <v>63</v>
      </c>
      <c r="AL15" s="43">
        <v>6</v>
      </c>
      <c r="AM15" s="43">
        <v>2585000</v>
      </c>
      <c r="AN15" s="43">
        <v>485</v>
      </c>
      <c r="AO15" s="43">
        <v>252</v>
      </c>
      <c r="AP15" s="43">
        <v>9</v>
      </c>
      <c r="AQ15" s="43">
        <v>4</v>
      </c>
      <c r="AR15" s="43">
        <v>5</v>
      </c>
      <c r="AS15" s="43">
        <v>0</v>
      </c>
      <c r="AT15" s="43">
        <v>0</v>
      </c>
      <c r="AU15" s="43">
        <v>0</v>
      </c>
      <c r="AV15" s="43">
        <v>0</v>
      </c>
    </row>
    <row r="16" spans="1:48" x14ac:dyDescent="0.2">
      <c r="A16" s="34" t="s">
        <v>74</v>
      </c>
      <c r="B16" s="35">
        <v>22</v>
      </c>
      <c r="C16" s="36">
        <v>5800</v>
      </c>
      <c r="D16" s="36">
        <v>211</v>
      </c>
      <c r="E16" s="36">
        <v>1</v>
      </c>
      <c r="F16" s="37">
        <v>1812350</v>
      </c>
      <c r="G16" s="38" t="str">
        <f t="shared" si="0"/>
        <v>Medium</v>
      </c>
      <c r="H16" s="35" t="s">
        <v>56</v>
      </c>
      <c r="I16" s="35" t="s">
        <v>57</v>
      </c>
      <c r="J16" s="39">
        <v>40908</v>
      </c>
      <c r="K16" s="39">
        <v>31285</v>
      </c>
      <c r="L16" s="67">
        <f t="shared" si="1"/>
        <v>26.364383561643837</v>
      </c>
      <c r="M16" s="36">
        <v>38190.614157280121</v>
      </c>
      <c r="N16" s="36">
        <v>2357.3246527777778</v>
      </c>
      <c r="O16" s="36">
        <v>228057.890625</v>
      </c>
      <c r="P16" s="36">
        <v>240058.84375</v>
      </c>
      <c r="Q16" s="40">
        <f t="shared" si="2"/>
        <v>12000.953125</v>
      </c>
      <c r="R16" s="41">
        <f t="shared" si="3"/>
        <v>5.2622398164391508E-2</v>
      </c>
      <c r="S16" s="34">
        <v>35.326471177651236</v>
      </c>
      <c r="T16" s="36">
        <v>92664</v>
      </c>
      <c r="U16" s="41">
        <v>6.6549914206164212E-2</v>
      </c>
      <c r="V16" s="34">
        <f t="shared" si="4"/>
        <v>2.4611271974553226</v>
      </c>
      <c r="W16" s="37">
        <v>55537.037382370712</v>
      </c>
      <c r="X16" s="37">
        <v>45574.058534058531</v>
      </c>
      <c r="Y16" s="37">
        <v>57848.766464142464</v>
      </c>
      <c r="Z16" s="34">
        <v>10.195094198409928</v>
      </c>
      <c r="AA16" s="42">
        <v>66290</v>
      </c>
      <c r="AB16" s="42">
        <v>33543</v>
      </c>
      <c r="AC16" s="41">
        <v>9.7620449259317427E-2</v>
      </c>
      <c r="AD16" s="41">
        <v>0.5286549902020663</v>
      </c>
      <c r="AE16" s="43">
        <v>2132</v>
      </c>
      <c r="AF16" s="43">
        <v>15</v>
      </c>
      <c r="AG16" s="43">
        <v>0</v>
      </c>
      <c r="AH16" s="43">
        <v>3</v>
      </c>
      <c r="AI16" s="43">
        <v>4</v>
      </c>
      <c r="AJ16" s="43">
        <v>0</v>
      </c>
      <c r="AK16" s="43">
        <v>86</v>
      </c>
      <c r="AL16" s="43">
        <v>11</v>
      </c>
      <c r="AM16" s="43">
        <v>3836000</v>
      </c>
      <c r="AN16" s="43">
        <v>536</v>
      </c>
      <c r="AO16" s="43">
        <v>218</v>
      </c>
      <c r="AP16" s="43">
        <v>13</v>
      </c>
      <c r="AQ16" s="43">
        <v>3</v>
      </c>
      <c r="AR16" s="43">
        <v>10</v>
      </c>
      <c r="AS16" s="43">
        <v>1</v>
      </c>
      <c r="AT16" s="43">
        <v>0</v>
      </c>
      <c r="AU16" s="43">
        <v>0</v>
      </c>
      <c r="AV16" s="43">
        <v>0</v>
      </c>
    </row>
    <row r="17" spans="1:48" x14ac:dyDescent="0.2">
      <c r="A17" s="34" t="s">
        <v>75</v>
      </c>
      <c r="B17" s="35">
        <v>23</v>
      </c>
      <c r="C17" s="36">
        <v>6117</v>
      </c>
      <c r="D17" s="36">
        <v>200</v>
      </c>
      <c r="E17" s="36">
        <v>1</v>
      </c>
      <c r="F17" s="37">
        <v>3196049</v>
      </c>
      <c r="G17" s="38" t="str">
        <f t="shared" si="0"/>
        <v>Really Big</v>
      </c>
      <c r="H17" s="35" t="s">
        <v>56</v>
      </c>
      <c r="I17" s="35" t="s">
        <v>57</v>
      </c>
      <c r="J17" s="39">
        <v>40908</v>
      </c>
      <c r="K17" s="39">
        <v>31243</v>
      </c>
      <c r="L17" s="67">
        <f t="shared" si="1"/>
        <v>26.479452054794521</v>
      </c>
      <c r="M17" s="36">
        <v>64199.328181053119</v>
      </c>
      <c r="N17" s="36">
        <v>7743.15625</v>
      </c>
      <c r="O17" s="36">
        <v>467518.875</v>
      </c>
      <c r="P17" s="36">
        <v>508319.25</v>
      </c>
      <c r="Q17" s="40">
        <f t="shared" si="2"/>
        <v>40800.375</v>
      </c>
      <c r="R17" s="41">
        <f t="shared" si="3"/>
        <v>8.7270005943610299E-2</v>
      </c>
      <c r="S17" s="34">
        <v>33.462931309457829</v>
      </c>
      <c r="T17" s="36">
        <v>168931.65625</v>
      </c>
      <c r="U17" s="41">
        <v>6.3050090707910164E-2</v>
      </c>
      <c r="V17" s="34">
        <f t="shared" si="4"/>
        <v>2.7675030564320298</v>
      </c>
      <c r="W17" s="37">
        <v>50477.110171587512</v>
      </c>
      <c r="X17" s="37">
        <v>45013.157206880816</v>
      </c>
      <c r="Y17" s="37">
        <v>58756.311548467369</v>
      </c>
      <c r="Z17" s="34">
        <v>9.4845396477042581</v>
      </c>
      <c r="AA17" s="42">
        <v>107725</v>
      </c>
      <c r="AB17" s="42">
        <v>68161</v>
      </c>
      <c r="AC17" s="41">
        <v>0.10214457799575971</v>
      </c>
      <c r="AD17" s="41">
        <v>0.56707046905949265</v>
      </c>
      <c r="AE17" s="43">
        <v>1371</v>
      </c>
      <c r="AF17" s="43">
        <v>12</v>
      </c>
      <c r="AG17" s="43">
        <v>5</v>
      </c>
      <c r="AH17" s="43">
        <v>6</v>
      </c>
      <c r="AI17" s="43">
        <v>23</v>
      </c>
      <c r="AJ17" s="43">
        <v>2</v>
      </c>
      <c r="AK17" s="43">
        <v>119</v>
      </c>
      <c r="AL17" s="43">
        <v>5</v>
      </c>
      <c r="AM17" s="43">
        <v>2837000</v>
      </c>
      <c r="AN17" s="43">
        <v>849</v>
      </c>
      <c r="AO17" s="43">
        <v>284</v>
      </c>
      <c r="AP17" s="43">
        <v>7</v>
      </c>
      <c r="AQ17" s="43">
        <v>0</v>
      </c>
      <c r="AR17" s="43">
        <v>6</v>
      </c>
      <c r="AS17" s="43">
        <v>1</v>
      </c>
      <c r="AT17" s="43">
        <v>0</v>
      </c>
      <c r="AU17" s="43">
        <v>1</v>
      </c>
      <c r="AV17" s="43">
        <v>0</v>
      </c>
    </row>
    <row r="18" spans="1:48" x14ac:dyDescent="0.2">
      <c r="A18" s="34" t="s">
        <v>76</v>
      </c>
      <c r="B18" s="35">
        <v>24</v>
      </c>
      <c r="C18" s="36">
        <v>5995</v>
      </c>
      <c r="D18" s="36">
        <v>217</v>
      </c>
      <c r="E18" s="36">
        <v>1</v>
      </c>
      <c r="F18" s="37">
        <v>2461004</v>
      </c>
      <c r="G18" s="38" t="str">
        <f t="shared" si="0"/>
        <v>Large</v>
      </c>
      <c r="H18" s="35" t="s">
        <v>62</v>
      </c>
      <c r="I18" s="35" t="s">
        <v>57</v>
      </c>
      <c r="J18" s="39">
        <v>40908</v>
      </c>
      <c r="K18" s="39">
        <v>32671</v>
      </c>
      <c r="L18" s="67">
        <f t="shared" si="1"/>
        <v>22.567123287671233</v>
      </c>
      <c r="M18" s="36">
        <v>12265.837820473253</v>
      </c>
      <c r="N18" s="36">
        <v>3135.1076388888887</v>
      </c>
      <c r="O18" s="36">
        <v>94677.390625</v>
      </c>
      <c r="P18" s="36">
        <v>110045.125</v>
      </c>
      <c r="Q18" s="40">
        <f t="shared" si="2"/>
        <v>15367.734375</v>
      </c>
      <c r="R18" s="41">
        <f t="shared" si="3"/>
        <v>0.16231683481718262</v>
      </c>
      <c r="S18" s="34">
        <v>34.029787668749449</v>
      </c>
      <c r="T18" s="36">
        <v>29755.8125</v>
      </c>
      <c r="U18" s="41">
        <v>0.17158976817554553</v>
      </c>
      <c r="V18" s="34">
        <f t="shared" si="4"/>
        <v>3.1818116418430851</v>
      </c>
      <c r="W18" s="37">
        <v>55333.85478887528</v>
      </c>
      <c r="X18" s="37">
        <v>52645.730308994251</v>
      </c>
      <c r="Y18" s="37">
        <v>66128.899831263596</v>
      </c>
      <c r="Z18" s="34">
        <v>9.785119859916616</v>
      </c>
      <c r="AA18" s="42">
        <v>12861</v>
      </c>
      <c r="AB18" s="42">
        <v>7551</v>
      </c>
      <c r="AC18" s="41">
        <v>9.3758243604552968E-2</v>
      </c>
      <c r="AD18" s="41">
        <v>0.78371387823585803</v>
      </c>
      <c r="AE18" s="43">
        <v>284</v>
      </c>
      <c r="AF18" s="43">
        <v>4</v>
      </c>
      <c r="AG18" s="43">
        <v>3</v>
      </c>
      <c r="AH18" s="43">
        <v>3</v>
      </c>
      <c r="AI18" s="43">
        <v>2</v>
      </c>
      <c r="AJ18" s="43">
        <v>0</v>
      </c>
      <c r="AK18" s="43">
        <v>14</v>
      </c>
      <c r="AL18" s="43">
        <v>6</v>
      </c>
      <c r="AM18" s="43">
        <v>2002000</v>
      </c>
      <c r="AN18" s="43">
        <v>168</v>
      </c>
      <c r="AO18" s="43">
        <v>57</v>
      </c>
      <c r="AP18" s="43">
        <v>8</v>
      </c>
      <c r="AQ18" s="43">
        <v>1</v>
      </c>
      <c r="AR18" s="43">
        <v>5</v>
      </c>
      <c r="AS18" s="43">
        <v>0</v>
      </c>
      <c r="AT18" s="43">
        <v>0</v>
      </c>
      <c r="AU18" s="43">
        <v>0</v>
      </c>
      <c r="AV18" s="43">
        <v>0</v>
      </c>
    </row>
    <row r="19" spans="1:48" x14ac:dyDescent="0.2">
      <c r="A19" s="34" t="s">
        <v>77</v>
      </c>
      <c r="B19" s="35">
        <v>25</v>
      </c>
      <c r="C19" s="36">
        <v>6159</v>
      </c>
      <c r="D19" s="36">
        <v>200</v>
      </c>
      <c r="E19" s="36">
        <v>1</v>
      </c>
      <c r="F19" s="37">
        <v>2487110</v>
      </c>
      <c r="G19" s="38" t="str">
        <f t="shared" si="0"/>
        <v>Large</v>
      </c>
      <c r="H19" s="35" t="s">
        <v>56</v>
      </c>
      <c r="I19" s="35" t="s">
        <v>57</v>
      </c>
      <c r="J19" s="39">
        <v>40908</v>
      </c>
      <c r="K19" s="39">
        <v>30642</v>
      </c>
      <c r="L19" s="67">
        <f t="shared" si="1"/>
        <v>28.126027397260273</v>
      </c>
      <c r="M19" s="36">
        <v>38276.809489733336</v>
      </c>
      <c r="N19" s="36">
        <v>8968.1215277777774</v>
      </c>
      <c r="O19" s="36">
        <v>353679.15625</v>
      </c>
      <c r="P19" s="36">
        <v>400061.125</v>
      </c>
      <c r="Q19" s="40">
        <f t="shared" si="2"/>
        <v>46381.96875</v>
      </c>
      <c r="R19" s="41">
        <f t="shared" si="3"/>
        <v>0.13114136903565404</v>
      </c>
      <c r="S19" s="34">
        <v>31.563785433001467</v>
      </c>
      <c r="T19" s="36">
        <v>105311.9765625</v>
      </c>
      <c r="U19" s="41">
        <v>0.12191091750975319</v>
      </c>
      <c r="V19" s="34">
        <f t="shared" si="4"/>
        <v>3.3583944371236858</v>
      </c>
      <c r="W19" s="37">
        <v>48225.065731113056</v>
      </c>
      <c r="X19" s="37">
        <v>45016.197195638881</v>
      </c>
      <c r="Y19" s="37">
        <v>57146.72184057378</v>
      </c>
      <c r="Z19" s="34">
        <v>7.9241848955850145</v>
      </c>
      <c r="AA19" s="42">
        <v>46550</v>
      </c>
      <c r="AB19" s="42">
        <v>34967</v>
      </c>
      <c r="AC19" s="41">
        <v>8.4262342762239317E-2</v>
      </c>
      <c r="AD19" s="41">
        <v>0.76598331925347818</v>
      </c>
      <c r="AE19" s="43">
        <v>532</v>
      </c>
      <c r="AF19" s="43">
        <v>5</v>
      </c>
      <c r="AG19" s="43">
        <v>4</v>
      </c>
      <c r="AH19" s="43">
        <v>2</v>
      </c>
      <c r="AI19" s="43">
        <v>3</v>
      </c>
      <c r="AJ19" s="43">
        <v>2</v>
      </c>
      <c r="AK19" s="43">
        <v>84</v>
      </c>
      <c r="AL19" s="43">
        <v>4</v>
      </c>
      <c r="AM19" s="43">
        <v>1515000</v>
      </c>
      <c r="AN19" s="43">
        <v>502</v>
      </c>
      <c r="AO19" s="43">
        <v>151</v>
      </c>
      <c r="AP19" s="43">
        <v>8</v>
      </c>
      <c r="AQ19" s="43">
        <v>2</v>
      </c>
      <c r="AR19" s="43">
        <v>5</v>
      </c>
      <c r="AS19" s="43">
        <v>0</v>
      </c>
      <c r="AT19" s="43">
        <v>1</v>
      </c>
      <c r="AU19" s="43">
        <v>2</v>
      </c>
      <c r="AV19" s="43">
        <v>1</v>
      </c>
    </row>
    <row r="20" spans="1:48" x14ac:dyDescent="0.2">
      <c r="A20" s="34" t="s">
        <v>78</v>
      </c>
      <c r="B20" s="35">
        <v>27</v>
      </c>
      <c r="C20" s="36">
        <v>5995</v>
      </c>
      <c r="D20" s="36">
        <v>213</v>
      </c>
      <c r="E20" s="36">
        <v>1</v>
      </c>
      <c r="F20" s="37">
        <v>1905128</v>
      </c>
      <c r="G20" s="38" t="str">
        <f t="shared" si="0"/>
        <v>Medium</v>
      </c>
      <c r="H20" s="35" t="s">
        <v>56</v>
      </c>
      <c r="I20" s="35" t="s">
        <v>57</v>
      </c>
      <c r="J20" s="39">
        <v>40908</v>
      </c>
      <c r="K20" s="39">
        <v>32643</v>
      </c>
      <c r="L20" s="67">
        <f t="shared" si="1"/>
        <v>22.643835616438356</v>
      </c>
      <c r="M20" s="36">
        <v>14725.73333181638</v>
      </c>
      <c r="N20" s="36">
        <v>3871.3897569444443</v>
      </c>
      <c r="O20" s="36">
        <v>151717.875</v>
      </c>
      <c r="P20" s="36">
        <v>175801.9375</v>
      </c>
      <c r="Q20" s="40">
        <f t="shared" si="2"/>
        <v>24084.0625</v>
      </c>
      <c r="R20" s="41">
        <f t="shared" si="3"/>
        <v>0.15874241911178891</v>
      </c>
      <c r="S20" s="34">
        <v>30.125642743150731</v>
      </c>
      <c r="T20" s="36">
        <v>49716.71875</v>
      </c>
      <c r="U20" s="41">
        <v>0.15123496560198876</v>
      </c>
      <c r="V20" s="34">
        <f t="shared" si="4"/>
        <v>3.0516469874633469</v>
      </c>
      <c r="W20" s="37">
        <v>35716.596843994252</v>
      </c>
      <c r="X20" s="37">
        <v>33273.924297347156</v>
      </c>
      <c r="Y20" s="37">
        <v>40692.333419963528</v>
      </c>
      <c r="Z20" s="34">
        <v>7.9856273384821996</v>
      </c>
      <c r="AA20" s="42">
        <v>17785</v>
      </c>
      <c r="AB20" s="42">
        <v>13054</v>
      </c>
      <c r="AC20" s="41">
        <v>8.0418896291461539E-2</v>
      </c>
      <c r="AD20" s="41">
        <v>0.67848620415974414</v>
      </c>
      <c r="AE20" s="43">
        <v>168</v>
      </c>
      <c r="AF20" s="43">
        <v>2</v>
      </c>
      <c r="AG20" s="43">
        <v>3</v>
      </c>
      <c r="AH20" s="43">
        <v>0</v>
      </c>
      <c r="AI20" s="43">
        <v>7</v>
      </c>
      <c r="AJ20" s="43">
        <v>0</v>
      </c>
      <c r="AK20" s="43">
        <v>29</v>
      </c>
      <c r="AL20" s="43">
        <v>12</v>
      </c>
      <c r="AM20" s="43">
        <v>2237000</v>
      </c>
      <c r="AN20" s="43">
        <v>218</v>
      </c>
      <c r="AO20" s="43">
        <v>51</v>
      </c>
      <c r="AP20" s="43">
        <v>1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</row>
    <row r="21" spans="1:48" x14ac:dyDescent="0.2">
      <c r="A21" s="34" t="s">
        <v>79</v>
      </c>
      <c r="B21" s="35">
        <v>28</v>
      </c>
      <c r="C21" s="36">
        <v>3000</v>
      </c>
      <c r="D21" s="36">
        <v>195</v>
      </c>
      <c r="E21" s="36">
        <v>1</v>
      </c>
      <c r="F21" s="37">
        <v>2467004</v>
      </c>
      <c r="G21" s="38" t="str">
        <f t="shared" si="0"/>
        <v>Large</v>
      </c>
      <c r="H21" s="35" t="s">
        <v>62</v>
      </c>
      <c r="I21" s="35" t="s">
        <v>57</v>
      </c>
      <c r="J21" s="39">
        <v>40908</v>
      </c>
      <c r="K21" s="39">
        <v>32188</v>
      </c>
      <c r="L21" s="67">
        <f t="shared" si="1"/>
        <v>23.890410958904109</v>
      </c>
      <c r="M21" s="36">
        <v>47306.047201433517</v>
      </c>
      <c r="N21" s="36">
        <v>4982.4513888888887</v>
      </c>
      <c r="O21" s="36">
        <v>343975.875</v>
      </c>
      <c r="P21" s="36">
        <v>371984.40625</v>
      </c>
      <c r="Q21" s="40">
        <f t="shared" si="2"/>
        <v>28008.53125</v>
      </c>
      <c r="R21" s="41">
        <f t="shared" si="3"/>
        <v>8.1425859444357832E-2</v>
      </c>
      <c r="S21" s="34">
        <v>33.793024002046657</v>
      </c>
      <c r="T21" s="36">
        <v>149468.015625</v>
      </c>
      <c r="U21" s="41">
        <v>8.31837664266174E-2</v>
      </c>
      <c r="V21" s="34">
        <f t="shared" si="4"/>
        <v>2.3013343260206276</v>
      </c>
      <c r="W21" s="37">
        <v>30562.212235832645</v>
      </c>
      <c r="X21" s="37">
        <v>26154.355068230001</v>
      </c>
      <c r="Y21" s="37">
        <v>31824.795581799677</v>
      </c>
      <c r="Z21" s="34">
        <v>7.0808121071018855</v>
      </c>
      <c r="AA21" s="42">
        <v>116265</v>
      </c>
      <c r="AB21" s="42">
        <v>61609</v>
      </c>
      <c r="AC21" s="41">
        <v>6.85181996211702E-2</v>
      </c>
      <c r="AD21" s="41">
        <v>0.51420750673345994</v>
      </c>
      <c r="AE21" s="43">
        <v>1526</v>
      </c>
      <c r="AF21" s="43">
        <v>14</v>
      </c>
      <c r="AG21" s="43">
        <v>7</v>
      </c>
      <c r="AH21" s="43">
        <v>16</v>
      </c>
      <c r="AI21" s="43">
        <v>54</v>
      </c>
      <c r="AJ21" s="43">
        <v>1</v>
      </c>
      <c r="AK21" s="43">
        <v>150</v>
      </c>
      <c r="AL21" s="43">
        <v>12</v>
      </c>
      <c r="AM21" s="43">
        <v>4777000</v>
      </c>
      <c r="AN21" s="43">
        <v>790</v>
      </c>
      <c r="AO21" s="43">
        <v>316</v>
      </c>
      <c r="AP21" s="43">
        <v>25</v>
      </c>
      <c r="AQ21" s="43">
        <v>13</v>
      </c>
      <c r="AR21" s="43">
        <v>9</v>
      </c>
      <c r="AS21" s="43">
        <v>1</v>
      </c>
      <c r="AT21" s="43">
        <v>0</v>
      </c>
      <c r="AU21" s="43">
        <v>1</v>
      </c>
      <c r="AV21" s="43">
        <v>1</v>
      </c>
    </row>
    <row r="22" spans="1:48" x14ac:dyDescent="0.2">
      <c r="A22" s="34" t="s">
        <v>80</v>
      </c>
      <c r="B22" s="35">
        <v>29</v>
      </c>
      <c r="C22" s="36">
        <v>5440</v>
      </c>
      <c r="D22" s="36">
        <v>175</v>
      </c>
      <c r="E22" s="36">
        <v>1</v>
      </c>
      <c r="F22" s="37">
        <v>1786083</v>
      </c>
      <c r="G22" s="38" t="str">
        <f t="shared" si="0"/>
        <v>Medium</v>
      </c>
      <c r="H22" s="35" t="s">
        <v>56</v>
      </c>
      <c r="I22" s="35" t="s">
        <v>57</v>
      </c>
      <c r="J22" s="39">
        <v>40908</v>
      </c>
      <c r="K22" s="39">
        <v>31999</v>
      </c>
      <c r="L22" s="67">
        <f t="shared" si="1"/>
        <v>24.408219178082192</v>
      </c>
      <c r="M22" s="36">
        <v>16323.193846837326</v>
      </c>
      <c r="N22" s="36">
        <v>5232.7951388888887</v>
      </c>
      <c r="O22" s="36">
        <v>181649.78125</v>
      </c>
      <c r="P22" s="36">
        <v>211272.28125</v>
      </c>
      <c r="Q22" s="40">
        <f t="shared" si="2"/>
        <v>29622.5</v>
      </c>
      <c r="R22" s="41">
        <f t="shared" si="3"/>
        <v>0.16307479038045911</v>
      </c>
      <c r="S22" s="34">
        <v>29.050990117831478</v>
      </c>
      <c r="T22" s="36">
        <v>62274.578125</v>
      </c>
      <c r="U22" s="41">
        <v>0.12570576426526375</v>
      </c>
      <c r="V22" s="34">
        <f t="shared" si="4"/>
        <v>2.9169170907169435</v>
      </c>
      <c r="W22" s="37">
        <v>27182.751276165309</v>
      </c>
      <c r="X22" s="37">
        <v>23481.249845881634</v>
      </c>
      <c r="Y22" s="37">
        <v>29258.349899951689</v>
      </c>
      <c r="Z22" s="34">
        <v>6.8164955049975902</v>
      </c>
      <c r="AA22" s="42">
        <v>40737</v>
      </c>
      <c r="AB22" s="42">
        <v>22196</v>
      </c>
      <c r="AC22" s="41">
        <v>7.584312396123756E-2</v>
      </c>
      <c r="AD22" s="41">
        <v>0.54364063789956252</v>
      </c>
      <c r="AE22" s="43">
        <v>427</v>
      </c>
      <c r="AF22" s="43">
        <v>10</v>
      </c>
      <c r="AG22" s="43">
        <v>2</v>
      </c>
      <c r="AH22" s="43">
        <v>8</v>
      </c>
      <c r="AI22" s="43">
        <v>45</v>
      </c>
      <c r="AJ22" s="43">
        <v>1</v>
      </c>
      <c r="AK22" s="43">
        <v>61</v>
      </c>
      <c r="AL22" s="43">
        <v>11</v>
      </c>
      <c r="AM22" s="43">
        <v>3247880</v>
      </c>
      <c r="AN22" s="43">
        <v>333</v>
      </c>
      <c r="AO22" s="43">
        <v>90</v>
      </c>
      <c r="AP22" s="43">
        <v>2</v>
      </c>
      <c r="AQ22" s="43">
        <v>1</v>
      </c>
      <c r="AR22" s="43">
        <v>1</v>
      </c>
      <c r="AS22" s="43">
        <v>0</v>
      </c>
      <c r="AT22" s="43">
        <v>0</v>
      </c>
      <c r="AU22" s="43">
        <v>0</v>
      </c>
      <c r="AV22" s="43">
        <v>0</v>
      </c>
    </row>
    <row r="23" spans="1:48" x14ac:dyDescent="0.2">
      <c r="A23" s="34" t="s">
        <v>81</v>
      </c>
      <c r="B23" s="35">
        <v>30</v>
      </c>
      <c r="C23" s="36">
        <v>5288</v>
      </c>
      <c r="D23" s="36">
        <v>220</v>
      </c>
      <c r="E23" s="36">
        <v>1</v>
      </c>
      <c r="F23" s="37">
        <v>2957345</v>
      </c>
      <c r="G23" s="38" t="str">
        <f t="shared" si="0"/>
        <v>Large</v>
      </c>
      <c r="H23" s="35" t="s">
        <v>62</v>
      </c>
      <c r="I23" s="35" t="s">
        <v>57</v>
      </c>
      <c r="J23" s="39">
        <v>40908</v>
      </c>
      <c r="K23" s="39">
        <v>31957</v>
      </c>
      <c r="L23" s="67">
        <f t="shared" si="1"/>
        <v>24.523287671232875</v>
      </c>
      <c r="M23" s="36">
        <v>29676.327667683476</v>
      </c>
      <c r="N23" s="36">
        <v>1660.8107638888889</v>
      </c>
      <c r="O23" s="36">
        <v>205698.09375</v>
      </c>
      <c r="P23" s="36">
        <v>214073.703125</v>
      </c>
      <c r="Q23" s="40">
        <f t="shared" si="2"/>
        <v>8375.609375</v>
      </c>
      <c r="R23" s="41">
        <f t="shared" si="3"/>
        <v>4.0717972744946741E-2</v>
      </c>
      <c r="S23" s="34">
        <v>35.409154101604308</v>
      </c>
      <c r="T23" s="36">
        <v>76954.6640625</v>
      </c>
      <c r="U23" s="41">
        <v>4.3413243410258699E-2</v>
      </c>
      <c r="V23" s="34">
        <f t="shared" si="4"/>
        <v>2.6729776064377191</v>
      </c>
      <c r="W23" s="37">
        <v>44947.379163279678</v>
      </c>
      <c r="X23" s="37">
        <v>42194.306785133333</v>
      </c>
      <c r="Y23" s="37">
        <v>53206.026248741706</v>
      </c>
      <c r="Z23" s="34">
        <v>8.075444528856984</v>
      </c>
      <c r="AA23" s="42">
        <v>53362</v>
      </c>
      <c r="AB23" s="42">
        <v>29810</v>
      </c>
      <c r="AC23" s="41">
        <v>8.3904946996170918E-2</v>
      </c>
      <c r="AD23" s="41">
        <v>0.61543258066290429</v>
      </c>
      <c r="AE23" s="43">
        <v>586</v>
      </c>
      <c r="AF23" s="43">
        <v>9</v>
      </c>
      <c r="AG23" s="43">
        <v>1</v>
      </c>
      <c r="AH23" s="43">
        <v>14</v>
      </c>
      <c r="AI23" s="43">
        <v>21</v>
      </c>
      <c r="AJ23" s="43">
        <v>0</v>
      </c>
      <c r="AK23" s="43">
        <v>73</v>
      </c>
      <c r="AL23" s="43">
        <v>11</v>
      </c>
      <c r="AM23" s="43">
        <v>3122000</v>
      </c>
      <c r="AN23" s="43">
        <v>413</v>
      </c>
      <c r="AO23" s="43">
        <v>170</v>
      </c>
      <c r="AP23" s="43">
        <v>8</v>
      </c>
      <c r="AQ23" s="43">
        <v>0</v>
      </c>
      <c r="AR23" s="43">
        <v>8</v>
      </c>
      <c r="AS23" s="43">
        <v>1</v>
      </c>
      <c r="AT23" s="43">
        <v>0</v>
      </c>
      <c r="AU23" s="43">
        <v>0</v>
      </c>
      <c r="AV23" s="43">
        <v>1</v>
      </c>
    </row>
    <row r="24" spans="1:48" x14ac:dyDescent="0.2">
      <c r="A24" s="34" t="s">
        <v>82</v>
      </c>
      <c r="B24" s="35">
        <v>31</v>
      </c>
      <c r="C24" s="36">
        <v>6117</v>
      </c>
      <c r="D24" s="36">
        <v>212</v>
      </c>
      <c r="E24" s="36">
        <v>0</v>
      </c>
      <c r="F24" s="37">
        <v>2487449</v>
      </c>
      <c r="G24" s="38" t="str">
        <f t="shared" si="0"/>
        <v>Large</v>
      </c>
      <c r="H24" s="35" t="s">
        <v>83</v>
      </c>
      <c r="I24" s="35" t="s">
        <v>57</v>
      </c>
      <c r="J24" s="39">
        <v>40908</v>
      </c>
      <c r="K24" s="39">
        <v>31495</v>
      </c>
      <c r="L24" s="67">
        <f t="shared" si="1"/>
        <v>25.789041095890411</v>
      </c>
      <c r="M24" s="36">
        <v>65838.997264693535</v>
      </c>
      <c r="N24" s="36">
        <v>7777.5173611111113</v>
      </c>
      <c r="O24" s="36">
        <v>451615.90625</v>
      </c>
      <c r="P24" s="36">
        <v>495500.59375</v>
      </c>
      <c r="Q24" s="40">
        <f t="shared" si="2"/>
        <v>43884.6875</v>
      </c>
      <c r="R24" s="41">
        <f t="shared" si="3"/>
        <v>9.717259045279697E-2</v>
      </c>
      <c r="S24" s="34">
        <v>32.419183641187352</v>
      </c>
      <c r="T24" s="36">
        <v>197642.984375</v>
      </c>
      <c r="U24" s="41">
        <v>0.12055694488902852</v>
      </c>
      <c r="V24" s="34">
        <f t="shared" si="4"/>
        <v>2.2850085353554559</v>
      </c>
      <c r="W24" s="37">
        <v>30981.223661256001</v>
      </c>
      <c r="X24" s="37">
        <v>27013.59703145294</v>
      </c>
      <c r="Y24" s="37">
        <v>32926.95171910106</v>
      </c>
      <c r="Z24" s="34">
        <v>8.5091414655752846</v>
      </c>
      <c r="AA24" s="42">
        <v>124435</v>
      </c>
      <c r="AB24" s="42">
        <v>60337</v>
      </c>
      <c r="AC24" s="41">
        <v>7.6109185797955323E-2</v>
      </c>
      <c r="AD24" s="41">
        <v>0.44000488960674011</v>
      </c>
      <c r="AE24" s="43">
        <v>2476</v>
      </c>
      <c r="AF24" s="43">
        <v>21</v>
      </c>
      <c r="AG24" s="43">
        <v>4</v>
      </c>
      <c r="AH24" s="43">
        <v>5</v>
      </c>
      <c r="AI24" s="43">
        <v>8</v>
      </c>
      <c r="AJ24" s="43">
        <v>3</v>
      </c>
      <c r="AK24" s="43">
        <v>225</v>
      </c>
      <c r="AL24" s="43">
        <v>11</v>
      </c>
      <c r="AM24" s="43">
        <v>5258000</v>
      </c>
      <c r="AN24" s="43">
        <v>829</v>
      </c>
      <c r="AO24" s="43">
        <v>307</v>
      </c>
      <c r="AP24" s="43">
        <v>18</v>
      </c>
      <c r="AQ24" s="43">
        <v>6</v>
      </c>
      <c r="AR24" s="43">
        <v>10</v>
      </c>
      <c r="AS24" s="43">
        <v>1</v>
      </c>
      <c r="AT24" s="43">
        <v>1</v>
      </c>
      <c r="AU24" s="43">
        <v>0</v>
      </c>
      <c r="AV24" s="43">
        <v>1</v>
      </c>
    </row>
    <row r="25" spans="1:48" x14ac:dyDescent="0.2">
      <c r="A25" s="34" t="s">
        <v>84</v>
      </c>
      <c r="B25" s="35">
        <v>32</v>
      </c>
      <c r="C25" s="36">
        <v>6142</v>
      </c>
      <c r="D25" s="36">
        <v>206</v>
      </c>
      <c r="E25" s="36">
        <v>1</v>
      </c>
      <c r="F25" s="37">
        <v>2926940</v>
      </c>
      <c r="G25" s="38" t="str">
        <f t="shared" si="0"/>
        <v>Large</v>
      </c>
      <c r="H25" s="35" t="s">
        <v>62</v>
      </c>
      <c r="I25" s="35" t="s">
        <v>57</v>
      </c>
      <c r="J25" s="39">
        <v>40908</v>
      </c>
      <c r="K25" s="39">
        <v>31754</v>
      </c>
      <c r="L25" s="67">
        <f t="shared" si="1"/>
        <v>25.079452054794519</v>
      </c>
      <c r="M25" s="36">
        <v>52081.847111154013</v>
      </c>
      <c r="N25" s="36">
        <v>5846.25</v>
      </c>
      <c r="O25" s="36">
        <v>386442.25</v>
      </c>
      <c r="P25" s="36">
        <v>412716.28125</v>
      </c>
      <c r="Q25" s="40">
        <f t="shared" si="2"/>
        <v>26274.03125</v>
      </c>
      <c r="R25" s="41">
        <f t="shared" si="3"/>
        <v>6.7989541128072817E-2</v>
      </c>
      <c r="S25" s="34">
        <v>33.17541495527469</v>
      </c>
      <c r="T25" s="36">
        <v>134031.0625</v>
      </c>
      <c r="U25" s="41">
        <v>6.9398558263313023E-2</v>
      </c>
      <c r="V25" s="34">
        <f t="shared" si="4"/>
        <v>2.8832290275994792</v>
      </c>
      <c r="W25" s="37">
        <v>49331.25778958889</v>
      </c>
      <c r="X25" s="37">
        <v>46488.853283543882</v>
      </c>
      <c r="Y25" s="37">
        <v>60354.953521572636</v>
      </c>
      <c r="Z25" s="34">
        <v>9.6027794592646991</v>
      </c>
      <c r="AA25" s="42">
        <v>63102</v>
      </c>
      <c r="AB25" s="42">
        <v>37714</v>
      </c>
      <c r="AC25" s="41">
        <v>9.8554417599052327E-2</v>
      </c>
      <c r="AD25" s="41">
        <v>0.67902756142175502</v>
      </c>
      <c r="AE25" s="43">
        <v>873</v>
      </c>
      <c r="AF25" s="43">
        <v>7</v>
      </c>
      <c r="AG25" s="43">
        <v>3</v>
      </c>
      <c r="AH25" s="43">
        <v>1</v>
      </c>
      <c r="AI25" s="43">
        <v>18</v>
      </c>
      <c r="AJ25" s="43">
        <v>0</v>
      </c>
      <c r="AK25" s="43">
        <v>63</v>
      </c>
      <c r="AL25" s="43">
        <v>13</v>
      </c>
      <c r="AM25" s="43">
        <v>3017000</v>
      </c>
      <c r="AN25" s="43">
        <v>445</v>
      </c>
      <c r="AO25" s="43">
        <v>154</v>
      </c>
      <c r="AP25" s="43">
        <v>10</v>
      </c>
      <c r="AQ25" s="43">
        <v>2</v>
      </c>
      <c r="AR25" s="43">
        <v>7</v>
      </c>
      <c r="AS25" s="43">
        <v>1</v>
      </c>
      <c r="AT25" s="43">
        <v>0</v>
      </c>
      <c r="AU25" s="43">
        <v>1</v>
      </c>
      <c r="AV25" s="43">
        <v>0</v>
      </c>
    </row>
    <row r="26" spans="1:48" x14ac:dyDescent="0.2">
      <c r="A26" s="34" t="s">
        <v>85</v>
      </c>
      <c r="B26" s="35">
        <v>33</v>
      </c>
      <c r="C26" s="36">
        <v>5995</v>
      </c>
      <c r="D26" s="36">
        <v>213</v>
      </c>
      <c r="E26" s="36">
        <v>1</v>
      </c>
      <c r="F26" s="37">
        <v>2830930</v>
      </c>
      <c r="G26" s="38" t="str">
        <f t="shared" si="0"/>
        <v>Large</v>
      </c>
      <c r="H26" s="35" t="s">
        <v>62</v>
      </c>
      <c r="I26" s="35" t="s">
        <v>57</v>
      </c>
      <c r="J26" s="39">
        <v>40908</v>
      </c>
      <c r="K26" s="39">
        <v>32524</v>
      </c>
      <c r="L26" s="67">
        <f t="shared" si="1"/>
        <v>22.969863013698632</v>
      </c>
      <c r="M26" s="36">
        <v>64240.920431747334</v>
      </c>
      <c r="N26" s="36">
        <v>2015.0972222222222</v>
      </c>
      <c r="O26" s="36">
        <v>413747.21875</v>
      </c>
      <c r="P26" s="36">
        <v>423266.6875</v>
      </c>
      <c r="Q26" s="40">
        <f t="shared" si="2"/>
        <v>9519.46875</v>
      </c>
      <c r="R26" s="41">
        <f t="shared" si="3"/>
        <v>2.3007934116777672E-2</v>
      </c>
      <c r="S26" s="34">
        <v>34.739762223477179</v>
      </c>
      <c r="T26" s="36">
        <v>165705.15625</v>
      </c>
      <c r="U26" s="41">
        <v>2.6600805459244724E-2</v>
      </c>
      <c r="V26" s="34">
        <f t="shared" si="4"/>
        <v>2.4968880155170186</v>
      </c>
      <c r="W26" s="37">
        <v>49197.642900747094</v>
      </c>
      <c r="X26" s="37">
        <v>46340.963369991696</v>
      </c>
      <c r="Y26" s="37">
        <v>61134.570352160124</v>
      </c>
      <c r="Z26" s="34">
        <v>10.419121106082883</v>
      </c>
      <c r="AA26" s="42">
        <v>211895</v>
      </c>
      <c r="AB26" s="42">
        <v>124565</v>
      </c>
      <c r="AC26" s="41">
        <v>0.10498214686426706</v>
      </c>
      <c r="AD26" s="41">
        <v>0.51407012481225356</v>
      </c>
      <c r="AE26" s="43">
        <v>2080</v>
      </c>
      <c r="AF26" s="43">
        <v>12</v>
      </c>
      <c r="AG26" s="43">
        <v>8</v>
      </c>
      <c r="AH26" s="43">
        <v>16</v>
      </c>
      <c r="AI26" s="43">
        <v>44</v>
      </c>
      <c r="AJ26" s="43">
        <v>0</v>
      </c>
      <c r="AK26" s="43">
        <v>90</v>
      </c>
      <c r="AL26" s="43">
        <v>19</v>
      </c>
      <c r="AM26" s="43">
        <v>5853000</v>
      </c>
      <c r="AN26" s="43">
        <v>816</v>
      </c>
      <c r="AO26" s="43">
        <v>357</v>
      </c>
      <c r="AP26" s="43">
        <v>19</v>
      </c>
      <c r="AQ26" s="43">
        <v>4</v>
      </c>
      <c r="AR26" s="43">
        <v>13</v>
      </c>
      <c r="AS26" s="43">
        <v>3</v>
      </c>
      <c r="AT26" s="43">
        <v>1</v>
      </c>
      <c r="AU26" s="43">
        <v>0</v>
      </c>
      <c r="AV26" s="43">
        <v>0</v>
      </c>
    </row>
    <row r="27" spans="1:48" x14ac:dyDescent="0.2">
      <c r="A27" s="34" t="s">
        <v>86</v>
      </c>
      <c r="B27" s="35">
        <v>34</v>
      </c>
      <c r="C27" s="36">
        <v>5322</v>
      </c>
      <c r="D27" s="36">
        <v>193</v>
      </c>
      <c r="E27" s="36">
        <v>1</v>
      </c>
      <c r="F27" s="37">
        <v>1987431</v>
      </c>
      <c r="G27" s="38" t="str">
        <f t="shared" si="0"/>
        <v>Medium</v>
      </c>
      <c r="H27" s="35" t="s">
        <v>62</v>
      </c>
      <c r="I27" s="35" t="s">
        <v>57</v>
      </c>
      <c r="J27" s="39">
        <v>40908</v>
      </c>
      <c r="K27" s="39">
        <v>31901</v>
      </c>
      <c r="L27" s="67">
        <f t="shared" si="1"/>
        <v>24.676712328767124</v>
      </c>
      <c r="M27" s="36">
        <v>23877.385832066942</v>
      </c>
      <c r="N27" s="36">
        <v>5542.4878472222226</v>
      </c>
      <c r="O27" s="36">
        <v>220532.921875</v>
      </c>
      <c r="P27" s="36">
        <v>249217.953125</v>
      </c>
      <c r="Q27" s="40">
        <f t="shared" si="2"/>
        <v>28685.03125</v>
      </c>
      <c r="R27" s="41">
        <f t="shared" si="3"/>
        <v>0.13007142428493704</v>
      </c>
      <c r="S27" s="34">
        <v>31.802217738607197</v>
      </c>
      <c r="T27" s="36">
        <v>81061.9140625</v>
      </c>
      <c r="U27" s="41">
        <v>0.10662056635914388</v>
      </c>
      <c r="V27" s="34">
        <f t="shared" si="4"/>
        <v>2.7205491558583934</v>
      </c>
      <c r="W27" s="37">
        <v>30863.194644911178</v>
      </c>
      <c r="X27" s="37">
        <v>26543.055057163579</v>
      </c>
      <c r="Y27" s="37">
        <v>31818.196446468675</v>
      </c>
      <c r="Z27" s="34">
        <v>6.3853508651294346</v>
      </c>
      <c r="AA27" s="42">
        <v>37114</v>
      </c>
      <c r="AB27" s="42">
        <v>23952</v>
      </c>
      <c r="AC27" s="41">
        <v>6.8273756013130404E-2</v>
      </c>
      <c r="AD27" s="41">
        <v>0.56949311242840639</v>
      </c>
      <c r="AE27" s="43">
        <v>443</v>
      </c>
      <c r="AF27" s="43">
        <v>8</v>
      </c>
      <c r="AG27" s="43">
        <v>8</v>
      </c>
      <c r="AH27" s="43">
        <v>18</v>
      </c>
      <c r="AI27" s="43">
        <v>27</v>
      </c>
      <c r="AJ27" s="43">
        <v>0</v>
      </c>
      <c r="AK27" s="43">
        <v>92</v>
      </c>
      <c r="AL27" s="43">
        <v>11</v>
      </c>
      <c r="AM27" s="43">
        <v>2907000</v>
      </c>
      <c r="AN27" s="43">
        <v>340</v>
      </c>
      <c r="AO27" s="43">
        <v>126</v>
      </c>
      <c r="AP27" s="43">
        <v>5</v>
      </c>
      <c r="AQ27" s="43">
        <v>1</v>
      </c>
      <c r="AR27" s="43">
        <v>3</v>
      </c>
      <c r="AS27" s="43">
        <v>1</v>
      </c>
      <c r="AT27" s="43">
        <v>0</v>
      </c>
      <c r="AU27" s="43">
        <v>0</v>
      </c>
      <c r="AV27" s="43">
        <v>0</v>
      </c>
    </row>
    <row r="28" spans="1:48" x14ac:dyDescent="0.2">
      <c r="A28" s="34" t="s">
        <v>87</v>
      </c>
      <c r="B28" s="35">
        <v>36</v>
      </c>
      <c r="C28" s="36">
        <v>6117</v>
      </c>
      <c r="D28" s="36">
        <v>220</v>
      </c>
      <c r="E28" s="36">
        <v>1</v>
      </c>
      <c r="F28" s="37">
        <v>2160981</v>
      </c>
      <c r="G28" s="38" t="str">
        <f t="shared" si="0"/>
        <v>Large</v>
      </c>
      <c r="H28" s="35" t="s">
        <v>56</v>
      </c>
      <c r="I28" s="35" t="s">
        <v>57</v>
      </c>
      <c r="J28" s="39">
        <v>40908</v>
      </c>
      <c r="K28" s="39">
        <v>31467</v>
      </c>
      <c r="L28" s="67">
        <f t="shared" si="1"/>
        <v>25.865753424657534</v>
      </c>
      <c r="M28" s="36">
        <v>43351.267876210135</v>
      </c>
      <c r="N28" s="36">
        <v>9920.1319444444453</v>
      </c>
      <c r="O28" s="36">
        <v>421773.28125</v>
      </c>
      <c r="P28" s="36">
        <v>473302.9375</v>
      </c>
      <c r="Q28" s="40">
        <f t="shared" si="2"/>
        <v>51529.65625</v>
      </c>
      <c r="R28" s="41">
        <f t="shared" si="3"/>
        <v>0.12217382783774902</v>
      </c>
      <c r="S28" s="34">
        <v>30.642822991765794</v>
      </c>
      <c r="T28" s="36">
        <v>130284.9609375</v>
      </c>
      <c r="U28" s="41">
        <v>0.11122620337931127</v>
      </c>
      <c r="V28" s="34">
        <f t="shared" si="4"/>
        <v>3.2373136409223173</v>
      </c>
      <c r="W28" s="37">
        <v>41380.942153302778</v>
      </c>
      <c r="X28" s="37">
        <v>39251.982755348479</v>
      </c>
      <c r="Y28" s="37">
        <v>49971.024236137106</v>
      </c>
      <c r="Z28" s="34">
        <v>7.7809771913278096</v>
      </c>
      <c r="AA28" s="42">
        <v>58961</v>
      </c>
      <c r="AB28" s="42">
        <v>44860</v>
      </c>
      <c r="AC28" s="41">
        <v>8.4408618479844488E-2</v>
      </c>
      <c r="AD28" s="41">
        <v>0.71506932577817073</v>
      </c>
      <c r="AE28" s="43">
        <v>707</v>
      </c>
      <c r="AF28" s="43">
        <v>9</v>
      </c>
      <c r="AG28" s="43">
        <v>3</v>
      </c>
      <c r="AH28" s="43">
        <v>7</v>
      </c>
      <c r="AI28" s="43">
        <v>24</v>
      </c>
      <c r="AJ28" s="43">
        <v>3</v>
      </c>
      <c r="AK28" s="43">
        <v>90</v>
      </c>
      <c r="AL28" s="43">
        <v>10</v>
      </c>
      <c r="AM28" s="43">
        <v>2975000</v>
      </c>
      <c r="AN28" s="43">
        <v>624</v>
      </c>
      <c r="AO28" s="43">
        <v>181</v>
      </c>
      <c r="AP28" s="43">
        <v>12</v>
      </c>
      <c r="AQ28" s="43">
        <v>3</v>
      </c>
      <c r="AR28" s="43">
        <v>7</v>
      </c>
      <c r="AS28" s="43">
        <v>1</v>
      </c>
      <c r="AT28" s="43">
        <v>0</v>
      </c>
      <c r="AU28" s="43">
        <v>1</v>
      </c>
      <c r="AV28" s="43">
        <v>1</v>
      </c>
    </row>
    <row r="29" spans="1:48" x14ac:dyDescent="0.2">
      <c r="A29" s="34" t="s">
        <v>88</v>
      </c>
      <c r="B29" s="35">
        <v>37</v>
      </c>
      <c r="C29" s="36">
        <v>5995</v>
      </c>
      <c r="D29" s="36">
        <v>213</v>
      </c>
      <c r="E29" s="36">
        <v>1</v>
      </c>
      <c r="F29" s="37">
        <v>2264340</v>
      </c>
      <c r="G29" s="38" t="str">
        <f t="shared" si="0"/>
        <v>Large</v>
      </c>
      <c r="H29" s="35" t="s">
        <v>56</v>
      </c>
      <c r="I29" s="35" t="s">
        <v>57</v>
      </c>
      <c r="J29" s="39">
        <v>40908</v>
      </c>
      <c r="K29" s="39">
        <v>32643</v>
      </c>
      <c r="L29" s="67">
        <f t="shared" si="1"/>
        <v>22.643835616438356</v>
      </c>
      <c r="M29" s="36">
        <v>40928.716788765953</v>
      </c>
      <c r="N29" s="36">
        <v>4907.8454861111113</v>
      </c>
      <c r="O29" s="36">
        <v>284470.34375</v>
      </c>
      <c r="P29" s="36">
        <v>310283.875</v>
      </c>
      <c r="Q29" s="40">
        <f t="shared" si="2"/>
        <v>25813.53125</v>
      </c>
      <c r="R29" s="41">
        <f t="shared" si="3"/>
        <v>9.0742433498395211E-2</v>
      </c>
      <c r="S29" s="34">
        <v>34.697680151412975</v>
      </c>
      <c r="T29" s="36">
        <v>100438.1015625</v>
      </c>
      <c r="U29" s="41">
        <v>7.019551920854239E-2</v>
      </c>
      <c r="V29" s="34">
        <f t="shared" si="4"/>
        <v>2.8322951083755954</v>
      </c>
      <c r="W29" s="37">
        <v>56206.280367486906</v>
      </c>
      <c r="X29" s="37">
        <v>49277.062339934644</v>
      </c>
      <c r="Y29" s="37">
        <v>63968.506073184057</v>
      </c>
      <c r="Z29" s="34">
        <v>9.3339543592946779</v>
      </c>
      <c r="AA29" s="42">
        <v>78531</v>
      </c>
      <c r="AB29" s="42">
        <v>43647</v>
      </c>
      <c r="AC29" s="41">
        <v>9.9238391263623438E-2</v>
      </c>
      <c r="AD29" s="41">
        <v>0.62613743328058435</v>
      </c>
      <c r="AE29" s="43">
        <v>1133</v>
      </c>
      <c r="AF29" s="43">
        <v>8</v>
      </c>
      <c r="AG29" s="43">
        <v>4</v>
      </c>
      <c r="AH29" s="43">
        <v>3</v>
      </c>
      <c r="AI29" s="43">
        <v>8</v>
      </c>
      <c r="AJ29" s="43">
        <v>2</v>
      </c>
      <c r="AK29" s="43">
        <v>64</v>
      </c>
      <c r="AL29" s="43">
        <v>4</v>
      </c>
      <c r="AM29" s="43">
        <v>3051000</v>
      </c>
      <c r="AN29" s="43">
        <v>632</v>
      </c>
      <c r="AO29" s="43">
        <v>235</v>
      </c>
      <c r="AP29" s="43">
        <v>11</v>
      </c>
      <c r="AQ29" s="43">
        <v>0</v>
      </c>
      <c r="AR29" s="43">
        <v>10</v>
      </c>
      <c r="AS29" s="43">
        <v>0</v>
      </c>
      <c r="AT29" s="43">
        <v>0</v>
      </c>
      <c r="AU29" s="43">
        <v>2</v>
      </c>
      <c r="AV29" s="43">
        <v>1</v>
      </c>
    </row>
    <row r="30" spans="1:48" x14ac:dyDescent="0.2">
      <c r="A30" s="34" t="s">
        <v>89</v>
      </c>
      <c r="B30" s="35">
        <v>38</v>
      </c>
      <c r="C30" s="36">
        <v>5995</v>
      </c>
      <c r="D30" s="36">
        <v>213</v>
      </c>
      <c r="E30" s="36">
        <v>1</v>
      </c>
      <c r="F30" s="37">
        <v>1614248</v>
      </c>
      <c r="G30" s="38" t="str">
        <f t="shared" si="0"/>
        <v>Medium</v>
      </c>
      <c r="H30" s="35" t="s">
        <v>56</v>
      </c>
      <c r="I30" s="35" t="s">
        <v>57</v>
      </c>
      <c r="J30" s="39">
        <v>40908</v>
      </c>
      <c r="K30" s="39">
        <v>32573</v>
      </c>
      <c r="L30" s="67">
        <f t="shared" si="1"/>
        <v>22.835616438356166</v>
      </c>
      <c r="M30" s="36">
        <v>30036.037067144593</v>
      </c>
      <c r="N30" s="36">
        <v>4647.3368055555557</v>
      </c>
      <c r="O30" s="36">
        <v>208232.09375</v>
      </c>
      <c r="P30" s="36">
        <v>231885.78125</v>
      </c>
      <c r="Q30" s="40">
        <f t="shared" si="2"/>
        <v>23653.6875</v>
      </c>
      <c r="R30" s="41">
        <f t="shared" si="3"/>
        <v>0.11359290046998338</v>
      </c>
      <c r="S30" s="34">
        <v>33.552837001140702</v>
      </c>
      <c r="T30" s="36">
        <v>72092.921875</v>
      </c>
      <c r="U30" s="41">
        <v>0.12284937386580295</v>
      </c>
      <c r="V30" s="34">
        <f t="shared" si="4"/>
        <v>2.888384717032944</v>
      </c>
      <c r="W30" s="37">
        <v>55078.85757335314</v>
      </c>
      <c r="X30" s="37">
        <v>50808.088460487299</v>
      </c>
      <c r="Y30" s="37">
        <v>64636.487204646801</v>
      </c>
      <c r="Z30" s="34">
        <v>9.8276395074167926</v>
      </c>
      <c r="AA30" s="42">
        <v>43542</v>
      </c>
      <c r="AB30" s="42">
        <v>30370</v>
      </c>
      <c r="AC30" s="41">
        <v>9.6363503598438149E-2</v>
      </c>
      <c r="AD30" s="41">
        <v>0.6704862236696294</v>
      </c>
      <c r="AE30" s="43">
        <v>910</v>
      </c>
      <c r="AF30" s="43">
        <v>2</v>
      </c>
      <c r="AG30" s="43">
        <v>2</v>
      </c>
      <c r="AH30" s="43">
        <v>0</v>
      </c>
      <c r="AI30" s="43">
        <v>1</v>
      </c>
      <c r="AJ30" s="43">
        <v>1</v>
      </c>
      <c r="AK30" s="43">
        <v>45</v>
      </c>
      <c r="AL30" s="43">
        <v>10</v>
      </c>
      <c r="AM30" s="43">
        <v>2964000</v>
      </c>
      <c r="AN30" s="43">
        <v>336</v>
      </c>
      <c r="AO30" s="43">
        <v>106</v>
      </c>
      <c r="AP30" s="43">
        <v>7</v>
      </c>
      <c r="AQ30" s="43">
        <v>1</v>
      </c>
      <c r="AR30" s="43">
        <v>6</v>
      </c>
      <c r="AS30" s="43">
        <v>0</v>
      </c>
      <c r="AT30" s="43">
        <v>0</v>
      </c>
      <c r="AU30" s="43">
        <v>0</v>
      </c>
      <c r="AV30" s="43">
        <v>0</v>
      </c>
    </row>
    <row r="31" spans="1:48" x14ac:dyDescent="0.2">
      <c r="A31" s="34" t="s">
        <v>90</v>
      </c>
      <c r="B31" s="35">
        <v>39</v>
      </c>
      <c r="C31" s="36">
        <v>5972</v>
      </c>
      <c r="D31" s="36">
        <v>224</v>
      </c>
      <c r="E31" s="36">
        <v>1</v>
      </c>
      <c r="F31" s="37">
        <v>3579194</v>
      </c>
      <c r="G31" s="38" t="str">
        <f t="shared" si="0"/>
        <v>Really Big</v>
      </c>
      <c r="H31" s="35" t="s">
        <v>91</v>
      </c>
      <c r="I31" s="35" t="s">
        <v>92</v>
      </c>
      <c r="J31" s="39">
        <v>40908</v>
      </c>
      <c r="K31" s="39">
        <v>30467</v>
      </c>
      <c r="L31" s="67">
        <f t="shared" si="1"/>
        <v>28.605479452054794</v>
      </c>
      <c r="M31" s="36">
        <v>28519.538752816872</v>
      </c>
      <c r="N31" s="36">
        <v>5442.744791666667</v>
      </c>
      <c r="O31" s="36">
        <v>147133.25</v>
      </c>
      <c r="P31" s="36">
        <v>173571.484375</v>
      </c>
      <c r="Q31" s="40">
        <f t="shared" si="2"/>
        <v>26438.234375</v>
      </c>
      <c r="R31" s="41">
        <f t="shared" si="3"/>
        <v>0.17968905312021585</v>
      </c>
      <c r="S31" s="34">
        <v>44.946522964727549</v>
      </c>
      <c r="T31" s="36">
        <v>67803.0078125</v>
      </c>
      <c r="U31" s="41">
        <v>0.26466942089244061</v>
      </c>
      <c r="V31" s="34">
        <f t="shared" si="4"/>
        <v>2.1700106639351016</v>
      </c>
      <c r="W31" s="37">
        <v>48729.730119596235</v>
      </c>
      <c r="X31" s="37">
        <v>40427.025414271695</v>
      </c>
      <c r="Y31" s="37">
        <v>50072.933622478704</v>
      </c>
      <c r="Z31" s="34">
        <v>12.217785946819234</v>
      </c>
      <c r="AA31" s="42">
        <v>44642</v>
      </c>
      <c r="AB31" s="42">
        <v>24796</v>
      </c>
      <c r="AC31" s="41">
        <v>0.1092799372655992</v>
      </c>
      <c r="AD31" s="41">
        <v>0.80005923593283645</v>
      </c>
      <c r="AE31" s="43">
        <v>680</v>
      </c>
      <c r="AF31" s="43">
        <v>6</v>
      </c>
      <c r="AG31" s="43">
        <v>1</v>
      </c>
      <c r="AH31" s="43">
        <v>6</v>
      </c>
      <c r="AI31" s="43">
        <v>28</v>
      </c>
      <c r="AJ31" s="43">
        <v>3</v>
      </c>
      <c r="AK31" s="43">
        <v>32</v>
      </c>
      <c r="AL31" s="43">
        <v>14</v>
      </c>
      <c r="AM31" s="43">
        <v>3160000</v>
      </c>
      <c r="AN31" s="43">
        <v>341</v>
      </c>
      <c r="AO31" s="43">
        <v>158</v>
      </c>
      <c r="AP31" s="43">
        <v>11</v>
      </c>
      <c r="AQ31" s="43">
        <v>4</v>
      </c>
      <c r="AR31" s="43">
        <v>5</v>
      </c>
      <c r="AS31" s="43">
        <v>1</v>
      </c>
      <c r="AT31" s="43">
        <v>0</v>
      </c>
      <c r="AU31" s="43">
        <v>1</v>
      </c>
      <c r="AV31" s="43">
        <v>1</v>
      </c>
    </row>
    <row r="32" spans="1:48" x14ac:dyDescent="0.2">
      <c r="A32" s="34" t="s">
        <v>93</v>
      </c>
      <c r="B32" s="35">
        <v>40</v>
      </c>
      <c r="C32" s="36">
        <v>6117</v>
      </c>
      <c r="D32" s="36">
        <v>210</v>
      </c>
      <c r="E32" s="36">
        <v>1</v>
      </c>
      <c r="F32" s="37">
        <v>2730131</v>
      </c>
      <c r="G32" s="38" t="str">
        <f t="shared" si="0"/>
        <v>Large</v>
      </c>
      <c r="H32" s="35" t="s">
        <v>94</v>
      </c>
      <c r="I32" s="35" t="s">
        <v>92</v>
      </c>
      <c r="J32" s="39">
        <v>40908</v>
      </c>
      <c r="K32" s="39">
        <v>31362</v>
      </c>
      <c r="L32" s="67">
        <f t="shared" si="1"/>
        <v>26.153424657534245</v>
      </c>
      <c r="M32" s="36">
        <v>16916.713021390984</v>
      </c>
      <c r="N32" s="36">
        <v>3294.1059027777778</v>
      </c>
      <c r="O32" s="36">
        <v>135934.25</v>
      </c>
      <c r="P32" s="36">
        <v>150661.46875</v>
      </c>
      <c r="Q32" s="40">
        <f t="shared" si="2"/>
        <v>14727.21875</v>
      </c>
      <c r="R32" s="41">
        <f t="shared" si="3"/>
        <v>0.10834075113519956</v>
      </c>
      <c r="S32" s="34">
        <v>41.417335954698686</v>
      </c>
      <c r="T32" s="36">
        <v>57699.5</v>
      </c>
      <c r="U32" s="41">
        <v>9.9032487283252021E-2</v>
      </c>
      <c r="V32" s="34">
        <f t="shared" si="4"/>
        <v>2.3558999644710958</v>
      </c>
      <c r="W32" s="37">
        <v>31246.395133406702</v>
      </c>
      <c r="X32" s="37">
        <v>25830.084766765744</v>
      </c>
      <c r="Y32" s="37">
        <v>33851.0469950267</v>
      </c>
      <c r="Z32" s="34">
        <v>10.331438466714896</v>
      </c>
      <c r="AA32" s="42">
        <v>20713</v>
      </c>
      <c r="AB32" s="42">
        <v>18451</v>
      </c>
      <c r="AC32" s="41">
        <v>9.5551526394730898E-2</v>
      </c>
      <c r="AD32" s="41">
        <v>0.72390914937641104</v>
      </c>
      <c r="AE32" s="43">
        <v>344</v>
      </c>
      <c r="AF32" s="43">
        <v>3</v>
      </c>
      <c r="AG32" s="43">
        <v>3</v>
      </c>
      <c r="AH32" s="43">
        <v>0</v>
      </c>
      <c r="AI32" s="43">
        <v>7</v>
      </c>
      <c r="AJ32" s="43">
        <v>0</v>
      </c>
      <c r="AK32" s="43">
        <v>93</v>
      </c>
      <c r="AL32" s="43">
        <v>11</v>
      </c>
      <c r="AM32" s="43">
        <v>2213000</v>
      </c>
      <c r="AN32" s="43">
        <v>202</v>
      </c>
      <c r="AO32" s="43">
        <v>69</v>
      </c>
      <c r="AP32" s="43">
        <v>1</v>
      </c>
      <c r="AQ32" s="43">
        <v>1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</row>
    <row r="33" spans="1:48" x14ac:dyDescent="0.2">
      <c r="A33" s="34" t="s">
        <v>95</v>
      </c>
      <c r="B33" s="35">
        <v>41</v>
      </c>
      <c r="C33" s="36">
        <v>6117</v>
      </c>
      <c r="D33" s="36">
        <v>210</v>
      </c>
      <c r="E33" s="36">
        <v>1</v>
      </c>
      <c r="F33" s="37">
        <v>2969012</v>
      </c>
      <c r="G33" s="38" t="str">
        <f t="shared" si="0"/>
        <v>Large</v>
      </c>
      <c r="H33" s="35" t="s">
        <v>94</v>
      </c>
      <c r="I33" s="35" t="s">
        <v>92</v>
      </c>
      <c r="J33" s="39">
        <v>40908</v>
      </c>
      <c r="K33" s="39">
        <v>30921</v>
      </c>
      <c r="L33" s="67">
        <f t="shared" si="1"/>
        <v>27.361643835616437</v>
      </c>
      <c r="M33" s="36">
        <v>10712.98845642304</v>
      </c>
      <c r="N33" s="36">
        <v>3222.0225694444443</v>
      </c>
      <c r="O33" s="36">
        <v>110050.0078125</v>
      </c>
      <c r="P33" s="36">
        <v>125639.1640625</v>
      </c>
      <c r="Q33" s="40">
        <f t="shared" si="2"/>
        <v>15589.15625</v>
      </c>
      <c r="R33" s="41">
        <f t="shared" si="3"/>
        <v>0.14165520348313243</v>
      </c>
      <c r="S33" s="34">
        <v>33.721235679716912</v>
      </c>
      <c r="T33" s="36">
        <v>37588.0859375</v>
      </c>
      <c r="U33" s="41">
        <v>0.16026500252012202</v>
      </c>
      <c r="V33" s="34">
        <f t="shared" si="4"/>
        <v>2.9277896191757904</v>
      </c>
      <c r="W33" s="37">
        <v>37484.313150256428</v>
      </c>
      <c r="X33" s="37">
        <v>35157.02933629859</v>
      </c>
      <c r="Y33" s="37">
        <v>46184.85263815229</v>
      </c>
      <c r="Z33" s="34">
        <v>10.471104170496945</v>
      </c>
      <c r="AA33" s="42">
        <v>19568</v>
      </c>
      <c r="AB33" s="42">
        <v>13469</v>
      </c>
      <c r="AC33" s="41">
        <v>9.6057504390327023E-2</v>
      </c>
      <c r="AD33" s="41">
        <v>0.8200936689574847</v>
      </c>
      <c r="AE33" s="43">
        <v>226</v>
      </c>
      <c r="AF33" s="43">
        <v>1</v>
      </c>
      <c r="AG33" s="43">
        <v>1</v>
      </c>
      <c r="AH33" s="43">
        <v>0</v>
      </c>
      <c r="AI33" s="43">
        <v>1</v>
      </c>
      <c r="AJ33" s="43">
        <v>0</v>
      </c>
      <c r="AK33" s="43">
        <v>68</v>
      </c>
      <c r="AL33" s="43">
        <v>12</v>
      </c>
      <c r="AM33" s="43">
        <v>2191000</v>
      </c>
      <c r="AN33" s="43">
        <v>147</v>
      </c>
      <c r="AO33" s="43">
        <v>43</v>
      </c>
      <c r="AP33" s="43">
        <v>2</v>
      </c>
      <c r="AQ33" s="43">
        <v>0</v>
      </c>
      <c r="AR33" s="43">
        <v>1</v>
      </c>
      <c r="AS33" s="43">
        <v>0</v>
      </c>
      <c r="AT33" s="43">
        <v>0</v>
      </c>
      <c r="AU33" s="43">
        <v>0</v>
      </c>
      <c r="AV33" s="43">
        <v>0</v>
      </c>
    </row>
    <row r="34" spans="1:48" x14ac:dyDescent="0.2">
      <c r="A34" s="34" t="s">
        <v>96</v>
      </c>
      <c r="B34" s="35">
        <v>42</v>
      </c>
      <c r="C34" s="36">
        <v>5972</v>
      </c>
      <c r="D34" s="36">
        <v>214</v>
      </c>
      <c r="E34" s="36">
        <v>1</v>
      </c>
      <c r="F34" s="37">
        <v>3469130</v>
      </c>
      <c r="G34" s="38" t="str">
        <f t="shared" ref="G34:G65" si="5">VLOOKUP(F34,Size_Table,2)</f>
        <v>Really Big</v>
      </c>
      <c r="H34" s="35" t="s">
        <v>94</v>
      </c>
      <c r="I34" s="35" t="s">
        <v>92</v>
      </c>
      <c r="J34" s="39">
        <v>40908</v>
      </c>
      <c r="K34" s="39">
        <v>30802</v>
      </c>
      <c r="L34" s="67">
        <f t="shared" ref="L34:L65" si="6">(J34-K34)/365</f>
        <v>27.687671232876713</v>
      </c>
      <c r="M34" s="36">
        <v>29697.882994394033</v>
      </c>
      <c r="N34" s="36">
        <v>5594.2690972222226</v>
      </c>
      <c r="O34" s="36">
        <v>197275.65625</v>
      </c>
      <c r="P34" s="36">
        <v>223064.46875</v>
      </c>
      <c r="Q34" s="40">
        <f t="shared" ref="Q34:Q65" si="7">P34-O34</f>
        <v>25788.8125</v>
      </c>
      <c r="R34" s="41">
        <f t="shared" ref="R34:R65" si="8">Q34/O34</f>
        <v>0.13072475839248412</v>
      </c>
      <c r="S34" s="34">
        <v>43.696334174531479</v>
      </c>
      <c r="T34" s="36">
        <v>87772.3125</v>
      </c>
      <c r="U34" s="41">
        <v>0.13007874778279313</v>
      </c>
      <c r="V34" s="34">
        <f t="shared" ref="V34:V65" si="9">O34/T34</f>
        <v>2.2475841256888383</v>
      </c>
      <c r="W34" s="37">
        <v>36566.310497971666</v>
      </c>
      <c r="X34" s="37">
        <v>30170.731573239569</v>
      </c>
      <c r="Y34" s="37">
        <v>40463.981671470174</v>
      </c>
      <c r="Z34" s="34">
        <v>11.523154040721915</v>
      </c>
      <c r="AA34" s="42">
        <v>30374</v>
      </c>
      <c r="AB34" s="42">
        <v>19872</v>
      </c>
      <c r="AC34" s="41">
        <v>0.10755109479505866</v>
      </c>
      <c r="AD34" s="41">
        <v>0.74633833971340291</v>
      </c>
      <c r="AE34" s="43">
        <v>696</v>
      </c>
      <c r="AF34" s="43">
        <v>2</v>
      </c>
      <c r="AG34" s="43">
        <v>0</v>
      </c>
      <c r="AH34" s="43">
        <v>0</v>
      </c>
      <c r="AI34" s="43">
        <v>13</v>
      </c>
      <c r="AJ34" s="43">
        <v>1</v>
      </c>
      <c r="AK34" s="43">
        <v>81</v>
      </c>
      <c r="AL34" s="43">
        <v>22</v>
      </c>
      <c r="AM34" s="43">
        <v>4816000</v>
      </c>
      <c r="AN34" s="43">
        <v>376</v>
      </c>
      <c r="AO34" s="43">
        <v>168</v>
      </c>
      <c r="AP34" s="43">
        <v>11</v>
      </c>
      <c r="AQ34" s="43">
        <v>1</v>
      </c>
      <c r="AR34" s="43">
        <v>6</v>
      </c>
      <c r="AS34" s="43">
        <v>0</v>
      </c>
      <c r="AT34" s="43">
        <v>0</v>
      </c>
      <c r="AU34" s="43">
        <v>0</v>
      </c>
      <c r="AV34" s="43">
        <v>0</v>
      </c>
    </row>
    <row r="35" spans="1:48" x14ac:dyDescent="0.2">
      <c r="A35" s="34" t="s">
        <v>97</v>
      </c>
      <c r="B35" s="35">
        <v>44</v>
      </c>
      <c r="C35" s="36">
        <v>5972</v>
      </c>
      <c r="D35" s="36">
        <v>262</v>
      </c>
      <c r="E35" s="36">
        <v>1</v>
      </c>
      <c r="F35" s="37">
        <v>2604901</v>
      </c>
      <c r="G35" s="38" t="str">
        <f t="shared" si="5"/>
        <v>Large</v>
      </c>
      <c r="H35" s="35" t="s">
        <v>94</v>
      </c>
      <c r="I35" s="35" t="s">
        <v>92</v>
      </c>
      <c r="J35" s="39">
        <v>40908</v>
      </c>
      <c r="K35" s="39">
        <v>30718</v>
      </c>
      <c r="L35" s="67">
        <f t="shared" si="6"/>
        <v>27.917808219178081</v>
      </c>
      <c r="M35" s="36">
        <v>28080.229270918622</v>
      </c>
      <c r="N35" s="36">
        <v>8449.3125</v>
      </c>
      <c r="O35" s="36">
        <v>225026.59375</v>
      </c>
      <c r="P35" s="36">
        <v>266133.65625</v>
      </c>
      <c r="Q35" s="40">
        <f t="shared" si="7"/>
        <v>41107.0625</v>
      </c>
      <c r="R35" s="41">
        <f t="shared" si="8"/>
        <v>0.18267646421235489</v>
      </c>
      <c r="S35" s="34">
        <v>32.9497677427293</v>
      </c>
      <c r="T35" s="36">
        <v>88266.7734375</v>
      </c>
      <c r="U35" s="41">
        <v>0.16352132787792548</v>
      </c>
      <c r="V35" s="34">
        <f t="shared" si="9"/>
        <v>2.5493918604528689</v>
      </c>
      <c r="W35" s="37">
        <v>39134.149640644609</v>
      </c>
      <c r="X35" s="37">
        <v>34169.084951718192</v>
      </c>
      <c r="Y35" s="37">
        <v>46981.304007299761</v>
      </c>
      <c r="Z35" s="34">
        <v>12.268636029609237</v>
      </c>
      <c r="AA35" s="42">
        <v>38742</v>
      </c>
      <c r="AB35" s="42">
        <v>29581</v>
      </c>
      <c r="AC35" s="41">
        <v>0.12274530720989883</v>
      </c>
      <c r="AD35" s="41">
        <v>0.61723826684005789</v>
      </c>
      <c r="AE35" s="43">
        <v>631</v>
      </c>
      <c r="AF35" s="43">
        <v>7</v>
      </c>
      <c r="AG35" s="43">
        <v>6</v>
      </c>
      <c r="AH35" s="43">
        <v>0</v>
      </c>
      <c r="AI35" s="43">
        <v>7</v>
      </c>
      <c r="AJ35" s="43">
        <v>0</v>
      </c>
      <c r="AK35" s="43">
        <v>132</v>
      </c>
      <c r="AL35" s="43">
        <v>15</v>
      </c>
      <c r="AM35" s="43">
        <v>5000000</v>
      </c>
      <c r="AN35" s="43">
        <v>372</v>
      </c>
      <c r="AO35" s="43">
        <v>129</v>
      </c>
      <c r="AP35" s="43">
        <v>12</v>
      </c>
      <c r="AQ35" s="43">
        <v>1</v>
      </c>
      <c r="AR35" s="43">
        <v>8</v>
      </c>
      <c r="AS35" s="43">
        <v>2</v>
      </c>
      <c r="AT35" s="43">
        <v>1</v>
      </c>
      <c r="AU35" s="43">
        <v>0</v>
      </c>
      <c r="AV35" s="43">
        <v>1</v>
      </c>
    </row>
    <row r="36" spans="1:48" x14ac:dyDescent="0.2">
      <c r="A36" s="34" t="s">
        <v>98</v>
      </c>
      <c r="B36" s="35">
        <v>45</v>
      </c>
      <c r="C36" s="36">
        <v>6117</v>
      </c>
      <c r="D36" s="36">
        <v>214</v>
      </c>
      <c r="E36" s="36">
        <v>1</v>
      </c>
      <c r="F36" s="37">
        <v>2945065</v>
      </c>
      <c r="G36" s="38" t="str">
        <f t="shared" si="5"/>
        <v>Large</v>
      </c>
      <c r="H36" s="35" t="s">
        <v>94</v>
      </c>
      <c r="I36" s="35" t="s">
        <v>92</v>
      </c>
      <c r="J36" s="39">
        <v>40908</v>
      </c>
      <c r="K36" s="39">
        <v>30962</v>
      </c>
      <c r="L36" s="67">
        <f t="shared" si="6"/>
        <v>27.24931506849315</v>
      </c>
      <c r="M36" s="36">
        <v>27667.50707890615</v>
      </c>
      <c r="N36" s="36">
        <v>5416.0069444444443</v>
      </c>
      <c r="O36" s="36">
        <v>228415.296875</v>
      </c>
      <c r="P36" s="36">
        <v>254449.171875</v>
      </c>
      <c r="Q36" s="40">
        <f t="shared" si="7"/>
        <v>26033.875</v>
      </c>
      <c r="R36" s="41">
        <f t="shared" si="8"/>
        <v>0.11397605745401108</v>
      </c>
      <c r="S36" s="34">
        <v>31.916612414927606</v>
      </c>
      <c r="T36" s="36">
        <v>93166.8046875</v>
      </c>
      <c r="U36" s="41">
        <v>0.1191502036292265</v>
      </c>
      <c r="V36" s="34">
        <f t="shared" si="9"/>
        <v>2.4516811287147857</v>
      </c>
      <c r="W36" s="37">
        <v>31968.676676099512</v>
      </c>
      <c r="X36" s="37">
        <v>27814.011661040418</v>
      </c>
      <c r="Y36" s="37">
        <v>36889.442522582547</v>
      </c>
      <c r="Z36" s="34">
        <v>10.561760999955112</v>
      </c>
      <c r="AA36" s="42">
        <v>40121</v>
      </c>
      <c r="AB36" s="42">
        <v>27884</v>
      </c>
      <c r="AC36" s="41">
        <v>9.8218281214696002E-2</v>
      </c>
      <c r="AD36" s="41">
        <v>0.57877166773980093</v>
      </c>
      <c r="AE36" s="43">
        <v>586</v>
      </c>
      <c r="AF36" s="43">
        <v>9</v>
      </c>
      <c r="AG36" s="43">
        <v>7</v>
      </c>
      <c r="AH36" s="43">
        <v>0</v>
      </c>
      <c r="AI36" s="43">
        <v>8</v>
      </c>
      <c r="AJ36" s="43">
        <v>0</v>
      </c>
      <c r="AK36" s="43">
        <v>156</v>
      </c>
      <c r="AL36" s="43">
        <v>18</v>
      </c>
      <c r="AM36" s="43">
        <v>5685000</v>
      </c>
      <c r="AN36" s="43">
        <v>386</v>
      </c>
      <c r="AO36" s="43">
        <v>121</v>
      </c>
      <c r="AP36" s="43">
        <v>11</v>
      </c>
      <c r="AQ36" s="43">
        <v>1</v>
      </c>
      <c r="AR36" s="43">
        <v>7</v>
      </c>
      <c r="AS36" s="43">
        <v>2</v>
      </c>
      <c r="AT36" s="43">
        <v>1</v>
      </c>
      <c r="AU36" s="43">
        <v>1</v>
      </c>
      <c r="AV36" s="43">
        <v>0</v>
      </c>
    </row>
    <row r="37" spans="1:48" x14ac:dyDescent="0.2">
      <c r="A37" s="34" t="s">
        <v>99</v>
      </c>
      <c r="B37" s="35">
        <v>46</v>
      </c>
      <c r="C37" s="36">
        <v>5440</v>
      </c>
      <c r="D37" s="36">
        <v>179</v>
      </c>
      <c r="E37" s="36">
        <v>1</v>
      </c>
      <c r="F37" s="37">
        <v>2111727</v>
      </c>
      <c r="G37" s="38" t="str">
        <f t="shared" si="5"/>
        <v>Large</v>
      </c>
      <c r="H37" s="35" t="s">
        <v>91</v>
      </c>
      <c r="I37" s="35" t="s">
        <v>92</v>
      </c>
      <c r="J37" s="39">
        <v>40908</v>
      </c>
      <c r="K37" s="39">
        <v>32524</v>
      </c>
      <c r="L37" s="67">
        <f t="shared" si="6"/>
        <v>22.969863013698632</v>
      </c>
      <c r="M37" s="36">
        <v>19265.072771337331</v>
      </c>
      <c r="N37" s="36">
        <v>4837.9609375</v>
      </c>
      <c r="O37" s="36">
        <v>115354.2578125</v>
      </c>
      <c r="P37" s="36">
        <v>139498.5625</v>
      </c>
      <c r="Q37" s="40">
        <f t="shared" si="7"/>
        <v>24144.3046875</v>
      </c>
      <c r="R37" s="41">
        <f t="shared" si="8"/>
        <v>0.20930570873894244</v>
      </c>
      <c r="S37" s="34">
        <v>44.333478425326327</v>
      </c>
      <c r="T37" s="36">
        <v>49763.2578125</v>
      </c>
      <c r="U37" s="41">
        <v>0.22028245613566863</v>
      </c>
      <c r="V37" s="34">
        <f t="shared" si="9"/>
        <v>2.3180608119978077</v>
      </c>
      <c r="W37" s="37">
        <v>39835.508990773029</v>
      </c>
      <c r="X37" s="37">
        <v>32283.488955911089</v>
      </c>
      <c r="Y37" s="37">
        <v>42106.146856302454</v>
      </c>
      <c r="Z37" s="34">
        <v>10.017419290099021</v>
      </c>
      <c r="AA37" s="42">
        <v>30856</v>
      </c>
      <c r="AB37" s="42">
        <v>18944</v>
      </c>
      <c r="AC37" s="41">
        <v>9.0986898203904418E-2</v>
      </c>
      <c r="AD37" s="41">
        <v>0.75445191565739378</v>
      </c>
      <c r="AE37" s="43">
        <v>479</v>
      </c>
      <c r="AF37" s="43">
        <v>4</v>
      </c>
      <c r="AG37" s="43">
        <v>1</v>
      </c>
      <c r="AH37" s="43">
        <v>0</v>
      </c>
      <c r="AI37" s="43">
        <v>28</v>
      </c>
      <c r="AJ37" s="43">
        <v>2</v>
      </c>
      <c r="AK37" s="43">
        <v>28</v>
      </c>
      <c r="AL37" s="43">
        <v>18</v>
      </c>
      <c r="AM37" s="43">
        <v>3515800</v>
      </c>
      <c r="AN37" s="43">
        <v>275</v>
      </c>
      <c r="AO37" s="43">
        <v>119</v>
      </c>
      <c r="AP37" s="43">
        <v>10</v>
      </c>
      <c r="AQ37" s="43">
        <v>2</v>
      </c>
      <c r="AR37" s="43">
        <v>6</v>
      </c>
      <c r="AS37" s="43">
        <v>1</v>
      </c>
      <c r="AT37" s="43">
        <v>1</v>
      </c>
      <c r="AU37" s="43">
        <v>0</v>
      </c>
      <c r="AV37" s="43">
        <v>0</v>
      </c>
    </row>
    <row r="38" spans="1:48" x14ac:dyDescent="0.2">
      <c r="A38" s="34" t="s">
        <v>100</v>
      </c>
      <c r="B38" s="35">
        <v>47</v>
      </c>
      <c r="C38" s="36">
        <v>6117</v>
      </c>
      <c r="D38" s="36">
        <v>210</v>
      </c>
      <c r="E38" s="36">
        <v>0</v>
      </c>
      <c r="F38" s="37">
        <v>2437924</v>
      </c>
      <c r="G38" s="38" t="str">
        <f t="shared" si="5"/>
        <v>Large</v>
      </c>
      <c r="H38" s="35" t="s">
        <v>101</v>
      </c>
      <c r="I38" s="35" t="s">
        <v>92</v>
      </c>
      <c r="J38" s="39">
        <v>40908</v>
      </c>
      <c r="K38" s="39">
        <v>31124</v>
      </c>
      <c r="L38" s="67">
        <f t="shared" si="6"/>
        <v>26.805479452054794</v>
      </c>
      <c r="M38" s="36">
        <v>14043.087920943723</v>
      </c>
      <c r="N38" s="36">
        <v>2337.7517361111113</v>
      </c>
      <c r="O38" s="36">
        <v>113730.921875</v>
      </c>
      <c r="P38" s="36">
        <v>124501.546875</v>
      </c>
      <c r="Q38" s="40">
        <f t="shared" si="7"/>
        <v>10770.625</v>
      </c>
      <c r="R38" s="41">
        <f t="shared" si="8"/>
        <v>9.4702696702290312E-2</v>
      </c>
      <c r="S38" s="34">
        <v>28.117425738575111</v>
      </c>
      <c r="T38" s="36">
        <v>44601.88671875</v>
      </c>
      <c r="U38" s="41">
        <v>0.1088604803450807</v>
      </c>
      <c r="V38" s="34">
        <f t="shared" si="9"/>
        <v>2.5499128005988396</v>
      </c>
      <c r="W38" s="37">
        <v>31496.683735789975</v>
      </c>
      <c r="X38" s="37">
        <v>25735.968866928011</v>
      </c>
      <c r="Y38" s="37">
        <v>34213.32297632876</v>
      </c>
      <c r="Z38" s="34">
        <v>10.823345597423442</v>
      </c>
      <c r="AA38" s="42">
        <v>28772</v>
      </c>
      <c r="AB38" s="42">
        <v>14927</v>
      </c>
      <c r="AC38" s="41">
        <v>0.10295168996946658</v>
      </c>
      <c r="AD38" s="41">
        <v>0.44839859150893624</v>
      </c>
      <c r="AE38" s="43">
        <v>325</v>
      </c>
      <c r="AF38" s="43">
        <v>7</v>
      </c>
      <c r="AG38" s="43">
        <v>4</v>
      </c>
      <c r="AH38" s="43">
        <v>6</v>
      </c>
      <c r="AI38" s="43">
        <v>23</v>
      </c>
      <c r="AJ38" s="43">
        <v>0</v>
      </c>
      <c r="AK38" s="43">
        <v>45</v>
      </c>
      <c r="AL38" s="43">
        <v>7</v>
      </c>
      <c r="AM38" s="43">
        <v>1995000</v>
      </c>
      <c r="AN38" s="43">
        <v>250</v>
      </c>
      <c r="AO38" s="43">
        <v>99</v>
      </c>
      <c r="AP38" s="43">
        <v>8</v>
      </c>
      <c r="AQ38" s="43">
        <v>2</v>
      </c>
      <c r="AR38" s="43">
        <v>5</v>
      </c>
      <c r="AS38" s="43">
        <v>1</v>
      </c>
      <c r="AT38" s="43">
        <v>1</v>
      </c>
      <c r="AU38" s="43">
        <v>0</v>
      </c>
      <c r="AV38" s="43">
        <v>0</v>
      </c>
    </row>
    <row r="39" spans="1:48" x14ac:dyDescent="0.2">
      <c r="A39" s="34" t="s">
        <v>102</v>
      </c>
      <c r="B39" s="35">
        <v>48</v>
      </c>
      <c r="C39" s="36">
        <v>6192</v>
      </c>
      <c r="D39" s="36">
        <v>202</v>
      </c>
      <c r="E39" s="36">
        <v>1</v>
      </c>
      <c r="F39" s="37">
        <v>2471035</v>
      </c>
      <c r="G39" s="38" t="str">
        <f t="shared" si="5"/>
        <v>Large</v>
      </c>
      <c r="H39" s="35" t="s">
        <v>91</v>
      </c>
      <c r="I39" s="35" t="s">
        <v>92</v>
      </c>
      <c r="J39" s="39">
        <v>40908</v>
      </c>
      <c r="K39" s="39">
        <v>32258</v>
      </c>
      <c r="L39" s="67">
        <f t="shared" si="6"/>
        <v>23.698630136986303</v>
      </c>
      <c r="M39" s="36">
        <v>43700.517469867918</v>
      </c>
      <c r="N39" s="36">
        <v>3077.3159722222222</v>
      </c>
      <c r="O39" s="36">
        <v>314024.375</v>
      </c>
      <c r="P39" s="36">
        <v>328744.59375</v>
      </c>
      <c r="Q39" s="40">
        <f t="shared" si="7"/>
        <v>14720.21875</v>
      </c>
      <c r="R39" s="41">
        <f t="shared" si="8"/>
        <v>4.6876038683302847E-2</v>
      </c>
      <c r="S39" s="34">
        <v>38.594736475472644</v>
      </c>
      <c r="T39" s="36">
        <v>129734.3359375</v>
      </c>
      <c r="U39" s="41">
        <v>5.7272268238067039E-2</v>
      </c>
      <c r="V39" s="34">
        <f t="shared" si="9"/>
        <v>2.4205186139102173</v>
      </c>
      <c r="W39" s="37">
        <v>36982.304286132807</v>
      </c>
      <c r="X39" s="37">
        <v>31316.832592084967</v>
      </c>
      <c r="Y39" s="37">
        <v>41200.50721755319</v>
      </c>
      <c r="Z39" s="34">
        <v>10.634041311576583</v>
      </c>
      <c r="AA39" s="42">
        <v>59561</v>
      </c>
      <c r="AB39" s="42">
        <v>41778</v>
      </c>
      <c r="AC39" s="41">
        <v>9.4886100427705067E-2</v>
      </c>
      <c r="AD39" s="41">
        <v>0.72328998241075482</v>
      </c>
      <c r="AE39" s="43">
        <v>750</v>
      </c>
      <c r="AF39" s="43">
        <v>11</v>
      </c>
      <c r="AG39" s="43">
        <v>16</v>
      </c>
      <c r="AH39" s="43">
        <v>14</v>
      </c>
      <c r="AI39" s="43">
        <v>91</v>
      </c>
      <c r="AJ39" s="43">
        <v>3</v>
      </c>
      <c r="AK39" s="43">
        <v>85</v>
      </c>
      <c r="AL39" s="43">
        <v>7</v>
      </c>
      <c r="AM39" s="43">
        <v>2067000</v>
      </c>
      <c r="AN39" s="43">
        <v>618</v>
      </c>
      <c r="AO39" s="43">
        <v>247</v>
      </c>
      <c r="AP39" s="43">
        <v>12</v>
      </c>
      <c r="AQ39" s="43">
        <v>6</v>
      </c>
      <c r="AR39" s="43">
        <v>4</v>
      </c>
      <c r="AS39" s="43">
        <v>1</v>
      </c>
      <c r="AT39" s="43">
        <v>1</v>
      </c>
      <c r="AU39" s="43">
        <v>0</v>
      </c>
      <c r="AV39" s="43">
        <v>0</v>
      </c>
    </row>
    <row r="40" spans="1:48" x14ac:dyDescent="0.2">
      <c r="A40" s="34" t="s">
        <v>103</v>
      </c>
      <c r="B40" s="35">
        <v>49</v>
      </c>
      <c r="C40" s="36">
        <v>6117</v>
      </c>
      <c r="D40" s="36">
        <v>205</v>
      </c>
      <c r="E40" s="36">
        <v>1</v>
      </c>
      <c r="F40" s="37">
        <v>2387109</v>
      </c>
      <c r="G40" s="38" t="str">
        <f t="shared" si="5"/>
        <v>Large</v>
      </c>
      <c r="H40" s="35" t="s">
        <v>94</v>
      </c>
      <c r="I40" s="35" t="s">
        <v>92</v>
      </c>
      <c r="J40" s="39">
        <v>40908</v>
      </c>
      <c r="K40" s="39">
        <v>31084</v>
      </c>
      <c r="L40" s="67">
        <f t="shared" si="6"/>
        <v>26.915068493150685</v>
      </c>
      <c r="M40" s="36">
        <v>11648.666134414088</v>
      </c>
      <c r="N40" s="36">
        <v>2058.0112847222222</v>
      </c>
      <c r="O40" s="36">
        <v>96881.8203125</v>
      </c>
      <c r="P40" s="36">
        <v>107078.609375</v>
      </c>
      <c r="Q40" s="40">
        <f t="shared" si="7"/>
        <v>10196.7890625</v>
      </c>
      <c r="R40" s="41">
        <f t="shared" si="8"/>
        <v>0.10524976749620772</v>
      </c>
      <c r="S40" s="34">
        <v>35.251611076091173</v>
      </c>
      <c r="T40" s="36">
        <v>38920.375</v>
      </c>
      <c r="U40" s="41">
        <v>0.13214700365810966</v>
      </c>
      <c r="V40" s="34">
        <f t="shared" si="9"/>
        <v>2.4892314195970617</v>
      </c>
      <c r="W40" s="37">
        <v>33258.134640275181</v>
      </c>
      <c r="X40" s="37">
        <v>28729.165327929139</v>
      </c>
      <c r="Y40" s="37">
        <v>35908.819637246532</v>
      </c>
      <c r="Z40" s="34">
        <v>8.5784432019074455</v>
      </c>
      <c r="AA40" s="42">
        <v>23197</v>
      </c>
      <c r="AB40" s="42">
        <v>14395</v>
      </c>
      <c r="AC40" s="41">
        <v>7.572233854658475E-2</v>
      </c>
      <c r="AD40" s="41">
        <v>0.68358577069410265</v>
      </c>
      <c r="AE40" s="43">
        <v>378</v>
      </c>
      <c r="AF40" s="43">
        <v>6</v>
      </c>
      <c r="AG40" s="43">
        <v>0</v>
      </c>
      <c r="AH40" s="43">
        <v>1</v>
      </c>
      <c r="AI40" s="43">
        <v>2</v>
      </c>
      <c r="AJ40" s="43">
        <v>0</v>
      </c>
      <c r="AK40" s="43">
        <v>65</v>
      </c>
      <c r="AL40" s="43">
        <v>4</v>
      </c>
      <c r="AM40" s="43">
        <v>612000</v>
      </c>
      <c r="AN40" s="43">
        <v>137</v>
      </c>
      <c r="AO40" s="43">
        <v>49</v>
      </c>
      <c r="AP40" s="43">
        <v>3</v>
      </c>
      <c r="AQ40" s="43">
        <v>0</v>
      </c>
      <c r="AR40" s="43">
        <v>2</v>
      </c>
      <c r="AS40" s="43">
        <v>1</v>
      </c>
      <c r="AT40" s="43">
        <v>1</v>
      </c>
      <c r="AU40" s="43">
        <v>0</v>
      </c>
      <c r="AV40" s="43">
        <v>0</v>
      </c>
    </row>
    <row r="41" spans="1:48" x14ac:dyDescent="0.2">
      <c r="A41" s="34" t="s">
        <v>104</v>
      </c>
      <c r="B41" s="35">
        <v>50</v>
      </c>
      <c r="C41" s="36">
        <v>5440</v>
      </c>
      <c r="D41" s="36">
        <v>183</v>
      </c>
      <c r="E41" s="36">
        <v>1</v>
      </c>
      <c r="F41" s="37">
        <v>2833897</v>
      </c>
      <c r="G41" s="38" t="str">
        <f t="shared" si="5"/>
        <v>Large</v>
      </c>
      <c r="H41" s="35" t="s">
        <v>94</v>
      </c>
      <c r="I41" s="35" t="s">
        <v>92</v>
      </c>
      <c r="J41" s="39">
        <v>40908</v>
      </c>
      <c r="K41" s="39">
        <v>32153</v>
      </c>
      <c r="L41" s="67">
        <f t="shared" si="6"/>
        <v>23.986301369863014</v>
      </c>
      <c r="M41" s="36">
        <v>30048.022844910858</v>
      </c>
      <c r="N41" s="36">
        <v>3530.59375</v>
      </c>
      <c r="O41" s="36">
        <v>210081</v>
      </c>
      <c r="P41" s="36">
        <v>225303.84375</v>
      </c>
      <c r="Q41" s="40">
        <f t="shared" si="7"/>
        <v>15222.84375</v>
      </c>
      <c r="R41" s="41">
        <f t="shared" si="8"/>
        <v>7.246178259814072E-2</v>
      </c>
      <c r="S41" s="34">
        <v>40.975171481476195</v>
      </c>
      <c r="T41" s="36">
        <v>94043.6328125</v>
      </c>
      <c r="U41" s="41">
        <v>7.5795934151243791E-2</v>
      </c>
      <c r="V41" s="34">
        <f t="shared" si="9"/>
        <v>2.2338673413313384</v>
      </c>
      <c r="W41" s="37">
        <v>34042.062564542641</v>
      </c>
      <c r="X41" s="37">
        <v>28701.7723930506</v>
      </c>
      <c r="Y41" s="37">
        <v>38532.854348788824</v>
      </c>
      <c r="Z41" s="34">
        <v>11.475835471428145</v>
      </c>
      <c r="AA41" s="42">
        <v>46066</v>
      </c>
      <c r="AB41" s="42">
        <v>32011</v>
      </c>
      <c r="AC41" s="41">
        <v>0.10639626785331081</v>
      </c>
      <c r="AD41" s="41">
        <v>0.7286009345400849</v>
      </c>
      <c r="AE41" s="43">
        <v>779</v>
      </c>
      <c r="AF41" s="43">
        <v>2</v>
      </c>
      <c r="AG41" s="43">
        <v>0</v>
      </c>
      <c r="AH41" s="43">
        <v>0</v>
      </c>
      <c r="AI41" s="43">
        <v>13</v>
      </c>
      <c r="AJ41" s="43">
        <v>0</v>
      </c>
      <c r="AK41" s="43">
        <v>74</v>
      </c>
      <c r="AL41" s="43">
        <v>20</v>
      </c>
      <c r="AM41" s="43">
        <v>3954000</v>
      </c>
      <c r="AN41" s="43">
        <v>354</v>
      </c>
      <c r="AO41" s="43">
        <v>142</v>
      </c>
      <c r="AP41" s="43">
        <v>8</v>
      </c>
      <c r="AQ41" s="43">
        <v>2</v>
      </c>
      <c r="AR41" s="43">
        <v>5</v>
      </c>
      <c r="AS41" s="43">
        <v>1</v>
      </c>
      <c r="AT41" s="43">
        <v>0</v>
      </c>
      <c r="AU41" s="43">
        <v>0</v>
      </c>
      <c r="AV41" s="43">
        <v>0</v>
      </c>
    </row>
    <row r="42" spans="1:48" x14ac:dyDescent="0.2">
      <c r="A42" s="34" t="s">
        <v>105</v>
      </c>
      <c r="B42" s="35">
        <v>51</v>
      </c>
      <c r="C42" s="36">
        <v>6775</v>
      </c>
      <c r="D42" s="36">
        <v>230</v>
      </c>
      <c r="E42" s="36">
        <v>1</v>
      </c>
      <c r="F42" s="37">
        <v>1804963</v>
      </c>
      <c r="G42" s="38" t="str">
        <f t="shared" si="5"/>
        <v>Medium</v>
      </c>
      <c r="H42" s="35" t="s">
        <v>91</v>
      </c>
      <c r="I42" s="35" t="s">
        <v>92</v>
      </c>
      <c r="J42" s="39">
        <v>40908</v>
      </c>
      <c r="K42" s="39">
        <v>32097</v>
      </c>
      <c r="L42" s="67">
        <f t="shared" si="6"/>
        <v>24.139726027397259</v>
      </c>
      <c r="M42" s="36">
        <v>53980.76429445047</v>
      </c>
      <c r="N42" s="36">
        <v>5912.333333333333</v>
      </c>
      <c r="O42" s="36">
        <v>350079.53125</v>
      </c>
      <c r="P42" s="36">
        <v>378668.125</v>
      </c>
      <c r="Q42" s="40">
        <f t="shared" si="7"/>
        <v>28588.59375</v>
      </c>
      <c r="R42" s="41">
        <f t="shared" si="8"/>
        <v>8.1663139938290802E-2</v>
      </c>
      <c r="S42" s="34">
        <v>38.712548978825794</v>
      </c>
      <c r="T42" s="36">
        <v>142743.828125</v>
      </c>
      <c r="U42" s="41">
        <v>0.1028540529061841</v>
      </c>
      <c r="V42" s="34">
        <f t="shared" si="9"/>
        <v>2.4525020510409545</v>
      </c>
      <c r="W42" s="37">
        <v>39758.814896221978</v>
      </c>
      <c r="X42" s="37">
        <v>34256.766686388037</v>
      </c>
      <c r="Y42" s="37">
        <v>44457.30909847399</v>
      </c>
      <c r="Z42" s="34">
        <v>11.953602442075125</v>
      </c>
      <c r="AA42" s="42">
        <v>66311</v>
      </c>
      <c r="AB42" s="42">
        <v>38198</v>
      </c>
      <c r="AC42" s="41">
        <v>0.10254560270283015</v>
      </c>
      <c r="AD42" s="41">
        <v>0.7496697293606901</v>
      </c>
      <c r="AE42" s="43">
        <v>904</v>
      </c>
      <c r="AF42" s="43">
        <v>16</v>
      </c>
      <c r="AG42" s="43">
        <v>10</v>
      </c>
      <c r="AH42" s="43">
        <v>4</v>
      </c>
      <c r="AI42" s="43">
        <v>6</v>
      </c>
      <c r="AJ42" s="43">
        <v>1</v>
      </c>
      <c r="AK42" s="43">
        <v>89</v>
      </c>
      <c r="AL42" s="43">
        <v>46</v>
      </c>
      <c r="AM42" s="43">
        <v>10571000</v>
      </c>
      <c r="AN42" s="43">
        <v>634</v>
      </c>
      <c r="AO42" s="43">
        <v>250</v>
      </c>
      <c r="AP42" s="43">
        <v>24</v>
      </c>
      <c r="AQ42" s="43">
        <v>8</v>
      </c>
      <c r="AR42" s="43">
        <v>11</v>
      </c>
      <c r="AS42" s="43">
        <v>2</v>
      </c>
      <c r="AT42" s="43">
        <v>1</v>
      </c>
      <c r="AU42" s="43">
        <v>1</v>
      </c>
      <c r="AV42" s="43">
        <v>0</v>
      </c>
    </row>
    <row r="43" spans="1:48" x14ac:dyDescent="0.2">
      <c r="A43" s="34" t="s">
        <v>106</v>
      </c>
      <c r="B43" s="35">
        <v>52</v>
      </c>
      <c r="C43" s="36">
        <v>6700</v>
      </c>
      <c r="D43" s="36">
        <v>218</v>
      </c>
      <c r="E43" s="36">
        <v>1</v>
      </c>
      <c r="F43" s="37">
        <v>1794228</v>
      </c>
      <c r="G43" s="38" t="str">
        <f t="shared" si="5"/>
        <v>Medium</v>
      </c>
      <c r="H43" s="35" t="s">
        <v>91</v>
      </c>
      <c r="I43" s="35" t="s">
        <v>92</v>
      </c>
      <c r="J43" s="39">
        <v>40908</v>
      </c>
      <c r="K43" s="39">
        <v>32569</v>
      </c>
      <c r="L43" s="67">
        <f t="shared" si="6"/>
        <v>22.846575342465755</v>
      </c>
      <c r="M43" s="36">
        <v>47853.852428791011</v>
      </c>
      <c r="N43" s="36">
        <v>2534.8576388888887</v>
      </c>
      <c r="O43" s="36">
        <v>428478.375</v>
      </c>
      <c r="P43" s="36">
        <v>438935.25</v>
      </c>
      <c r="Q43" s="40">
        <f t="shared" si="7"/>
        <v>10456.875</v>
      </c>
      <c r="R43" s="41">
        <f t="shared" si="8"/>
        <v>2.4404673864812897E-2</v>
      </c>
      <c r="S43" s="34">
        <v>39.735676275377955</v>
      </c>
      <c r="T43" s="36">
        <v>164651.828125</v>
      </c>
      <c r="U43" s="41">
        <v>1.2618957218152659E-2</v>
      </c>
      <c r="V43" s="34">
        <f t="shared" si="9"/>
        <v>2.6023298974531199</v>
      </c>
      <c r="W43" s="37">
        <v>33752.425292119726</v>
      </c>
      <c r="X43" s="37">
        <v>26165.938253228855</v>
      </c>
      <c r="Y43" s="37">
        <v>32849.997600155642</v>
      </c>
      <c r="Z43" s="34">
        <v>8.6933185225001957</v>
      </c>
      <c r="AA43" s="42">
        <v>159294</v>
      </c>
      <c r="AB43" s="42">
        <v>78084</v>
      </c>
      <c r="AC43" s="41">
        <v>8.1911026474995569E-2</v>
      </c>
      <c r="AD43" s="41">
        <v>0.43943926500051289</v>
      </c>
      <c r="AE43" s="43">
        <v>2088</v>
      </c>
      <c r="AF43" s="43">
        <v>20</v>
      </c>
      <c r="AG43" s="43">
        <v>4</v>
      </c>
      <c r="AH43" s="43">
        <v>28</v>
      </c>
      <c r="AI43" s="43">
        <v>33</v>
      </c>
      <c r="AJ43" s="43">
        <v>0</v>
      </c>
      <c r="AK43" s="43">
        <v>224</v>
      </c>
      <c r="AL43" s="43">
        <v>10</v>
      </c>
      <c r="AM43" s="43">
        <v>3881000</v>
      </c>
      <c r="AN43" s="43">
        <v>968</v>
      </c>
      <c r="AO43" s="43">
        <v>394</v>
      </c>
      <c r="AP43" s="43">
        <v>10</v>
      </c>
      <c r="AQ43" s="43">
        <v>6</v>
      </c>
      <c r="AR43" s="43">
        <v>4</v>
      </c>
      <c r="AS43" s="43">
        <v>0</v>
      </c>
      <c r="AT43" s="43">
        <v>0</v>
      </c>
      <c r="AU43" s="43">
        <v>0</v>
      </c>
      <c r="AV43" s="43">
        <v>0</v>
      </c>
    </row>
    <row r="44" spans="1:48" x14ac:dyDescent="0.2">
      <c r="A44" s="34" t="s">
        <v>107</v>
      </c>
      <c r="B44" s="35">
        <v>53</v>
      </c>
      <c r="C44" s="36">
        <v>5995</v>
      </c>
      <c r="D44" s="36">
        <v>213</v>
      </c>
      <c r="E44" s="36">
        <v>1</v>
      </c>
      <c r="F44" s="37">
        <v>2384987</v>
      </c>
      <c r="G44" s="38" t="str">
        <f t="shared" si="5"/>
        <v>Large</v>
      </c>
      <c r="H44" s="35" t="s">
        <v>94</v>
      </c>
      <c r="I44" s="35" t="s">
        <v>92</v>
      </c>
      <c r="J44" s="39">
        <v>40908</v>
      </c>
      <c r="K44" s="39">
        <v>32307</v>
      </c>
      <c r="L44" s="67">
        <f t="shared" si="6"/>
        <v>23.564383561643837</v>
      </c>
      <c r="M44" s="36">
        <v>20298.201128141285</v>
      </c>
      <c r="N44" s="36">
        <v>4554.453125</v>
      </c>
      <c r="O44" s="36">
        <v>112783.421875</v>
      </c>
      <c r="P44" s="36">
        <v>135278.21875</v>
      </c>
      <c r="Q44" s="40">
        <f t="shared" si="7"/>
        <v>22494.796875</v>
      </c>
      <c r="R44" s="41">
        <f t="shared" si="8"/>
        <v>0.19945127130414086</v>
      </c>
      <c r="S44" s="34">
        <v>55.923671184497834</v>
      </c>
      <c r="T44" s="36">
        <v>52427.57421875</v>
      </c>
      <c r="U44" s="41">
        <v>0.20835201299650058</v>
      </c>
      <c r="V44" s="34">
        <f t="shared" si="9"/>
        <v>2.1512233506059215</v>
      </c>
      <c r="W44" s="37">
        <v>29668.515913210329</v>
      </c>
      <c r="X44" s="37">
        <v>24604.208056963107</v>
      </c>
      <c r="Y44" s="37">
        <v>33438.677457001533</v>
      </c>
      <c r="Z44" s="34">
        <v>12.716403842367271</v>
      </c>
      <c r="AA44" s="42">
        <v>10712</v>
      </c>
      <c r="AB44" s="42">
        <v>6515</v>
      </c>
      <c r="AC44" s="41">
        <v>0.11217525838490039</v>
      </c>
      <c r="AD44" s="41">
        <v>0.86151453371074571</v>
      </c>
      <c r="AE44" s="43">
        <v>183</v>
      </c>
      <c r="AF44" s="43">
        <v>3</v>
      </c>
      <c r="AG44" s="43">
        <v>1</v>
      </c>
      <c r="AH44" s="43">
        <v>2</v>
      </c>
      <c r="AI44" s="43">
        <v>0</v>
      </c>
      <c r="AJ44" s="43">
        <v>0</v>
      </c>
      <c r="AK44" s="43">
        <v>35</v>
      </c>
      <c r="AL44" s="43">
        <v>9</v>
      </c>
      <c r="AM44" s="43">
        <v>2388000</v>
      </c>
      <c r="AN44" s="43">
        <v>143</v>
      </c>
      <c r="AO44" s="43">
        <v>59</v>
      </c>
      <c r="AP44" s="43">
        <v>1</v>
      </c>
      <c r="AQ44" s="43">
        <v>0</v>
      </c>
      <c r="AR44" s="43">
        <v>1</v>
      </c>
      <c r="AS44" s="43">
        <v>1</v>
      </c>
      <c r="AT44" s="43">
        <v>0</v>
      </c>
      <c r="AU44" s="43">
        <v>0</v>
      </c>
      <c r="AV44" s="43">
        <v>0</v>
      </c>
    </row>
    <row r="45" spans="1:48" x14ac:dyDescent="0.2">
      <c r="A45" s="34" t="s">
        <v>108</v>
      </c>
      <c r="B45" s="35">
        <v>56</v>
      </c>
      <c r="C45" s="36">
        <v>6117</v>
      </c>
      <c r="D45" s="36">
        <v>200</v>
      </c>
      <c r="E45" s="36">
        <v>1</v>
      </c>
      <c r="F45" s="37">
        <v>2791381</v>
      </c>
      <c r="G45" s="38" t="str">
        <f t="shared" si="5"/>
        <v>Large</v>
      </c>
      <c r="H45" s="35" t="s">
        <v>108</v>
      </c>
      <c r="I45" s="35" t="s">
        <v>92</v>
      </c>
      <c r="J45" s="39">
        <v>40908</v>
      </c>
      <c r="K45" s="39">
        <v>31432</v>
      </c>
      <c r="L45" s="67">
        <f t="shared" si="6"/>
        <v>25.961643835616439</v>
      </c>
      <c r="M45" s="36">
        <v>8516.2348225334827</v>
      </c>
      <c r="N45" s="36">
        <v>2960.2803819444443</v>
      </c>
      <c r="O45" s="36">
        <v>72253.859375</v>
      </c>
      <c r="P45" s="36">
        <v>87323.453125</v>
      </c>
      <c r="Q45" s="40">
        <f t="shared" si="7"/>
        <v>15069.59375</v>
      </c>
      <c r="R45" s="41">
        <f t="shared" si="8"/>
        <v>0.20856455115827507</v>
      </c>
      <c r="S45" s="34">
        <v>32.078106554429297</v>
      </c>
      <c r="T45" s="36">
        <v>26928.9453125</v>
      </c>
      <c r="U45" s="41">
        <v>0.21917618849373569</v>
      </c>
      <c r="V45" s="34">
        <f t="shared" si="9"/>
        <v>2.683129938306974</v>
      </c>
      <c r="W45" s="37">
        <v>44193.186557796049</v>
      </c>
      <c r="X45" s="37">
        <v>38455.869250820666</v>
      </c>
      <c r="Y45" s="37">
        <v>52813.962655725576</v>
      </c>
      <c r="Z45" s="34">
        <v>15.103837682169912</v>
      </c>
      <c r="AA45" s="42">
        <v>28073</v>
      </c>
      <c r="AB45" s="42">
        <v>24518</v>
      </c>
      <c r="AC45" s="41">
        <v>0.13487934854709155</v>
      </c>
      <c r="AD45" s="41">
        <v>0.59263117659235298</v>
      </c>
      <c r="AE45" s="43">
        <v>373</v>
      </c>
      <c r="AF45" s="43">
        <v>4</v>
      </c>
      <c r="AG45" s="43">
        <v>4</v>
      </c>
      <c r="AH45" s="43">
        <v>6</v>
      </c>
      <c r="AI45" s="43">
        <v>9</v>
      </c>
      <c r="AJ45" s="43">
        <v>1</v>
      </c>
      <c r="AK45" s="43">
        <v>58</v>
      </c>
      <c r="AL45" s="43">
        <v>9</v>
      </c>
      <c r="AM45" s="43">
        <v>5948200</v>
      </c>
      <c r="AN45" s="43">
        <v>236</v>
      </c>
      <c r="AO45" s="43">
        <v>89</v>
      </c>
      <c r="AP45" s="43">
        <v>11</v>
      </c>
      <c r="AQ45" s="43">
        <v>2</v>
      </c>
      <c r="AR45" s="43">
        <v>8</v>
      </c>
      <c r="AS45" s="43">
        <v>1</v>
      </c>
      <c r="AT45" s="43">
        <v>0</v>
      </c>
      <c r="AU45" s="43">
        <v>1</v>
      </c>
      <c r="AV45" s="43">
        <v>1</v>
      </c>
    </row>
    <row r="46" spans="1:48" x14ac:dyDescent="0.2">
      <c r="A46" s="34" t="s">
        <v>109</v>
      </c>
      <c r="B46" s="35">
        <v>57</v>
      </c>
      <c r="C46" s="36">
        <v>6117</v>
      </c>
      <c r="D46" s="36">
        <v>210</v>
      </c>
      <c r="E46" s="36">
        <v>1</v>
      </c>
      <c r="F46" s="37">
        <v>2924777</v>
      </c>
      <c r="G46" s="38" t="str">
        <f t="shared" si="5"/>
        <v>Large</v>
      </c>
      <c r="H46" s="35" t="s">
        <v>108</v>
      </c>
      <c r="I46" s="35" t="s">
        <v>92</v>
      </c>
      <c r="J46" s="39">
        <v>40908</v>
      </c>
      <c r="K46" s="39">
        <v>31754</v>
      </c>
      <c r="L46" s="67">
        <f t="shared" si="6"/>
        <v>25.079452054794519</v>
      </c>
      <c r="M46" s="36">
        <v>27368.017045149201</v>
      </c>
      <c r="N46" s="36">
        <v>5070.1319444444443</v>
      </c>
      <c r="O46" s="36">
        <v>219989.6875</v>
      </c>
      <c r="P46" s="36">
        <v>245601.546875</v>
      </c>
      <c r="Q46" s="40">
        <f t="shared" si="7"/>
        <v>25611.859375</v>
      </c>
      <c r="R46" s="41">
        <f t="shared" si="8"/>
        <v>0.11642299994175863</v>
      </c>
      <c r="S46" s="34">
        <v>34.722352610278605</v>
      </c>
      <c r="T46" s="36">
        <v>86310.8125</v>
      </c>
      <c r="U46" s="41">
        <v>0.12842883242467448</v>
      </c>
      <c r="V46" s="34">
        <f t="shared" si="9"/>
        <v>2.5488079781429471</v>
      </c>
      <c r="W46" s="37">
        <v>39780.646300832821</v>
      </c>
      <c r="X46" s="37">
        <v>33470.188546771009</v>
      </c>
      <c r="Y46" s="37">
        <v>44698.63719665238</v>
      </c>
      <c r="Z46" s="34">
        <v>11.180336200509188</v>
      </c>
      <c r="AA46" s="42">
        <v>67455</v>
      </c>
      <c r="AB46" s="42">
        <v>33615</v>
      </c>
      <c r="AC46" s="41">
        <v>0.10412984782915499</v>
      </c>
      <c r="AD46" s="41">
        <v>0.61994129264312359</v>
      </c>
      <c r="AE46" s="43">
        <v>1669</v>
      </c>
      <c r="AF46" s="43">
        <v>19</v>
      </c>
      <c r="AG46" s="43">
        <v>3</v>
      </c>
      <c r="AH46" s="43">
        <v>2</v>
      </c>
      <c r="AI46" s="43">
        <v>10</v>
      </c>
      <c r="AJ46" s="43">
        <v>0</v>
      </c>
      <c r="AK46" s="43">
        <v>171</v>
      </c>
      <c r="AL46" s="43">
        <v>27</v>
      </c>
      <c r="AM46" s="43">
        <v>5390000</v>
      </c>
      <c r="AN46" s="43">
        <v>446</v>
      </c>
      <c r="AO46" s="43">
        <v>165</v>
      </c>
      <c r="AP46" s="43">
        <v>16</v>
      </c>
      <c r="AQ46" s="43">
        <v>3</v>
      </c>
      <c r="AR46" s="43">
        <v>7</v>
      </c>
      <c r="AS46" s="43">
        <v>1</v>
      </c>
      <c r="AT46" s="43">
        <v>1</v>
      </c>
      <c r="AU46" s="43">
        <v>2</v>
      </c>
      <c r="AV46" s="43">
        <v>0</v>
      </c>
    </row>
    <row r="47" spans="1:48" x14ac:dyDescent="0.2">
      <c r="A47" s="34" t="s">
        <v>110</v>
      </c>
      <c r="B47" s="35">
        <v>58</v>
      </c>
      <c r="C47" s="36">
        <v>6117</v>
      </c>
      <c r="D47" s="36">
        <v>222</v>
      </c>
      <c r="E47" s="36">
        <v>1</v>
      </c>
      <c r="F47" s="37">
        <v>2595613</v>
      </c>
      <c r="G47" s="38" t="str">
        <f t="shared" si="5"/>
        <v>Large</v>
      </c>
      <c r="H47" s="35" t="s">
        <v>108</v>
      </c>
      <c r="I47" s="35" t="s">
        <v>92</v>
      </c>
      <c r="J47" s="39">
        <v>40908</v>
      </c>
      <c r="K47" s="39">
        <v>31229</v>
      </c>
      <c r="L47" s="67">
        <f t="shared" si="6"/>
        <v>26.517808219178082</v>
      </c>
      <c r="M47" s="36">
        <v>11911.031975541919</v>
      </c>
      <c r="N47" s="36">
        <v>5723.537760416667</v>
      </c>
      <c r="O47" s="36">
        <v>102511.65625</v>
      </c>
      <c r="P47" s="36">
        <v>129790.2421875</v>
      </c>
      <c r="Q47" s="40">
        <f t="shared" si="7"/>
        <v>27278.5859375</v>
      </c>
      <c r="R47" s="41">
        <f t="shared" si="8"/>
        <v>0.2661022847096961</v>
      </c>
      <c r="S47" s="34">
        <v>36.575235803977172</v>
      </c>
      <c r="T47" s="36">
        <v>40668.99609375</v>
      </c>
      <c r="U47" s="41">
        <v>0.27910254500342563</v>
      </c>
      <c r="V47" s="34">
        <f t="shared" si="9"/>
        <v>2.520634047953644</v>
      </c>
      <c r="W47" s="37">
        <v>35293.180994467242</v>
      </c>
      <c r="X47" s="37">
        <v>31118.864824757573</v>
      </c>
      <c r="Y47" s="37">
        <v>40984.639840901975</v>
      </c>
      <c r="Z47" s="34">
        <v>10.741137022187569</v>
      </c>
      <c r="AA47" s="42">
        <v>24200</v>
      </c>
      <c r="AB47" s="42">
        <v>15885</v>
      </c>
      <c r="AC47" s="41">
        <v>0.10257428183272412</v>
      </c>
      <c r="AD47" s="41">
        <v>0.70293311885791843</v>
      </c>
      <c r="AE47" s="43">
        <v>297</v>
      </c>
      <c r="AF47" s="43">
        <v>3</v>
      </c>
      <c r="AG47" s="43">
        <v>0</v>
      </c>
      <c r="AH47" s="43">
        <v>2</v>
      </c>
      <c r="AI47" s="43">
        <v>2</v>
      </c>
      <c r="AJ47" s="43">
        <v>0</v>
      </c>
      <c r="AK47" s="43">
        <v>59</v>
      </c>
      <c r="AL47" s="43">
        <v>9</v>
      </c>
      <c r="AM47" s="43">
        <v>2462000</v>
      </c>
      <c r="AN47" s="43">
        <v>152</v>
      </c>
      <c r="AO47" s="43">
        <v>64</v>
      </c>
      <c r="AP47" s="43">
        <v>3</v>
      </c>
      <c r="AQ47" s="43">
        <v>0</v>
      </c>
      <c r="AR47" s="43">
        <v>3</v>
      </c>
      <c r="AS47" s="43">
        <v>1</v>
      </c>
      <c r="AT47" s="43">
        <v>0</v>
      </c>
      <c r="AU47" s="43">
        <v>0</v>
      </c>
      <c r="AV47" s="43">
        <v>0</v>
      </c>
    </row>
    <row r="48" spans="1:48" x14ac:dyDescent="0.2">
      <c r="A48" s="34" t="s">
        <v>111</v>
      </c>
      <c r="B48" s="35">
        <v>59</v>
      </c>
      <c r="C48" s="36">
        <v>5995</v>
      </c>
      <c r="D48" s="36">
        <v>218</v>
      </c>
      <c r="E48" s="36">
        <v>1</v>
      </c>
      <c r="F48" s="37">
        <v>2863963</v>
      </c>
      <c r="G48" s="38" t="str">
        <f t="shared" si="5"/>
        <v>Large</v>
      </c>
      <c r="H48" s="35" t="s">
        <v>91</v>
      </c>
      <c r="I48" s="35" t="s">
        <v>92</v>
      </c>
      <c r="J48" s="39">
        <v>40908</v>
      </c>
      <c r="K48" s="39">
        <v>32559</v>
      </c>
      <c r="L48" s="67">
        <f t="shared" si="6"/>
        <v>22.873972602739727</v>
      </c>
      <c r="M48" s="36">
        <v>43851.559059498599</v>
      </c>
      <c r="N48" s="36">
        <v>6134.296875</v>
      </c>
      <c r="O48" s="36">
        <v>282397.53125</v>
      </c>
      <c r="P48" s="36">
        <v>312259.0625</v>
      </c>
      <c r="Q48" s="40">
        <f t="shared" si="7"/>
        <v>29861.53125</v>
      </c>
      <c r="R48" s="41">
        <f t="shared" si="8"/>
        <v>0.10574289059051398</v>
      </c>
      <c r="S48" s="34">
        <v>38.452655559466756</v>
      </c>
      <c r="T48" s="36">
        <v>114290.4296875</v>
      </c>
      <c r="U48" s="41">
        <v>0.1236560503240955</v>
      </c>
      <c r="V48" s="34">
        <f t="shared" si="9"/>
        <v>2.4708764506542575</v>
      </c>
      <c r="W48" s="37">
        <v>40441.253643353091</v>
      </c>
      <c r="X48" s="37">
        <v>34647.309340137086</v>
      </c>
      <c r="Y48" s="37">
        <v>44524.402564982789</v>
      </c>
      <c r="Z48" s="34">
        <v>11.25579964530883</v>
      </c>
      <c r="AA48" s="42">
        <v>54165</v>
      </c>
      <c r="AB48" s="42">
        <v>30253</v>
      </c>
      <c r="AC48" s="41">
        <v>9.738180055746895E-2</v>
      </c>
      <c r="AD48" s="41">
        <v>0.75851169485853376</v>
      </c>
      <c r="AE48" s="43">
        <v>690</v>
      </c>
      <c r="AF48" s="43">
        <v>11</v>
      </c>
      <c r="AG48" s="43">
        <v>9</v>
      </c>
      <c r="AH48" s="43">
        <v>2</v>
      </c>
      <c r="AI48" s="43">
        <v>4</v>
      </c>
      <c r="AJ48" s="43">
        <v>1</v>
      </c>
      <c r="AK48" s="43">
        <v>64</v>
      </c>
      <c r="AL48" s="43">
        <v>30</v>
      </c>
      <c r="AM48" s="43">
        <v>10937000</v>
      </c>
      <c r="AN48" s="43">
        <v>521</v>
      </c>
      <c r="AO48" s="43">
        <v>204</v>
      </c>
      <c r="AP48" s="43">
        <v>19</v>
      </c>
      <c r="AQ48" s="43">
        <v>7</v>
      </c>
      <c r="AR48" s="43">
        <v>7</v>
      </c>
      <c r="AS48" s="43">
        <v>1</v>
      </c>
      <c r="AT48" s="43">
        <v>0</v>
      </c>
      <c r="AU48" s="43">
        <v>0</v>
      </c>
      <c r="AV48" s="43">
        <v>1</v>
      </c>
    </row>
    <row r="49" spans="1:48" x14ac:dyDescent="0.2">
      <c r="A49" s="34" t="s">
        <v>112</v>
      </c>
      <c r="B49" s="35">
        <v>60</v>
      </c>
      <c r="C49" s="36">
        <v>6000</v>
      </c>
      <c r="D49" s="36">
        <v>239</v>
      </c>
      <c r="E49" s="36">
        <v>1</v>
      </c>
      <c r="F49" s="37">
        <v>2885841</v>
      </c>
      <c r="G49" s="38" t="str">
        <f t="shared" si="5"/>
        <v>Large</v>
      </c>
      <c r="H49" s="35" t="s">
        <v>94</v>
      </c>
      <c r="I49" s="35" t="s">
        <v>92</v>
      </c>
      <c r="J49" s="39">
        <v>40908</v>
      </c>
      <c r="K49" s="39">
        <v>31684</v>
      </c>
      <c r="L49" s="67">
        <f t="shared" si="6"/>
        <v>25.271232876712329</v>
      </c>
      <c r="M49" s="36">
        <v>21291.157128411345</v>
      </c>
      <c r="N49" s="36">
        <v>3158.1371527777778</v>
      </c>
      <c r="O49" s="36">
        <v>144625.25</v>
      </c>
      <c r="P49" s="36">
        <v>158546.953125</v>
      </c>
      <c r="Q49" s="40">
        <f t="shared" si="7"/>
        <v>13921.703125</v>
      </c>
      <c r="R49" s="41">
        <f t="shared" si="8"/>
        <v>9.6260529368142833E-2</v>
      </c>
      <c r="S49" s="34">
        <v>43.0159913293149</v>
      </c>
      <c r="T49" s="36">
        <v>64401.5234375</v>
      </c>
      <c r="U49" s="41">
        <v>9.5664589650259396E-2</v>
      </c>
      <c r="V49" s="34">
        <f t="shared" si="9"/>
        <v>2.2456805721429096</v>
      </c>
      <c r="W49" s="37">
        <v>38112.477795374354</v>
      </c>
      <c r="X49" s="37">
        <v>30417.711250279768</v>
      </c>
      <c r="Y49" s="37">
        <v>40133.013968562431</v>
      </c>
      <c r="Z49" s="34">
        <v>11.05223551081847</v>
      </c>
      <c r="AA49" s="42">
        <v>31179</v>
      </c>
      <c r="AB49" s="42">
        <v>20327</v>
      </c>
      <c r="AC49" s="41">
        <v>0.10319292825411322</v>
      </c>
      <c r="AD49" s="41">
        <v>0.71371670120286157</v>
      </c>
      <c r="AE49" s="43">
        <v>698</v>
      </c>
      <c r="AF49" s="43">
        <v>2</v>
      </c>
      <c r="AG49" s="43">
        <v>2</v>
      </c>
      <c r="AH49" s="43">
        <v>3</v>
      </c>
      <c r="AI49" s="43">
        <v>5</v>
      </c>
      <c r="AJ49" s="43">
        <v>4</v>
      </c>
      <c r="AK49" s="43">
        <v>84</v>
      </c>
      <c r="AL49" s="43">
        <v>14</v>
      </c>
      <c r="AM49" s="43">
        <v>2398505</v>
      </c>
      <c r="AN49" s="43">
        <v>326</v>
      </c>
      <c r="AO49" s="43">
        <v>154</v>
      </c>
      <c r="AP49" s="43">
        <v>6</v>
      </c>
      <c r="AQ49" s="43">
        <v>3</v>
      </c>
      <c r="AR49" s="43">
        <v>2</v>
      </c>
      <c r="AS49" s="43">
        <v>0</v>
      </c>
      <c r="AT49" s="43">
        <v>0</v>
      </c>
      <c r="AU49" s="43">
        <v>0</v>
      </c>
      <c r="AV49" s="43">
        <v>0</v>
      </c>
    </row>
    <row r="50" spans="1:48" x14ac:dyDescent="0.2">
      <c r="A50" s="34" t="s">
        <v>113</v>
      </c>
      <c r="B50" s="35">
        <v>61</v>
      </c>
      <c r="C50" s="36">
        <v>6000</v>
      </c>
      <c r="D50" s="36">
        <v>239</v>
      </c>
      <c r="E50" s="36">
        <v>1</v>
      </c>
      <c r="F50" s="37">
        <v>2682585</v>
      </c>
      <c r="G50" s="38" t="str">
        <f t="shared" si="5"/>
        <v>Large</v>
      </c>
      <c r="H50" s="35" t="s">
        <v>94</v>
      </c>
      <c r="I50" s="35" t="s">
        <v>92</v>
      </c>
      <c r="J50" s="39">
        <v>40908</v>
      </c>
      <c r="K50" s="39">
        <v>31754</v>
      </c>
      <c r="L50" s="67">
        <f t="shared" si="6"/>
        <v>25.079452054794519</v>
      </c>
      <c r="M50" s="36">
        <v>33031.890263785281</v>
      </c>
      <c r="N50" s="36">
        <v>823.01388888888891</v>
      </c>
      <c r="O50" s="36">
        <v>248020.046875</v>
      </c>
      <c r="P50" s="36">
        <v>250112.671875</v>
      </c>
      <c r="Q50" s="40">
        <f t="shared" si="7"/>
        <v>2092.625</v>
      </c>
      <c r="R50" s="41">
        <f t="shared" si="8"/>
        <v>8.4373220083079226E-3</v>
      </c>
      <c r="S50" s="34">
        <v>39.773897813073702</v>
      </c>
      <c r="T50" s="36">
        <v>112171.6796875</v>
      </c>
      <c r="U50" s="41">
        <v>1.1514019212319286E-2</v>
      </c>
      <c r="V50" s="34">
        <f t="shared" si="9"/>
        <v>2.2110754476170911</v>
      </c>
      <c r="W50" s="37">
        <v>30214.87128874371</v>
      </c>
      <c r="X50" s="37">
        <v>24453.770788150836</v>
      </c>
      <c r="Y50" s="37">
        <v>32303.733985398492</v>
      </c>
      <c r="Z50" s="34">
        <v>11.428341010464729</v>
      </c>
      <c r="AA50" s="42">
        <v>45690</v>
      </c>
      <c r="AB50" s="42">
        <v>31502</v>
      </c>
      <c r="AC50" s="41">
        <v>0.10375908784147166</v>
      </c>
      <c r="AD50" s="41">
        <v>0.73232306381633894</v>
      </c>
      <c r="AE50" s="43">
        <v>650</v>
      </c>
      <c r="AF50" s="43">
        <v>7</v>
      </c>
      <c r="AG50" s="43">
        <v>2</v>
      </c>
      <c r="AH50" s="43">
        <v>6</v>
      </c>
      <c r="AI50" s="43">
        <v>34</v>
      </c>
      <c r="AJ50" s="43">
        <v>3</v>
      </c>
      <c r="AK50" s="43">
        <v>159</v>
      </c>
      <c r="AL50" s="43">
        <v>17</v>
      </c>
      <c r="AM50" s="43">
        <v>4695000</v>
      </c>
      <c r="AN50" s="43">
        <v>447</v>
      </c>
      <c r="AO50" s="43">
        <v>152</v>
      </c>
      <c r="AP50" s="43">
        <v>10</v>
      </c>
      <c r="AQ50" s="43">
        <v>1</v>
      </c>
      <c r="AR50" s="43">
        <v>7</v>
      </c>
      <c r="AS50" s="43">
        <v>1</v>
      </c>
      <c r="AT50" s="43">
        <v>1</v>
      </c>
      <c r="AU50" s="43">
        <v>2</v>
      </c>
      <c r="AV50" s="43">
        <v>0</v>
      </c>
    </row>
    <row r="51" spans="1:48" x14ac:dyDescent="0.2">
      <c r="A51" s="34" t="s">
        <v>114</v>
      </c>
      <c r="B51" s="35">
        <v>63</v>
      </c>
      <c r="C51" s="36">
        <v>5995</v>
      </c>
      <c r="D51" s="36">
        <v>213</v>
      </c>
      <c r="E51" s="36">
        <v>1</v>
      </c>
      <c r="F51" s="37">
        <v>2022726</v>
      </c>
      <c r="G51" s="38" t="str">
        <f t="shared" si="5"/>
        <v>Large</v>
      </c>
      <c r="H51" s="35" t="s">
        <v>91</v>
      </c>
      <c r="I51" s="35" t="s">
        <v>92</v>
      </c>
      <c r="J51" s="39">
        <v>40908</v>
      </c>
      <c r="K51" s="39">
        <v>32321</v>
      </c>
      <c r="L51" s="67">
        <f t="shared" si="6"/>
        <v>23.526027397260275</v>
      </c>
      <c r="M51" s="36">
        <v>54017.025202452314</v>
      </c>
      <c r="N51" s="36">
        <v>3565.0381944444443</v>
      </c>
      <c r="O51" s="36">
        <v>329996.40625</v>
      </c>
      <c r="P51" s="36">
        <v>346902.5</v>
      </c>
      <c r="Q51" s="40">
        <f t="shared" si="7"/>
        <v>16906.09375</v>
      </c>
      <c r="R51" s="41">
        <f t="shared" si="8"/>
        <v>5.1231145036143858E-2</v>
      </c>
      <c r="S51" s="34">
        <v>41.299761881876556</v>
      </c>
      <c r="T51" s="36">
        <v>148429.28125</v>
      </c>
      <c r="U51" s="41">
        <v>7.1092041517246116E-2</v>
      </c>
      <c r="V51" s="34">
        <f t="shared" si="9"/>
        <v>2.2232567824281637</v>
      </c>
      <c r="W51" s="37">
        <v>38817.407774788371</v>
      </c>
      <c r="X51" s="37">
        <v>32120.651288271329</v>
      </c>
      <c r="Y51" s="37">
        <v>42223.587340148137</v>
      </c>
      <c r="Z51" s="34">
        <v>11.197034644280942</v>
      </c>
      <c r="AA51" s="42">
        <v>95161</v>
      </c>
      <c r="AB51" s="42">
        <v>65551</v>
      </c>
      <c r="AC51" s="41">
        <v>9.7100980750740043E-2</v>
      </c>
      <c r="AD51" s="41">
        <v>0.69839341737942373</v>
      </c>
      <c r="AE51" s="43">
        <v>1412</v>
      </c>
      <c r="AF51" s="43">
        <v>7</v>
      </c>
      <c r="AG51" s="43">
        <v>7</v>
      </c>
      <c r="AH51" s="43">
        <v>14</v>
      </c>
      <c r="AI51" s="43">
        <v>126</v>
      </c>
      <c r="AJ51" s="43">
        <v>5</v>
      </c>
      <c r="AK51" s="43">
        <v>117</v>
      </c>
      <c r="AL51" s="43">
        <v>30</v>
      </c>
      <c r="AM51" s="43">
        <v>7111000</v>
      </c>
      <c r="AN51" s="43">
        <v>829</v>
      </c>
      <c r="AO51" s="43">
        <v>349</v>
      </c>
      <c r="AP51" s="43">
        <v>26</v>
      </c>
      <c r="AQ51" s="43">
        <v>9</v>
      </c>
      <c r="AR51" s="43">
        <v>13</v>
      </c>
      <c r="AS51" s="43">
        <v>2</v>
      </c>
      <c r="AT51" s="43">
        <v>1</v>
      </c>
      <c r="AU51" s="43">
        <v>2</v>
      </c>
      <c r="AV51" s="43">
        <v>0</v>
      </c>
    </row>
    <row r="52" spans="1:48" x14ac:dyDescent="0.2">
      <c r="A52" s="34" t="s">
        <v>115</v>
      </c>
      <c r="B52" s="35">
        <v>64</v>
      </c>
      <c r="C52" s="36">
        <v>5848</v>
      </c>
      <c r="D52" s="36">
        <v>203</v>
      </c>
      <c r="E52" s="36">
        <v>0</v>
      </c>
      <c r="F52" s="37">
        <v>1678646</v>
      </c>
      <c r="G52" s="38" t="str">
        <f t="shared" si="5"/>
        <v>Medium</v>
      </c>
      <c r="H52" s="35" t="s">
        <v>116</v>
      </c>
      <c r="I52" s="35" t="s">
        <v>117</v>
      </c>
      <c r="J52" s="39">
        <v>40908</v>
      </c>
      <c r="K52" s="39">
        <v>32076</v>
      </c>
      <c r="L52" s="67">
        <f t="shared" si="6"/>
        <v>24.197260273972603</v>
      </c>
      <c r="M52" s="36">
        <v>24061.302555751969</v>
      </c>
      <c r="N52" s="36">
        <v>307.95138888888891</v>
      </c>
      <c r="O52" s="36">
        <v>166373.984375</v>
      </c>
      <c r="P52" s="36">
        <v>171077.28125</v>
      </c>
      <c r="Q52" s="40">
        <f t="shared" si="7"/>
        <v>4703.296875</v>
      </c>
      <c r="R52" s="41">
        <f t="shared" si="8"/>
        <v>2.8269425010577168E-2</v>
      </c>
      <c r="S52" s="34">
        <v>28.772632439998929</v>
      </c>
      <c r="T52" s="36">
        <v>66381.6640625</v>
      </c>
      <c r="U52" s="41">
        <v>7.9108112144578704E-2</v>
      </c>
      <c r="V52" s="34">
        <f t="shared" si="9"/>
        <v>2.5063244003397491</v>
      </c>
      <c r="W52" s="37">
        <v>36382.700345174853</v>
      </c>
      <c r="X52" s="37">
        <v>32292.562686914789</v>
      </c>
      <c r="Y52" s="37">
        <v>38261.792119836544</v>
      </c>
      <c r="Z52" s="34">
        <v>8.5350242140243253</v>
      </c>
      <c r="AA52" s="42">
        <v>45000</v>
      </c>
      <c r="AB52" s="42">
        <v>20917</v>
      </c>
      <c r="AC52" s="41">
        <v>7.1198797043029699E-2</v>
      </c>
      <c r="AD52" s="41">
        <v>0.4113063915560094</v>
      </c>
      <c r="AE52" s="43">
        <v>634</v>
      </c>
      <c r="AF52" s="43">
        <v>19</v>
      </c>
      <c r="AG52" s="43">
        <v>2</v>
      </c>
      <c r="AH52" s="43">
        <v>2</v>
      </c>
      <c r="AI52" s="43">
        <v>7</v>
      </c>
      <c r="AJ52" s="43">
        <v>2</v>
      </c>
      <c r="AK52" s="43">
        <v>57</v>
      </c>
      <c r="AL52" s="43">
        <v>4</v>
      </c>
      <c r="AM52" s="43">
        <v>1738000</v>
      </c>
      <c r="AN52" s="43">
        <v>297</v>
      </c>
      <c r="AO52" s="43">
        <v>113</v>
      </c>
      <c r="AP52" s="43">
        <v>7</v>
      </c>
      <c r="AQ52" s="43">
        <v>3</v>
      </c>
      <c r="AR52" s="43">
        <v>4</v>
      </c>
      <c r="AS52" s="43">
        <v>1</v>
      </c>
      <c r="AT52" s="43">
        <v>1</v>
      </c>
      <c r="AU52" s="43">
        <v>1</v>
      </c>
      <c r="AV52" s="43">
        <v>0</v>
      </c>
    </row>
    <row r="53" spans="1:48" x14ac:dyDescent="0.2">
      <c r="A53" s="34" t="s">
        <v>118</v>
      </c>
      <c r="B53" s="35">
        <v>67</v>
      </c>
      <c r="C53" s="36">
        <v>5995</v>
      </c>
      <c r="D53" s="36">
        <v>217</v>
      </c>
      <c r="E53" s="36">
        <v>0</v>
      </c>
      <c r="F53" s="37">
        <v>1616830</v>
      </c>
      <c r="G53" s="38" t="str">
        <f t="shared" si="5"/>
        <v>Medium</v>
      </c>
      <c r="H53" s="35" t="s">
        <v>119</v>
      </c>
      <c r="I53" s="35" t="s">
        <v>117</v>
      </c>
      <c r="J53" s="39">
        <v>40908</v>
      </c>
      <c r="K53" s="39">
        <v>32622</v>
      </c>
      <c r="L53" s="67">
        <f t="shared" si="6"/>
        <v>22.701369863013699</v>
      </c>
      <c r="M53" s="36">
        <v>29227.121630615824</v>
      </c>
      <c r="N53" s="36">
        <v>-1905.96875</v>
      </c>
      <c r="O53" s="36">
        <v>269558.46875</v>
      </c>
      <c r="P53" s="36">
        <v>258852.484375</v>
      </c>
      <c r="Q53" s="40">
        <f t="shared" si="7"/>
        <v>-10705.984375</v>
      </c>
      <c r="R53" s="41">
        <f t="shared" si="8"/>
        <v>-3.9716742807769788E-2</v>
      </c>
      <c r="S53" s="34">
        <v>33.846122669815024</v>
      </c>
      <c r="T53" s="36">
        <v>100295.2578125</v>
      </c>
      <c r="U53" s="41">
        <v>-1.433766691829351E-2</v>
      </c>
      <c r="V53" s="34">
        <f t="shared" si="9"/>
        <v>2.6876491932842352</v>
      </c>
      <c r="W53" s="37">
        <v>34036.000130552035</v>
      </c>
      <c r="X53" s="37">
        <v>32006.181488671769</v>
      </c>
      <c r="Y53" s="37">
        <v>37635.889830736851</v>
      </c>
      <c r="Z53" s="34">
        <v>5.1617929482175873</v>
      </c>
      <c r="AA53" s="42">
        <v>43931</v>
      </c>
      <c r="AB53" s="42">
        <v>35140</v>
      </c>
      <c r="AC53" s="41">
        <v>4.6886487730800896E-2</v>
      </c>
      <c r="AD53" s="41">
        <v>0.70324336057907944</v>
      </c>
      <c r="AE53" s="43">
        <v>370</v>
      </c>
      <c r="AF53" s="43">
        <v>3</v>
      </c>
      <c r="AG53" s="43">
        <v>13</v>
      </c>
      <c r="AH53" s="43">
        <v>5</v>
      </c>
      <c r="AI53" s="43">
        <v>14</v>
      </c>
      <c r="AJ53" s="43">
        <v>0</v>
      </c>
      <c r="AK53" s="43">
        <v>73</v>
      </c>
      <c r="AL53" s="43">
        <v>9</v>
      </c>
      <c r="AM53" s="43">
        <v>4368000</v>
      </c>
      <c r="AN53" s="43">
        <v>423</v>
      </c>
      <c r="AO53" s="43">
        <v>145</v>
      </c>
      <c r="AP53" s="43">
        <v>9</v>
      </c>
      <c r="AQ53" s="43">
        <v>4</v>
      </c>
      <c r="AR53" s="43">
        <v>4</v>
      </c>
      <c r="AS53" s="43">
        <v>0</v>
      </c>
      <c r="AT53" s="43">
        <v>0</v>
      </c>
      <c r="AU53" s="43">
        <v>0</v>
      </c>
      <c r="AV53" s="43">
        <v>0</v>
      </c>
    </row>
    <row r="54" spans="1:48" x14ac:dyDescent="0.2">
      <c r="A54" s="34" t="s">
        <v>120</v>
      </c>
      <c r="B54" s="35">
        <v>68</v>
      </c>
      <c r="C54" s="36">
        <v>6245</v>
      </c>
      <c r="D54" s="36">
        <v>192</v>
      </c>
      <c r="E54" s="36">
        <v>0</v>
      </c>
      <c r="F54" s="37">
        <v>1490739</v>
      </c>
      <c r="G54" s="38" t="str">
        <f t="shared" si="5"/>
        <v>Medium</v>
      </c>
      <c r="H54" s="35" t="s">
        <v>121</v>
      </c>
      <c r="I54" s="35" t="s">
        <v>117</v>
      </c>
      <c r="J54" s="39">
        <v>40908</v>
      </c>
      <c r="K54" s="39">
        <v>32006</v>
      </c>
      <c r="L54" s="67">
        <f t="shared" si="6"/>
        <v>24.389041095890413</v>
      </c>
      <c r="M54" s="36">
        <v>18409.017984645754</v>
      </c>
      <c r="N54" s="36">
        <v>-166.48611111111111</v>
      </c>
      <c r="O54" s="36">
        <v>160240.640625</v>
      </c>
      <c r="P54" s="36">
        <v>159130.203125</v>
      </c>
      <c r="Q54" s="40">
        <f t="shared" si="7"/>
        <v>-1110.4375</v>
      </c>
      <c r="R54" s="41">
        <f t="shared" si="8"/>
        <v>-6.9298119108165543E-3</v>
      </c>
      <c r="S54" s="34">
        <v>35.271258139979118</v>
      </c>
      <c r="T54" s="36">
        <v>63000.58984375</v>
      </c>
      <c r="U54" s="41">
        <v>1.9190916553298638E-2</v>
      </c>
      <c r="V54" s="34">
        <f t="shared" si="9"/>
        <v>2.5434784185738342</v>
      </c>
      <c r="W54" s="37">
        <v>32965.691101478405</v>
      </c>
      <c r="X54" s="37">
        <v>29493.798782017853</v>
      </c>
      <c r="Y54" s="37">
        <v>34378.33941110249</v>
      </c>
      <c r="Z54" s="34">
        <v>6.6518320852441999</v>
      </c>
      <c r="AA54" s="42">
        <v>39049</v>
      </c>
      <c r="AB54" s="42">
        <v>25082</v>
      </c>
      <c r="AC54" s="41">
        <v>5.7527654036773207E-2</v>
      </c>
      <c r="AD54" s="41">
        <v>0.68975262248194913</v>
      </c>
      <c r="AE54" s="43">
        <v>427</v>
      </c>
      <c r="AF54" s="43">
        <v>9</v>
      </c>
      <c r="AG54" s="43">
        <v>5</v>
      </c>
      <c r="AH54" s="43">
        <v>1</v>
      </c>
      <c r="AI54" s="43">
        <v>8</v>
      </c>
      <c r="AJ54" s="43">
        <v>1</v>
      </c>
      <c r="AK54" s="43">
        <v>33</v>
      </c>
      <c r="AL54" s="43">
        <v>9</v>
      </c>
      <c r="AM54" s="43">
        <v>3212000</v>
      </c>
      <c r="AN54" s="43">
        <v>288</v>
      </c>
      <c r="AO54" s="43">
        <v>92</v>
      </c>
      <c r="AP54" s="43">
        <v>6</v>
      </c>
      <c r="AQ54" s="43">
        <v>2</v>
      </c>
      <c r="AR54" s="43">
        <v>3</v>
      </c>
      <c r="AS54" s="43">
        <v>1</v>
      </c>
      <c r="AT54" s="43">
        <v>0</v>
      </c>
      <c r="AU54" s="43">
        <v>1</v>
      </c>
      <c r="AV54" s="43">
        <v>0</v>
      </c>
    </row>
    <row r="55" spans="1:48" x14ac:dyDescent="0.2">
      <c r="A55" s="34" t="s">
        <v>122</v>
      </c>
      <c r="B55" s="35">
        <v>69</v>
      </c>
      <c r="C55" s="36">
        <v>5995</v>
      </c>
      <c r="D55" s="36">
        <v>213</v>
      </c>
      <c r="E55" s="36">
        <v>0</v>
      </c>
      <c r="F55" s="37">
        <v>1547010</v>
      </c>
      <c r="G55" s="38" t="str">
        <f t="shared" si="5"/>
        <v>Medium</v>
      </c>
      <c r="H55" s="35" t="s">
        <v>119</v>
      </c>
      <c r="I55" s="35" t="s">
        <v>117</v>
      </c>
      <c r="J55" s="39">
        <v>40908</v>
      </c>
      <c r="K55" s="39">
        <v>32321</v>
      </c>
      <c r="L55" s="67">
        <f t="shared" si="6"/>
        <v>23.526027397260275</v>
      </c>
      <c r="M55" s="36">
        <v>23283.887067757358</v>
      </c>
      <c r="N55" s="36">
        <v>583.15277777777783</v>
      </c>
      <c r="O55" s="36">
        <v>150144.46875</v>
      </c>
      <c r="P55" s="36">
        <v>153138.0625</v>
      </c>
      <c r="Q55" s="40">
        <f t="shared" si="7"/>
        <v>2993.59375</v>
      </c>
      <c r="R55" s="41">
        <f t="shared" si="8"/>
        <v>1.9938088794896083E-2</v>
      </c>
      <c r="S55" s="34">
        <v>37.541402936296976</v>
      </c>
      <c r="T55" s="36">
        <v>51225.46875</v>
      </c>
      <c r="U55" s="41">
        <v>3.7243512900992239E-2</v>
      </c>
      <c r="V55" s="34">
        <f t="shared" si="9"/>
        <v>2.9310511433826556</v>
      </c>
      <c r="W55" s="37">
        <v>87806.391893680819</v>
      </c>
      <c r="X55" s="37">
        <v>70863.160076011991</v>
      </c>
      <c r="Y55" s="37">
        <v>87306.906967229603</v>
      </c>
      <c r="Z55" s="34">
        <v>10.556580236162121</v>
      </c>
      <c r="AA55" s="42">
        <v>62227</v>
      </c>
      <c r="AB55" s="42">
        <v>33187</v>
      </c>
      <c r="AC55" s="41">
        <v>9.5956384851360974E-2</v>
      </c>
      <c r="AD55" s="41">
        <v>0.81170196996137489</v>
      </c>
      <c r="AE55" s="43">
        <v>1052</v>
      </c>
      <c r="AF55" s="43">
        <v>6</v>
      </c>
      <c r="AG55" s="43">
        <v>9</v>
      </c>
      <c r="AH55" s="43">
        <v>7</v>
      </c>
      <c r="AI55" s="43">
        <v>9</v>
      </c>
      <c r="AJ55" s="43">
        <v>3</v>
      </c>
      <c r="AK55" s="43">
        <v>30</v>
      </c>
      <c r="AL55" s="43">
        <v>8</v>
      </c>
      <c r="AM55" s="43">
        <v>2382000</v>
      </c>
      <c r="AN55" s="43">
        <v>260</v>
      </c>
      <c r="AO55" s="43">
        <v>127</v>
      </c>
      <c r="AP55" s="43">
        <v>16</v>
      </c>
      <c r="AQ55" s="43">
        <v>3</v>
      </c>
      <c r="AR55" s="43">
        <v>11</v>
      </c>
      <c r="AS55" s="43">
        <v>1</v>
      </c>
      <c r="AT55" s="43">
        <v>1</v>
      </c>
      <c r="AU55" s="43">
        <v>0</v>
      </c>
      <c r="AV55" s="43">
        <v>0</v>
      </c>
    </row>
    <row r="56" spans="1:48" x14ac:dyDescent="0.2">
      <c r="A56" s="34" t="s">
        <v>116</v>
      </c>
      <c r="B56" s="35">
        <v>70</v>
      </c>
      <c r="C56" s="36">
        <v>6117</v>
      </c>
      <c r="D56" s="36">
        <v>210</v>
      </c>
      <c r="E56" s="36">
        <v>0</v>
      </c>
      <c r="F56" s="37">
        <v>1811786</v>
      </c>
      <c r="G56" s="38" t="str">
        <f t="shared" si="5"/>
        <v>Medium</v>
      </c>
      <c r="H56" s="35" t="s">
        <v>116</v>
      </c>
      <c r="I56" s="35" t="s">
        <v>117</v>
      </c>
      <c r="J56" s="39">
        <v>40908</v>
      </c>
      <c r="K56" s="39">
        <v>31712</v>
      </c>
      <c r="L56" s="67">
        <f t="shared" si="6"/>
        <v>25.194520547945206</v>
      </c>
      <c r="M56" s="36">
        <v>37686.456224513429</v>
      </c>
      <c r="N56" s="36">
        <v>-6027.8888888888887</v>
      </c>
      <c r="O56" s="36">
        <v>403815.5</v>
      </c>
      <c r="P56" s="36">
        <v>377553.84375</v>
      </c>
      <c r="Q56" s="40">
        <f t="shared" si="7"/>
        <v>-26261.65625</v>
      </c>
      <c r="R56" s="41">
        <f t="shared" si="8"/>
        <v>-6.5033799470302647E-2</v>
      </c>
      <c r="S56" s="34">
        <v>32.978033285002681</v>
      </c>
      <c r="T56" s="36">
        <v>150785.703125</v>
      </c>
      <c r="U56" s="41">
        <v>-4.7141302044447393E-2</v>
      </c>
      <c r="V56" s="34">
        <f t="shared" si="9"/>
        <v>2.67807551797693</v>
      </c>
      <c r="W56" s="37">
        <v>34582.977801795489</v>
      </c>
      <c r="X56" s="37">
        <v>31248.60799364993</v>
      </c>
      <c r="Y56" s="37">
        <v>37296.724772651593</v>
      </c>
      <c r="Z56" s="34">
        <v>7.3745089640336161</v>
      </c>
      <c r="AA56" s="42">
        <v>73011</v>
      </c>
      <c r="AB56" s="42">
        <v>73854</v>
      </c>
      <c r="AC56" s="41">
        <v>6.4613277219054077E-2</v>
      </c>
      <c r="AD56" s="41">
        <v>0.72753664529361439</v>
      </c>
      <c r="AE56" s="43">
        <v>398</v>
      </c>
      <c r="AF56" s="43">
        <v>5</v>
      </c>
      <c r="AG56" s="43">
        <v>5</v>
      </c>
      <c r="AH56" s="43">
        <v>5</v>
      </c>
      <c r="AI56" s="43">
        <v>29</v>
      </c>
      <c r="AJ56" s="43">
        <v>0</v>
      </c>
      <c r="AK56" s="43">
        <v>177</v>
      </c>
      <c r="AL56" s="43">
        <v>10</v>
      </c>
      <c r="AM56" s="43">
        <v>3894000</v>
      </c>
      <c r="AN56" s="43">
        <v>513</v>
      </c>
      <c r="AO56" s="43">
        <v>142</v>
      </c>
      <c r="AP56" s="43">
        <v>13</v>
      </c>
      <c r="AQ56" s="43">
        <v>7</v>
      </c>
      <c r="AR56" s="43">
        <v>5</v>
      </c>
      <c r="AS56" s="43">
        <v>1</v>
      </c>
      <c r="AT56" s="43">
        <v>0</v>
      </c>
      <c r="AU56" s="43">
        <v>0</v>
      </c>
      <c r="AV56" s="43">
        <v>1</v>
      </c>
    </row>
    <row r="57" spans="1:48" x14ac:dyDescent="0.2">
      <c r="A57" s="34" t="s">
        <v>123</v>
      </c>
      <c r="B57" s="35">
        <v>71</v>
      </c>
      <c r="C57" s="36">
        <v>6117</v>
      </c>
      <c r="D57" s="36">
        <v>216</v>
      </c>
      <c r="E57" s="36">
        <v>0</v>
      </c>
      <c r="F57" s="37">
        <v>1711026</v>
      </c>
      <c r="G57" s="38" t="str">
        <f t="shared" si="5"/>
        <v>Medium</v>
      </c>
      <c r="H57" s="35" t="s">
        <v>119</v>
      </c>
      <c r="I57" s="35" t="s">
        <v>117</v>
      </c>
      <c r="J57" s="39">
        <v>40908</v>
      </c>
      <c r="K57" s="39">
        <v>31670</v>
      </c>
      <c r="L57" s="67">
        <f t="shared" si="6"/>
        <v>25.30958904109589</v>
      </c>
      <c r="M57" s="36">
        <v>31747.580142693048</v>
      </c>
      <c r="N57" s="36">
        <v>3035.9826388888887</v>
      </c>
      <c r="O57" s="36">
        <v>221448.734375</v>
      </c>
      <c r="P57" s="36">
        <v>237560.0625</v>
      </c>
      <c r="Q57" s="40">
        <f t="shared" si="7"/>
        <v>16111.328125</v>
      </c>
      <c r="R57" s="41">
        <f t="shared" si="8"/>
        <v>7.2754211806499519E-2</v>
      </c>
      <c r="S57" s="34">
        <v>33.64806089784183</v>
      </c>
      <c r="T57" s="36">
        <v>79834.2421875</v>
      </c>
      <c r="U57" s="41">
        <v>9.7644993537880198E-2</v>
      </c>
      <c r="V57" s="34">
        <f t="shared" si="9"/>
        <v>2.773856534579509</v>
      </c>
      <c r="W57" s="37">
        <v>51174.380717547283</v>
      </c>
      <c r="X57" s="37">
        <v>47915.824277705084</v>
      </c>
      <c r="Y57" s="37">
        <v>58455.479060492151</v>
      </c>
      <c r="Z57" s="34">
        <v>8.2193185410115639</v>
      </c>
      <c r="AA57" s="42">
        <v>45372</v>
      </c>
      <c r="AB57" s="42">
        <v>34990</v>
      </c>
      <c r="AC57" s="41">
        <v>7.7985058066946986E-2</v>
      </c>
      <c r="AD57" s="41">
        <v>0.72027962882224794</v>
      </c>
      <c r="AE57" s="43">
        <v>655</v>
      </c>
      <c r="AF57" s="43">
        <v>4</v>
      </c>
      <c r="AG57" s="43">
        <v>10</v>
      </c>
      <c r="AH57" s="43">
        <v>5</v>
      </c>
      <c r="AI57" s="43">
        <v>8</v>
      </c>
      <c r="AJ57" s="43">
        <v>1</v>
      </c>
      <c r="AK57" s="43">
        <v>35</v>
      </c>
      <c r="AL57" s="43">
        <v>5</v>
      </c>
      <c r="AM57" s="43">
        <v>1454000</v>
      </c>
      <c r="AN57" s="43">
        <v>317</v>
      </c>
      <c r="AO57" s="43">
        <v>116</v>
      </c>
      <c r="AP57" s="43">
        <v>11</v>
      </c>
      <c r="AQ57" s="43">
        <v>2</v>
      </c>
      <c r="AR57" s="43">
        <v>9</v>
      </c>
      <c r="AS57" s="43">
        <v>1</v>
      </c>
      <c r="AT57" s="43">
        <v>0</v>
      </c>
      <c r="AU57" s="43">
        <v>0</v>
      </c>
      <c r="AV57" s="43">
        <v>0</v>
      </c>
    </row>
    <row r="58" spans="1:48" x14ac:dyDescent="0.2">
      <c r="A58" s="34" t="s">
        <v>124</v>
      </c>
      <c r="B58" s="35">
        <v>72</v>
      </c>
      <c r="C58" s="36">
        <v>5995</v>
      </c>
      <c r="D58" s="36">
        <v>213</v>
      </c>
      <c r="E58" s="36">
        <v>0</v>
      </c>
      <c r="F58" s="37">
        <v>2089392</v>
      </c>
      <c r="G58" s="38" t="str">
        <f t="shared" si="5"/>
        <v>Large</v>
      </c>
      <c r="H58" s="35" t="s">
        <v>119</v>
      </c>
      <c r="I58" s="35" t="s">
        <v>117</v>
      </c>
      <c r="J58" s="39">
        <v>40908</v>
      </c>
      <c r="K58" s="39">
        <v>32482</v>
      </c>
      <c r="L58" s="67">
        <f t="shared" si="6"/>
        <v>23.084931506849315</v>
      </c>
      <c r="M58" s="36">
        <v>20675.038234431209</v>
      </c>
      <c r="N58" s="36">
        <v>1800.8020833333333</v>
      </c>
      <c r="O58" s="36">
        <v>160107</v>
      </c>
      <c r="P58" s="36">
        <v>167512.4375</v>
      </c>
      <c r="Q58" s="40">
        <f t="shared" si="7"/>
        <v>7405.4375</v>
      </c>
      <c r="R58" s="41">
        <f t="shared" si="8"/>
        <v>4.6253052646042958E-2</v>
      </c>
      <c r="S58" s="34">
        <v>31.125925162547546</v>
      </c>
      <c r="T58" s="36">
        <v>53230.6015625</v>
      </c>
      <c r="U58" s="41">
        <v>6.478629171982693E-2</v>
      </c>
      <c r="V58" s="34">
        <f t="shared" si="9"/>
        <v>3.0077999365085608</v>
      </c>
      <c r="W58" s="37">
        <v>49109.238431782003</v>
      </c>
      <c r="X58" s="37">
        <v>46521.888224246009</v>
      </c>
      <c r="Y58" s="37">
        <v>57874.610596545979</v>
      </c>
      <c r="Z58" s="34">
        <v>8.3217002393992345</v>
      </c>
      <c r="AA58" s="42">
        <v>18267</v>
      </c>
      <c r="AB58" s="42">
        <v>14001</v>
      </c>
      <c r="AC58" s="41">
        <v>7.7672242952454174E-2</v>
      </c>
      <c r="AD58" s="41">
        <v>0.74551826207529548</v>
      </c>
      <c r="AE58" s="43">
        <v>331</v>
      </c>
      <c r="AF58" s="43">
        <v>4</v>
      </c>
      <c r="AG58" s="43">
        <v>8</v>
      </c>
      <c r="AH58" s="43">
        <v>0</v>
      </c>
      <c r="AI58" s="43">
        <v>2</v>
      </c>
      <c r="AJ58" s="43">
        <v>1</v>
      </c>
      <c r="AK58" s="43">
        <v>17</v>
      </c>
      <c r="AL58" s="43">
        <v>9</v>
      </c>
      <c r="AM58" s="43">
        <v>2589000</v>
      </c>
      <c r="AN58" s="43">
        <v>211</v>
      </c>
      <c r="AO58" s="43">
        <v>79</v>
      </c>
      <c r="AP58" s="43">
        <v>4</v>
      </c>
      <c r="AQ58" s="43">
        <v>0</v>
      </c>
      <c r="AR58" s="43">
        <v>4</v>
      </c>
      <c r="AS58" s="43">
        <v>1</v>
      </c>
      <c r="AT58" s="43">
        <v>0</v>
      </c>
      <c r="AU58" s="43">
        <v>0</v>
      </c>
      <c r="AV58" s="43">
        <v>1</v>
      </c>
    </row>
    <row r="59" spans="1:48" x14ac:dyDescent="0.2">
      <c r="A59" s="34" t="s">
        <v>125</v>
      </c>
      <c r="B59" s="35">
        <v>73</v>
      </c>
      <c r="C59" s="36">
        <v>6159</v>
      </c>
      <c r="D59" s="36">
        <v>260</v>
      </c>
      <c r="E59" s="36">
        <v>0</v>
      </c>
      <c r="F59" s="37">
        <v>1789855</v>
      </c>
      <c r="G59" s="38" t="str">
        <f t="shared" si="5"/>
        <v>Medium</v>
      </c>
      <c r="H59" s="35" t="s">
        <v>126</v>
      </c>
      <c r="I59" s="35" t="s">
        <v>117</v>
      </c>
      <c r="J59" s="39">
        <v>40908</v>
      </c>
      <c r="K59" s="39">
        <v>30272</v>
      </c>
      <c r="L59" s="67">
        <f t="shared" si="6"/>
        <v>29.139726027397259</v>
      </c>
      <c r="M59" s="36">
        <v>40234.241998229933</v>
      </c>
      <c r="N59" s="36">
        <v>4995.5694444444443</v>
      </c>
      <c r="O59" s="36">
        <v>249851.265625</v>
      </c>
      <c r="P59" s="36">
        <v>280964.4375</v>
      </c>
      <c r="Q59" s="40">
        <f t="shared" si="7"/>
        <v>31113.171875</v>
      </c>
      <c r="R59" s="41">
        <f t="shared" si="8"/>
        <v>0.1245267731470992</v>
      </c>
      <c r="S59" s="34">
        <v>36.824888507106195</v>
      </c>
      <c r="T59" s="36">
        <v>102831.1328125</v>
      </c>
      <c r="U59" s="41">
        <v>0.16690531389258101</v>
      </c>
      <c r="V59" s="34">
        <f t="shared" si="9"/>
        <v>2.4297239444067316</v>
      </c>
      <c r="W59" s="37">
        <v>52326.699870274271</v>
      </c>
      <c r="X59" s="37">
        <v>46966.985774690533</v>
      </c>
      <c r="Y59" s="37">
        <v>57707.546652289238</v>
      </c>
      <c r="Z59" s="34">
        <v>9.9595172529380278</v>
      </c>
      <c r="AA59" s="42">
        <v>83147</v>
      </c>
      <c r="AB59" s="42">
        <v>38844</v>
      </c>
      <c r="AC59" s="41">
        <v>8.7093967664280375E-2</v>
      </c>
      <c r="AD59" s="41">
        <v>0.71875738573666537</v>
      </c>
      <c r="AE59" s="43">
        <v>1536</v>
      </c>
      <c r="AF59" s="43">
        <v>11</v>
      </c>
      <c r="AG59" s="43">
        <v>4</v>
      </c>
      <c r="AH59" s="43">
        <v>1</v>
      </c>
      <c r="AI59" s="43">
        <v>0</v>
      </c>
      <c r="AJ59" s="43">
        <v>0</v>
      </c>
      <c r="AK59" s="43">
        <v>111</v>
      </c>
      <c r="AL59" s="43">
        <v>28</v>
      </c>
      <c r="AM59" s="43">
        <v>6817000</v>
      </c>
      <c r="AN59" s="43">
        <v>463</v>
      </c>
      <c r="AO59" s="43">
        <v>136</v>
      </c>
      <c r="AP59" s="43">
        <v>25</v>
      </c>
      <c r="AQ59" s="43">
        <v>13</v>
      </c>
      <c r="AR59" s="43">
        <v>10</v>
      </c>
      <c r="AS59" s="43">
        <v>1</v>
      </c>
      <c r="AT59" s="43">
        <v>1</v>
      </c>
      <c r="AU59" s="43">
        <v>1</v>
      </c>
      <c r="AV59" s="43">
        <v>0</v>
      </c>
    </row>
    <row r="60" spans="1:48" x14ac:dyDescent="0.2">
      <c r="A60" s="34" t="s">
        <v>127</v>
      </c>
      <c r="B60" s="35">
        <v>74</v>
      </c>
      <c r="C60" s="36">
        <v>5995</v>
      </c>
      <c r="D60" s="36">
        <v>213</v>
      </c>
      <c r="E60" s="36">
        <v>1</v>
      </c>
      <c r="F60" s="37">
        <v>2637013</v>
      </c>
      <c r="G60" s="38" t="str">
        <f t="shared" si="5"/>
        <v>Large</v>
      </c>
      <c r="H60" s="35" t="s">
        <v>121</v>
      </c>
      <c r="I60" s="35" t="s">
        <v>117</v>
      </c>
      <c r="J60" s="39">
        <v>40908</v>
      </c>
      <c r="K60" s="39">
        <v>32293</v>
      </c>
      <c r="L60" s="67">
        <f t="shared" si="6"/>
        <v>23.602739726027398</v>
      </c>
      <c r="M60" s="36">
        <v>27935.501778428945</v>
      </c>
      <c r="N60" s="36">
        <v>1221.9565972222222</v>
      </c>
      <c r="O60" s="36">
        <v>236439.453125</v>
      </c>
      <c r="P60" s="36">
        <v>242304.703125</v>
      </c>
      <c r="Q60" s="40">
        <f t="shared" si="7"/>
        <v>5865.25</v>
      </c>
      <c r="R60" s="41">
        <f t="shared" si="8"/>
        <v>2.4806562197972854E-2</v>
      </c>
      <c r="S60" s="34">
        <v>34.922680588483111</v>
      </c>
      <c r="T60" s="36">
        <v>100856.7421875</v>
      </c>
      <c r="U60" s="41">
        <v>8.1932812653591341E-2</v>
      </c>
      <c r="V60" s="34">
        <f t="shared" si="9"/>
        <v>2.3443098398463227</v>
      </c>
      <c r="W60" s="37">
        <v>31214.210529895321</v>
      </c>
      <c r="X60" s="37">
        <v>25863.888991680109</v>
      </c>
      <c r="Y60" s="37">
        <v>32638.144541842754</v>
      </c>
      <c r="Z60" s="34">
        <v>10.405625495931792</v>
      </c>
      <c r="AA60" s="42">
        <v>102770</v>
      </c>
      <c r="AB60" s="42">
        <v>64085</v>
      </c>
      <c r="AC60" s="41">
        <v>8.8818060969136081E-2</v>
      </c>
      <c r="AD60" s="41">
        <v>0.60979956582782702</v>
      </c>
      <c r="AE60" s="43">
        <v>1674</v>
      </c>
      <c r="AF60" s="43">
        <v>7</v>
      </c>
      <c r="AG60" s="43">
        <v>3</v>
      </c>
      <c r="AH60" s="43">
        <v>4</v>
      </c>
      <c r="AI60" s="43">
        <v>9</v>
      </c>
      <c r="AJ60" s="43">
        <v>0</v>
      </c>
      <c r="AK60" s="43">
        <v>244</v>
      </c>
      <c r="AL60" s="43">
        <v>14</v>
      </c>
      <c r="AM60" s="43">
        <v>3481000</v>
      </c>
      <c r="AN60" s="43">
        <v>593</v>
      </c>
      <c r="AO60" s="43">
        <v>238</v>
      </c>
      <c r="AP60" s="43">
        <v>9</v>
      </c>
      <c r="AQ60" s="43">
        <v>0</v>
      </c>
      <c r="AR60" s="43">
        <v>7</v>
      </c>
      <c r="AS60" s="43">
        <v>1</v>
      </c>
      <c r="AT60" s="43">
        <v>1</v>
      </c>
      <c r="AU60" s="43">
        <v>1</v>
      </c>
      <c r="AV60" s="43">
        <v>1</v>
      </c>
    </row>
    <row r="61" spans="1:48" x14ac:dyDescent="0.2">
      <c r="A61" s="34" t="s">
        <v>128</v>
      </c>
      <c r="B61" s="35">
        <v>75</v>
      </c>
      <c r="C61" s="36">
        <v>5440</v>
      </c>
      <c r="D61" s="36">
        <v>179</v>
      </c>
      <c r="E61" s="36">
        <v>0</v>
      </c>
      <c r="F61" s="37">
        <v>2514558</v>
      </c>
      <c r="G61" s="38" t="str">
        <f t="shared" si="5"/>
        <v>Large</v>
      </c>
      <c r="H61" s="35" t="s">
        <v>116</v>
      </c>
      <c r="I61" s="35" t="s">
        <v>117</v>
      </c>
      <c r="J61" s="39">
        <v>40908</v>
      </c>
      <c r="K61" s="39">
        <v>32286</v>
      </c>
      <c r="L61" s="67">
        <f t="shared" si="6"/>
        <v>23.621917808219177</v>
      </c>
      <c r="M61" s="36">
        <v>20669.462989820749</v>
      </c>
      <c r="N61" s="36">
        <v>1746.2699652777778</v>
      </c>
      <c r="O61" s="36">
        <v>144017.6875</v>
      </c>
      <c r="P61" s="36">
        <v>154459.4375</v>
      </c>
      <c r="Q61" s="40">
        <f t="shared" si="7"/>
        <v>10441.75</v>
      </c>
      <c r="R61" s="41">
        <f t="shared" si="8"/>
        <v>7.2503247213992372E-2</v>
      </c>
      <c r="S61" s="34">
        <v>36.677946241846165</v>
      </c>
      <c r="T61" s="36">
        <v>52296.375</v>
      </c>
      <c r="U61" s="41">
        <v>0.11489578030025982</v>
      </c>
      <c r="V61" s="34">
        <f t="shared" si="9"/>
        <v>2.7538751490901614</v>
      </c>
      <c r="W61" s="37">
        <v>52938.874482217936</v>
      </c>
      <c r="X61" s="37">
        <v>49457.018464472923</v>
      </c>
      <c r="Y61" s="37">
        <v>59661.941272465207</v>
      </c>
      <c r="Z61" s="34">
        <v>7.9766507948964778</v>
      </c>
      <c r="AA61" s="42">
        <v>43111</v>
      </c>
      <c r="AB61" s="42">
        <v>34052</v>
      </c>
      <c r="AC61" s="41">
        <v>7.0371494145811911E-2</v>
      </c>
      <c r="AD61" s="41">
        <v>0.78203001249617898</v>
      </c>
      <c r="AE61" s="43">
        <v>442</v>
      </c>
      <c r="AF61" s="43">
        <v>5</v>
      </c>
      <c r="AG61" s="43">
        <v>2</v>
      </c>
      <c r="AH61" s="43">
        <v>4</v>
      </c>
      <c r="AI61" s="43">
        <v>7</v>
      </c>
      <c r="AJ61" s="43">
        <v>0</v>
      </c>
      <c r="AK61" s="43">
        <v>40</v>
      </c>
      <c r="AL61" s="43">
        <v>7</v>
      </c>
      <c r="AM61" s="43">
        <v>2287000</v>
      </c>
      <c r="AN61" s="43">
        <v>192</v>
      </c>
      <c r="AO61" s="43">
        <v>63</v>
      </c>
      <c r="AP61" s="43">
        <v>3</v>
      </c>
      <c r="AQ61" s="43">
        <v>0</v>
      </c>
      <c r="AR61" s="43">
        <v>2</v>
      </c>
      <c r="AS61" s="43">
        <v>1</v>
      </c>
      <c r="AT61" s="43">
        <v>0</v>
      </c>
      <c r="AU61" s="43">
        <v>1</v>
      </c>
      <c r="AV61" s="43">
        <v>0</v>
      </c>
    </row>
    <row r="62" spans="1:48" x14ac:dyDescent="0.2">
      <c r="A62" s="34" t="s">
        <v>129</v>
      </c>
      <c r="B62" s="35">
        <v>76</v>
      </c>
      <c r="C62" s="36">
        <v>5440</v>
      </c>
      <c r="D62" s="36">
        <v>177</v>
      </c>
      <c r="E62" s="36">
        <v>1</v>
      </c>
      <c r="F62" s="37">
        <v>1874892</v>
      </c>
      <c r="G62" s="38" t="str">
        <f t="shared" si="5"/>
        <v>Medium</v>
      </c>
      <c r="H62" s="35" t="s">
        <v>130</v>
      </c>
      <c r="I62" s="35" t="s">
        <v>117</v>
      </c>
      <c r="J62" s="39">
        <v>40908</v>
      </c>
      <c r="K62" s="39">
        <v>31817</v>
      </c>
      <c r="L62" s="67">
        <f t="shared" si="6"/>
        <v>24.906849315068492</v>
      </c>
      <c r="M62" s="36">
        <v>13362.829179647584</v>
      </c>
      <c r="N62" s="36">
        <v>-2253.9340277777778</v>
      </c>
      <c r="O62" s="36">
        <v>114149.6875</v>
      </c>
      <c r="P62" s="36">
        <v>103366.8203125</v>
      </c>
      <c r="Q62" s="40">
        <f t="shared" si="7"/>
        <v>-10782.8671875</v>
      </c>
      <c r="R62" s="41">
        <f t="shared" si="8"/>
        <v>-9.4462520429589442E-2</v>
      </c>
      <c r="S62" s="34">
        <v>32.561556508860349</v>
      </c>
      <c r="T62" s="36">
        <v>45206.23046875</v>
      </c>
      <c r="U62" s="41">
        <v>-7.3207984760811889E-2</v>
      </c>
      <c r="V62" s="34">
        <f t="shared" si="9"/>
        <v>2.5250875004698519</v>
      </c>
      <c r="W62" s="37">
        <v>32939.997530415079</v>
      </c>
      <c r="X62" s="37">
        <v>28413.728698037077</v>
      </c>
      <c r="Y62" s="37">
        <v>31699.151295772142</v>
      </c>
      <c r="Z62" s="34">
        <v>5.8400113600374413</v>
      </c>
      <c r="AA62" s="42">
        <v>44405</v>
      </c>
      <c r="AB62" s="42">
        <v>30185</v>
      </c>
      <c r="AC62" s="41">
        <v>5.0083903579587689E-2</v>
      </c>
      <c r="AD62" s="41">
        <v>0.63517951973984321</v>
      </c>
      <c r="AE62" s="43">
        <v>434</v>
      </c>
      <c r="AF62" s="43">
        <v>10</v>
      </c>
      <c r="AG62" s="43">
        <v>8</v>
      </c>
      <c r="AH62" s="43">
        <v>5</v>
      </c>
      <c r="AI62" s="43">
        <v>7</v>
      </c>
      <c r="AJ62" s="43">
        <v>0</v>
      </c>
      <c r="AK62" s="43">
        <v>34</v>
      </c>
      <c r="AL62" s="43">
        <v>9</v>
      </c>
      <c r="AM62" s="43">
        <v>2360000</v>
      </c>
      <c r="AN62" s="43">
        <v>204</v>
      </c>
      <c r="AO62" s="43">
        <v>62</v>
      </c>
      <c r="AP62" s="43">
        <v>4</v>
      </c>
      <c r="AQ62" s="43">
        <v>1</v>
      </c>
      <c r="AR62" s="43">
        <v>3</v>
      </c>
      <c r="AS62" s="43">
        <v>1</v>
      </c>
      <c r="AT62" s="43">
        <v>0</v>
      </c>
      <c r="AU62" s="43">
        <v>0</v>
      </c>
      <c r="AV62" s="43">
        <v>0</v>
      </c>
    </row>
    <row r="63" spans="1:48" x14ac:dyDescent="0.2">
      <c r="A63" s="34" t="s">
        <v>131</v>
      </c>
      <c r="B63" s="35">
        <v>79</v>
      </c>
      <c r="C63" s="36">
        <v>5440</v>
      </c>
      <c r="D63" s="36">
        <v>207</v>
      </c>
      <c r="E63" s="36">
        <v>0</v>
      </c>
      <c r="F63" s="37">
        <v>1476405</v>
      </c>
      <c r="G63" s="38" t="str">
        <f t="shared" si="5"/>
        <v>Medium</v>
      </c>
      <c r="H63" s="35" t="s">
        <v>116</v>
      </c>
      <c r="I63" s="35" t="s">
        <v>117</v>
      </c>
      <c r="J63" s="39">
        <v>40908</v>
      </c>
      <c r="K63" s="39">
        <v>31985</v>
      </c>
      <c r="L63" s="67">
        <f t="shared" si="6"/>
        <v>24.446575342465753</v>
      </c>
      <c r="M63" s="36">
        <v>38104.20730391876</v>
      </c>
      <c r="N63" s="36">
        <v>-1353.4236111111111</v>
      </c>
      <c r="O63" s="36">
        <v>320580.84375</v>
      </c>
      <c r="P63" s="36">
        <v>321521.34375</v>
      </c>
      <c r="Q63" s="40">
        <f t="shared" si="7"/>
        <v>940.5</v>
      </c>
      <c r="R63" s="41">
        <f t="shared" si="8"/>
        <v>2.9337373655845588E-3</v>
      </c>
      <c r="S63" s="34">
        <v>34.712033538342077</v>
      </c>
      <c r="T63" s="36">
        <v>118061.9140625</v>
      </c>
      <c r="U63" s="41">
        <v>6.6314715034649779E-2</v>
      </c>
      <c r="V63" s="34">
        <f t="shared" si="9"/>
        <v>2.7153620733295063</v>
      </c>
      <c r="W63" s="37">
        <v>40584.522977185239</v>
      </c>
      <c r="X63" s="37">
        <v>38880.851733184223</v>
      </c>
      <c r="Y63" s="37">
        <v>45571.388196698688</v>
      </c>
      <c r="Z63" s="34">
        <v>8.0204415160846594</v>
      </c>
      <c r="AA63" s="42">
        <v>70521</v>
      </c>
      <c r="AB63" s="42">
        <v>80031</v>
      </c>
      <c r="AC63" s="41">
        <v>6.3231669651157632E-2</v>
      </c>
      <c r="AD63" s="41">
        <v>0.80041175884367743</v>
      </c>
      <c r="AE63" s="43">
        <v>670</v>
      </c>
      <c r="AF63" s="43">
        <v>4</v>
      </c>
      <c r="AG63" s="43">
        <v>2</v>
      </c>
      <c r="AH63" s="43">
        <v>3</v>
      </c>
      <c r="AI63" s="43">
        <v>20</v>
      </c>
      <c r="AJ63" s="43">
        <v>0</v>
      </c>
      <c r="AK63" s="43">
        <v>94</v>
      </c>
      <c r="AL63" s="43">
        <v>13</v>
      </c>
      <c r="AM63" s="43">
        <v>3848000</v>
      </c>
      <c r="AN63" s="43">
        <v>469</v>
      </c>
      <c r="AO63" s="43">
        <v>132</v>
      </c>
      <c r="AP63" s="43">
        <v>10</v>
      </c>
      <c r="AQ63" s="43">
        <v>1</v>
      </c>
      <c r="AR63" s="43">
        <v>5</v>
      </c>
      <c r="AS63" s="43">
        <v>1</v>
      </c>
      <c r="AT63" s="43">
        <v>0</v>
      </c>
      <c r="AU63" s="43">
        <v>0</v>
      </c>
      <c r="AV63" s="43">
        <v>0</v>
      </c>
    </row>
    <row r="64" spans="1:48" x14ac:dyDescent="0.2">
      <c r="A64" s="34" t="s">
        <v>132</v>
      </c>
      <c r="B64" s="35">
        <v>80</v>
      </c>
      <c r="C64" s="36">
        <v>6117</v>
      </c>
      <c r="D64" s="36">
        <v>214</v>
      </c>
      <c r="E64" s="36">
        <v>0</v>
      </c>
      <c r="F64" s="37">
        <v>1247700</v>
      </c>
      <c r="G64" s="38" t="str">
        <f t="shared" si="5"/>
        <v>Medium</v>
      </c>
      <c r="H64" s="35" t="s">
        <v>126</v>
      </c>
      <c r="I64" s="35" t="s">
        <v>117</v>
      </c>
      <c r="J64" s="39">
        <v>40908</v>
      </c>
      <c r="K64" s="39">
        <v>31600</v>
      </c>
      <c r="L64" s="67">
        <f t="shared" si="6"/>
        <v>25.5013698630137</v>
      </c>
      <c r="M64" s="36">
        <v>35259.849231666085</v>
      </c>
      <c r="N64" s="36">
        <v>-2780.4895833333335</v>
      </c>
      <c r="O64" s="36">
        <v>307969.34375</v>
      </c>
      <c r="P64" s="36">
        <v>293798.8125</v>
      </c>
      <c r="Q64" s="40">
        <f t="shared" si="7"/>
        <v>-14170.53125</v>
      </c>
      <c r="R64" s="41">
        <f t="shared" si="8"/>
        <v>-4.6012798148841724E-2</v>
      </c>
      <c r="S64" s="34">
        <v>32.234370730284738</v>
      </c>
      <c r="T64" s="36">
        <v>134637.796875</v>
      </c>
      <c r="U64" s="41">
        <v>-1.7628663199261815E-2</v>
      </c>
      <c r="V64" s="34">
        <f t="shared" si="9"/>
        <v>2.2873914376059195</v>
      </c>
      <c r="W64" s="37">
        <v>29309.408885111781</v>
      </c>
      <c r="X64" s="37">
        <v>24069.038882213958</v>
      </c>
      <c r="Y64" s="37">
        <v>28659.107512466751</v>
      </c>
      <c r="Z64" s="34">
        <v>8.7583584125406393</v>
      </c>
      <c r="AA64" s="42">
        <v>132236</v>
      </c>
      <c r="AB64" s="42">
        <v>71870</v>
      </c>
      <c r="AC64" s="41">
        <v>7.1229661564107691E-2</v>
      </c>
      <c r="AD64" s="41">
        <v>0.52666389320981266</v>
      </c>
      <c r="AE64" s="43">
        <v>1638</v>
      </c>
      <c r="AF64" s="43">
        <v>16</v>
      </c>
      <c r="AG64" s="43">
        <v>3</v>
      </c>
      <c r="AH64" s="43">
        <v>5</v>
      </c>
      <c r="AI64" s="43">
        <v>2</v>
      </c>
      <c r="AJ64" s="43">
        <v>0</v>
      </c>
      <c r="AK64" s="43">
        <v>203</v>
      </c>
      <c r="AL64" s="43">
        <v>12</v>
      </c>
      <c r="AM64" s="43">
        <v>3302000</v>
      </c>
      <c r="AN64" s="43">
        <v>594</v>
      </c>
      <c r="AO64" s="43">
        <v>201</v>
      </c>
      <c r="AP64" s="43">
        <v>30</v>
      </c>
      <c r="AQ64" s="43">
        <v>22</v>
      </c>
      <c r="AR64" s="43">
        <v>7</v>
      </c>
      <c r="AS64" s="43">
        <v>1</v>
      </c>
      <c r="AT64" s="43">
        <v>0</v>
      </c>
      <c r="AU64" s="43">
        <v>0</v>
      </c>
      <c r="AV64" s="43">
        <v>0</v>
      </c>
    </row>
    <row r="65" spans="1:48" x14ac:dyDescent="0.2">
      <c r="A65" s="34" t="s">
        <v>133</v>
      </c>
      <c r="B65" s="35">
        <v>81</v>
      </c>
      <c r="C65" s="36">
        <v>5995</v>
      </c>
      <c r="D65" s="36">
        <v>213</v>
      </c>
      <c r="E65" s="36">
        <v>0</v>
      </c>
      <c r="F65" s="37">
        <v>2118875</v>
      </c>
      <c r="G65" s="38" t="str">
        <f t="shared" si="5"/>
        <v>Large</v>
      </c>
      <c r="H65" s="35" t="s">
        <v>119</v>
      </c>
      <c r="I65" s="35" t="s">
        <v>117</v>
      </c>
      <c r="J65" s="39">
        <v>40908</v>
      </c>
      <c r="K65" s="39">
        <v>32377</v>
      </c>
      <c r="L65" s="67">
        <f t="shared" si="6"/>
        <v>23.372602739726027</v>
      </c>
      <c r="M65" s="36">
        <v>32520.083860829178</v>
      </c>
      <c r="N65" s="36">
        <v>3759.5138888888887</v>
      </c>
      <c r="O65" s="36">
        <v>211303.140625</v>
      </c>
      <c r="P65" s="36">
        <v>230408.625</v>
      </c>
      <c r="Q65" s="40">
        <f t="shared" si="7"/>
        <v>19105.484375</v>
      </c>
      <c r="R65" s="41">
        <f t="shared" si="8"/>
        <v>9.0417417926156304E-2</v>
      </c>
      <c r="S65" s="34">
        <v>34.355168496445529</v>
      </c>
      <c r="T65" s="36">
        <v>79002.9609375</v>
      </c>
      <c r="U65" s="41">
        <v>0.14468534061075045</v>
      </c>
      <c r="V65" s="34">
        <f t="shared" si="9"/>
        <v>2.6746230535861049</v>
      </c>
      <c r="W65" s="37">
        <v>53038.085032216455</v>
      </c>
      <c r="X65" s="37">
        <v>49316.989056679937</v>
      </c>
      <c r="Y65" s="37">
        <v>59392.534315085701</v>
      </c>
      <c r="Z65" s="34">
        <v>8.9889139718093922</v>
      </c>
      <c r="AA65" s="42">
        <v>51708</v>
      </c>
      <c r="AB65" s="42">
        <v>30851</v>
      </c>
      <c r="AC65" s="41">
        <v>7.9612120376499187E-2</v>
      </c>
      <c r="AD65" s="41">
        <v>0.71724531046528228</v>
      </c>
      <c r="AE65" s="43">
        <v>723</v>
      </c>
      <c r="AF65" s="43">
        <v>6</v>
      </c>
      <c r="AG65" s="43">
        <v>15</v>
      </c>
      <c r="AH65" s="43">
        <v>5</v>
      </c>
      <c r="AI65" s="43">
        <v>3</v>
      </c>
      <c r="AJ65" s="43">
        <v>2</v>
      </c>
      <c r="AK65" s="43">
        <v>25</v>
      </c>
      <c r="AL65" s="43">
        <v>11</v>
      </c>
      <c r="AM65" s="43">
        <v>3477000</v>
      </c>
      <c r="AN65" s="43">
        <v>344</v>
      </c>
      <c r="AO65" s="43">
        <v>142</v>
      </c>
      <c r="AP65" s="43">
        <v>10</v>
      </c>
      <c r="AQ65" s="43">
        <v>1</v>
      </c>
      <c r="AR65" s="43">
        <v>8</v>
      </c>
      <c r="AS65" s="43">
        <v>1</v>
      </c>
      <c r="AT65" s="43">
        <v>2</v>
      </c>
      <c r="AU65" s="43">
        <v>0</v>
      </c>
      <c r="AV65" s="43">
        <v>0</v>
      </c>
    </row>
    <row r="66" spans="1:48" x14ac:dyDescent="0.2">
      <c r="A66" s="34" t="s">
        <v>134</v>
      </c>
      <c r="B66" s="35">
        <v>82</v>
      </c>
      <c r="C66" s="36">
        <v>5288</v>
      </c>
      <c r="D66" s="36">
        <v>198</v>
      </c>
      <c r="E66" s="36">
        <v>1</v>
      </c>
      <c r="F66" s="37">
        <v>2627349</v>
      </c>
      <c r="G66" s="38" t="str">
        <f t="shared" ref="G66:G97" si="10">VLOOKUP(F66,Size_Table,2)</f>
        <v>Large</v>
      </c>
      <c r="H66" s="35" t="s">
        <v>135</v>
      </c>
      <c r="I66" s="35" t="s">
        <v>136</v>
      </c>
      <c r="J66" s="39">
        <v>40908</v>
      </c>
      <c r="K66" s="39">
        <v>32370</v>
      </c>
      <c r="L66" s="67">
        <f t="shared" ref="L66:L97" si="11">(J66-K66)/365</f>
        <v>23.391780821917809</v>
      </c>
      <c r="M66" s="36">
        <v>10351.241709502794</v>
      </c>
      <c r="N66" s="36">
        <v>1520.0824652777778</v>
      </c>
      <c r="O66" s="36">
        <v>83747.390625</v>
      </c>
      <c r="P66" s="36">
        <v>92579.296875</v>
      </c>
      <c r="Q66" s="40">
        <f t="shared" ref="Q66:Q97" si="12">P66-O66</f>
        <v>8831.90625</v>
      </c>
      <c r="R66" s="41">
        <f t="shared" ref="R66:R97" si="13">Q66/O66</f>
        <v>0.10545888276742951</v>
      </c>
      <c r="S66" s="34">
        <v>33.843299222195917</v>
      </c>
      <c r="T66" s="36">
        <v>30397.501953125</v>
      </c>
      <c r="U66" s="41">
        <v>0.13987625293787956</v>
      </c>
      <c r="V66" s="34">
        <f t="shared" ref="V66:V97" si="14">O66/T66</f>
        <v>2.7550747674642517</v>
      </c>
      <c r="W66" s="37">
        <v>51803.654735454787</v>
      </c>
      <c r="X66" s="37">
        <v>46204.92519963831</v>
      </c>
      <c r="Y66" s="37">
        <v>61667.698088124744</v>
      </c>
      <c r="Z66" s="34">
        <v>12.554121677362254</v>
      </c>
      <c r="AA66" s="42">
        <v>23757</v>
      </c>
      <c r="AB66" s="42">
        <v>12598</v>
      </c>
      <c r="AC66" s="41">
        <v>0.11755208420102158</v>
      </c>
      <c r="AD66" s="41">
        <v>0.63038396169478639</v>
      </c>
      <c r="AE66" s="43">
        <v>427</v>
      </c>
      <c r="AF66" s="43">
        <v>5</v>
      </c>
      <c r="AG66" s="43">
        <v>3</v>
      </c>
      <c r="AH66" s="43">
        <v>5</v>
      </c>
      <c r="AI66" s="43">
        <v>3</v>
      </c>
      <c r="AJ66" s="43">
        <v>1</v>
      </c>
      <c r="AK66" s="43">
        <v>24</v>
      </c>
      <c r="AL66" s="43">
        <v>3</v>
      </c>
      <c r="AM66" s="43">
        <v>1350000</v>
      </c>
      <c r="AN66" s="43">
        <v>177</v>
      </c>
      <c r="AO66" s="43">
        <v>82</v>
      </c>
      <c r="AP66" s="43">
        <v>4</v>
      </c>
      <c r="AQ66" s="43">
        <v>0</v>
      </c>
      <c r="AR66" s="43">
        <v>4</v>
      </c>
      <c r="AS66" s="43">
        <v>2</v>
      </c>
      <c r="AT66" s="43">
        <v>0</v>
      </c>
      <c r="AU66" s="43">
        <v>1</v>
      </c>
      <c r="AV66" s="43">
        <v>0</v>
      </c>
    </row>
    <row r="67" spans="1:48" x14ac:dyDescent="0.2">
      <c r="A67" s="34" t="s">
        <v>137</v>
      </c>
      <c r="B67" s="35">
        <v>83</v>
      </c>
      <c r="C67" s="36">
        <v>6117</v>
      </c>
      <c r="D67" s="36">
        <v>202</v>
      </c>
      <c r="E67" s="36">
        <v>1</v>
      </c>
      <c r="F67" s="37">
        <v>2205639</v>
      </c>
      <c r="G67" s="38" t="str">
        <f t="shared" si="10"/>
        <v>Large</v>
      </c>
      <c r="H67" s="35" t="s">
        <v>135</v>
      </c>
      <c r="I67" s="35" t="s">
        <v>136</v>
      </c>
      <c r="J67" s="39">
        <v>40908</v>
      </c>
      <c r="K67" s="39">
        <v>31628</v>
      </c>
      <c r="L67" s="67">
        <f t="shared" si="11"/>
        <v>25.424657534246574</v>
      </c>
      <c r="M67" s="36">
        <v>80182.144411413319</v>
      </c>
      <c r="N67" s="36">
        <v>3156.9965277777778</v>
      </c>
      <c r="O67" s="36">
        <v>412599.4375</v>
      </c>
      <c r="P67" s="36">
        <v>427437.03125</v>
      </c>
      <c r="Q67" s="40">
        <f t="shared" si="12"/>
        <v>14837.59375</v>
      </c>
      <c r="R67" s="41">
        <f t="shared" si="13"/>
        <v>3.5961255400402722E-2</v>
      </c>
      <c r="S67" s="34">
        <v>35.060404075320633</v>
      </c>
      <c r="T67" s="36">
        <v>193813.578125</v>
      </c>
      <c r="U67" s="41">
        <v>5.9876077761257217E-2</v>
      </c>
      <c r="V67" s="34">
        <f t="shared" si="14"/>
        <v>2.1288469130573202</v>
      </c>
      <c r="W67" s="37">
        <v>51860.175335690248</v>
      </c>
      <c r="X67" s="37">
        <v>47034.588475120545</v>
      </c>
      <c r="Y67" s="37">
        <v>62061.590663444789</v>
      </c>
      <c r="Z67" s="34">
        <v>11.532660888549966</v>
      </c>
      <c r="AA67" s="42">
        <v>106632</v>
      </c>
      <c r="AB67" s="42">
        <v>51501</v>
      </c>
      <c r="AC67" s="41">
        <v>0.1039220304627205</v>
      </c>
      <c r="AD67" s="41">
        <v>0.44135563248026022</v>
      </c>
      <c r="AE67" s="43">
        <v>1617</v>
      </c>
      <c r="AF67" s="43">
        <v>13</v>
      </c>
      <c r="AG67" s="43">
        <v>8</v>
      </c>
      <c r="AH67" s="43">
        <v>17</v>
      </c>
      <c r="AI67" s="43">
        <v>26</v>
      </c>
      <c r="AJ67" s="43">
        <v>6</v>
      </c>
      <c r="AK67" s="43">
        <v>125</v>
      </c>
      <c r="AL67" s="43">
        <v>28</v>
      </c>
      <c r="AM67" s="43">
        <v>7685000</v>
      </c>
      <c r="AN67" s="43">
        <v>647</v>
      </c>
      <c r="AO67" s="43">
        <v>308</v>
      </c>
      <c r="AP67" s="43">
        <v>20</v>
      </c>
      <c r="AQ67" s="43">
        <v>5</v>
      </c>
      <c r="AR67" s="43">
        <v>13</v>
      </c>
      <c r="AS67" s="43">
        <v>2</v>
      </c>
      <c r="AT67" s="43">
        <v>2</v>
      </c>
      <c r="AU67" s="43">
        <v>0</v>
      </c>
      <c r="AV67" s="43">
        <v>0</v>
      </c>
    </row>
    <row r="68" spans="1:48" x14ac:dyDescent="0.2">
      <c r="A68" s="34" t="s">
        <v>138</v>
      </c>
      <c r="B68" s="35">
        <v>84</v>
      </c>
      <c r="C68" s="36">
        <v>6117</v>
      </c>
      <c r="D68" s="36">
        <v>217</v>
      </c>
      <c r="E68" s="36">
        <v>0</v>
      </c>
      <c r="F68" s="37">
        <v>3111083</v>
      </c>
      <c r="G68" s="38" t="str">
        <f t="shared" si="10"/>
        <v>Really Big</v>
      </c>
      <c r="H68" s="35" t="s">
        <v>139</v>
      </c>
      <c r="I68" s="35" t="s">
        <v>136</v>
      </c>
      <c r="J68" s="39">
        <v>40908</v>
      </c>
      <c r="K68" s="39">
        <v>31579</v>
      </c>
      <c r="L68" s="67">
        <f t="shared" si="11"/>
        <v>25.55890410958904</v>
      </c>
      <c r="M68" s="36">
        <v>58415.884399792936</v>
      </c>
      <c r="N68" s="36">
        <v>-3000.5625</v>
      </c>
      <c r="O68" s="36">
        <v>577972.875</v>
      </c>
      <c r="P68" s="36">
        <v>568796.125</v>
      </c>
      <c r="Q68" s="40">
        <f t="shared" si="12"/>
        <v>-9176.75</v>
      </c>
      <c r="R68" s="41">
        <f t="shared" si="13"/>
        <v>-1.5877475218884624E-2</v>
      </c>
      <c r="S68" s="34">
        <v>34.720148415269492</v>
      </c>
      <c r="T68" s="36">
        <v>222408.25</v>
      </c>
      <c r="U68" s="41">
        <v>-1.6175911864780195E-3</v>
      </c>
      <c r="V68" s="34">
        <f t="shared" si="14"/>
        <v>2.5987024986708001</v>
      </c>
      <c r="W68" s="37">
        <v>34283.532845566653</v>
      </c>
      <c r="X68" s="37">
        <v>29144.360031608539</v>
      </c>
      <c r="Y68" s="37">
        <v>36656.793938091927</v>
      </c>
      <c r="Z68" s="34">
        <v>9.2854248450828845</v>
      </c>
      <c r="AA68" s="42">
        <v>134001</v>
      </c>
      <c r="AB68" s="42">
        <v>75334</v>
      </c>
      <c r="AC68" s="41">
        <v>8.273703024357644E-2</v>
      </c>
      <c r="AD68" s="41">
        <v>0.50227300777264638</v>
      </c>
      <c r="AE68" s="43">
        <v>1365</v>
      </c>
      <c r="AF68" s="43">
        <v>19</v>
      </c>
      <c r="AG68" s="43">
        <v>4</v>
      </c>
      <c r="AH68" s="43">
        <v>5</v>
      </c>
      <c r="AI68" s="43">
        <v>7</v>
      </c>
      <c r="AJ68" s="43">
        <v>4</v>
      </c>
      <c r="AK68" s="43">
        <v>310</v>
      </c>
      <c r="AL68" s="43">
        <v>22</v>
      </c>
      <c r="AM68" s="43">
        <v>5424500</v>
      </c>
      <c r="AN68" s="43">
        <v>699</v>
      </c>
      <c r="AO68" s="43">
        <v>387</v>
      </c>
      <c r="AP68" s="43">
        <v>13</v>
      </c>
      <c r="AQ68" s="43">
        <v>5</v>
      </c>
      <c r="AR68" s="43">
        <v>7</v>
      </c>
      <c r="AS68" s="43">
        <v>1</v>
      </c>
      <c r="AT68" s="43">
        <v>0</v>
      </c>
      <c r="AU68" s="43">
        <v>0</v>
      </c>
      <c r="AV68" s="43">
        <v>0</v>
      </c>
    </row>
    <row r="69" spans="1:48" x14ac:dyDescent="0.2">
      <c r="A69" s="34" t="s">
        <v>140</v>
      </c>
      <c r="B69" s="35">
        <v>86</v>
      </c>
      <c r="C69" s="36">
        <v>5288</v>
      </c>
      <c r="D69" s="36">
        <v>198</v>
      </c>
      <c r="E69" s="36">
        <v>1</v>
      </c>
      <c r="F69" s="37">
        <v>1461039</v>
      </c>
      <c r="G69" s="38" t="str">
        <f t="shared" si="10"/>
        <v>Medium</v>
      </c>
      <c r="H69" s="35" t="s">
        <v>135</v>
      </c>
      <c r="I69" s="35" t="s">
        <v>136</v>
      </c>
      <c r="J69" s="39">
        <v>40908</v>
      </c>
      <c r="K69" s="39">
        <v>32217</v>
      </c>
      <c r="L69" s="67">
        <f t="shared" si="11"/>
        <v>23.81095890410959</v>
      </c>
      <c r="M69" s="36">
        <v>18153.601645730432</v>
      </c>
      <c r="N69" s="36">
        <v>266.09895833333331</v>
      </c>
      <c r="O69" s="36">
        <v>170883.4375</v>
      </c>
      <c r="P69" s="36">
        <v>174393.609375</v>
      </c>
      <c r="Q69" s="40">
        <f t="shared" si="12"/>
        <v>3510.171875</v>
      </c>
      <c r="R69" s="41">
        <f t="shared" si="13"/>
        <v>2.05413229412593E-2</v>
      </c>
      <c r="S69" s="34">
        <v>33.31470903960485</v>
      </c>
      <c r="T69" s="36">
        <v>61112.3359375</v>
      </c>
      <c r="U69" s="41">
        <v>4.8995133066296069E-2</v>
      </c>
      <c r="V69" s="34">
        <f t="shared" si="14"/>
        <v>2.7962183882933824</v>
      </c>
      <c r="W69" s="37">
        <v>40654.940805092672</v>
      </c>
      <c r="X69" s="37">
        <v>37246.806640281684</v>
      </c>
      <c r="Y69" s="37">
        <v>50802.527311254002</v>
      </c>
      <c r="Z69" s="34">
        <v>13.035599029313552</v>
      </c>
      <c r="AA69" s="42">
        <v>36659</v>
      </c>
      <c r="AB69" s="42">
        <v>28139</v>
      </c>
      <c r="AC69" s="41">
        <v>0.11709764913406728</v>
      </c>
      <c r="AD69" s="41">
        <v>0.62070385563052421</v>
      </c>
      <c r="AE69" s="43">
        <v>270</v>
      </c>
      <c r="AF69" s="43">
        <v>6</v>
      </c>
      <c r="AG69" s="43">
        <v>3</v>
      </c>
      <c r="AH69" s="43">
        <v>2</v>
      </c>
      <c r="AI69" s="43">
        <v>4</v>
      </c>
      <c r="AJ69" s="43">
        <v>0</v>
      </c>
      <c r="AK69" s="43">
        <v>52</v>
      </c>
      <c r="AL69" s="43">
        <v>6</v>
      </c>
      <c r="AM69" s="43">
        <v>1623000</v>
      </c>
      <c r="AN69" s="43">
        <v>222</v>
      </c>
      <c r="AO69" s="43">
        <v>87</v>
      </c>
      <c r="AP69" s="43">
        <v>1</v>
      </c>
      <c r="AQ69" s="43">
        <v>0</v>
      </c>
      <c r="AR69" s="43">
        <v>1</v>
      </c>
      <c r="AS69" s="43">
        <v>1</v>
      </c>
      <c r="AT69" s="43">
        <v>0</v>
      </c>
      <c r="AU69" s="43">
        <v>0</v>
      </c>
      <c r="AV69" s="43">
        <v>0</v>
      </c>
    </row>
    <row r="70" spans="1:48" x14ac:dyDescent="0.2">
      <c r="A70" s="34" t="s">
        <v>141</v>
      </c>
      <c r="B70" s="35">
        <v>87</v>
      </c>
      <c r="C70" s="36">
        <v>5288</v>
      </c>
      <c r="D70" s="36">
        <v>198</v>
      </c>
      <c r="E70" s="36">
        <v>1</v>
      </c>
      <c r="F70" s="37">
        <v>3063915</v>
      </c>
      <c r="G70" s="38" t="str">
        <f t="shared" si="10"/>
        <v>Really Big</v>
      </c>
      <c r="H70" s="35" t="s">
        <v>135</v>
      </c>
      <c r="I70" s="35" t="s">
        <v>136</v>
      </c>
      <c r="J70" s="39">
        <v>40908</v>
      </c>
      <c r="K70" s="39">
        <v>32371</v>
      </c>
      <c r="L70" s="67">
        <f t="shared" si="11"/>
        <v>23.389041095890413</v>
      </c>
      <c r="M70" s="36">
        <v>20849.653350177563</v>
      </c>
      <c r="N70" s="36">
        <v>-308.83854166666669</v>
      </c>
      <c r="O70" s="36">
        <v>163190.484375</v>
      </c>
      <c r="P70" s="36">
        <v>161110.78125</v>
      </c>
      <c r="Q70" s="40">
        <f t="shared" si="12"/>
        <v>-2079.703125</v>
      </c>
      <c r="R70" s="41">
        <f t="shared" si="13"/>
        <v>-1.2744022011853288E-2</v>
      </c>
      <c r="S70" s="34">
        <v>35.594648929725622</v>
      </c>
      <c r="T70" s="36">
        <v>57037.25390625</v>
      </c>
      <c r="U70" s="41">
        <v>2.0163425261326941E-2</v>
      </c>
      <c r="V70" s="34">
        <f t="shared" si="14"/>
        <v>2.8611209902080854</v>
      </c>
      <c r="W70" s="37">
        <v>61808.269342604137</v>
      </c>
      <c r="X70" s="37">
        <v>56468.8549223277</v>
      </c>
      <c r="Y70" s="37">
        <v>79958.584086927222</v>
      </c>
      <c r="Z70" s="34">
        <v>14.875281891126829</v>
      </c>
      <c r="AA70" s="42">
        <v>76633</v>
      </c>
      <c r="AB70" s="42">
        <v>38920</v>
      </c>
      <c r="AC70" s="41">
        <v>0.12975540495943683</v>
      </c>
      <c r="AD70" s="41">
        <v>0.73432324368587321</v>
      </c>
      <c r="AE70" s="43">
        <v>927</v>
      </c>
      <c r="AF70" s="43">
        <v>1</v>
      </c>
      <c r="AG70" s="43">
        <v>1</v>
      </c>
      <c r="AH70" s="43">
        <v>4</v>
      </c>
      <c r="AI70" s="43">
        <v>4</v>
      </c>
      <c r="AJ70" s="43">
        <v>0</v>
      </c>
      <c r="AK70" s="43">
        <v>45</v>
      </c>
      <c r="AL70" s="43">
        <v>9</v>
      </c>
      <c r="AM70" s="43">
        <v>2626000</v>
      </c>
      <c r="AN70" s="43">
        <v>189</v>
      </c>
      <c r="AO70" s="43">
        <v>74</v>
      </c>
      <c r="AP70" s="43">
        <v>6</v>
      </c>
      <c r="AQ70" s="43">
        <v>0</v>
      </c>
      <c r="AR70" s="43">
        <v>5</v>
      </c>
      <c r="AS70" s="43">
        <v>1</v>
      </c>
      <c r="AT70" s="43">
        <v>0</v>
      </c>
      <c r="AU70" s="43">
        <v>0</v>
      </c>
      <c r="AV70" s="43">
        <v>0</v>
      </c>
    </row>
    <row r="71" spans="1:48" x14ac:dyDescent="0.2">
      <c r="A71" s="34" t="s">
        <v>142</v>
      </c>
      <c r="B71" s="35">
        <v>88</v>
      </c>
      <c r="C71" s="36">
        <v>5288</v>
      </c>
      <c r="D71" s="36">
        <v>198</v>
      </c>
      <c r="E71" s="36">
        <v>1</v>
      </c>
      <c r="F71" s="37">
        <v>1990784</v>
      </c>
      <c r="G71" s="38" t="str">
        <f t="shared" si="10"/>
        <v>Medium</v>
      </c>
      <c r="H71" s="35" t="s">
        <v>135</v>
      </c>
      <c r="I71" s="35" t="s">
        <v>136</v>
      </c>
      <c r="J71" s="39">
        <v>40908</v>
      </c>
      <c r="K71" s="39">
        <v>32487</v>
      </c>
      <c r="L71" s="67">
        <f t="shared" si="11"/>
        <v>23.07123287671233</v>
      </c>
      <c r="M71" s="36">
        <v>111655.20698941521</v>
      </c>
      <c r="N71" s="36">
        <v>-1445.7430555555557</v>
      </c>
      <c r="O71" s="36">
        <v>803760.6875</v>
      </c>
      <c r="P71" s="36">
        <v>792629.625</v>
      </c>
      <c r="Q71" s="40">
        <f t="shared" si="12"/>
        <v>-11131.0625</v>
      </c>
      <c r="R71" s="41">
        <f t="shared" si="13"/>
        <v>-1.384872720588241E-2</v>
      </c>
      <c r="S71" s="34">
        <v>32.212329369492835</v>
      </c>
      <c r="T71" s="36">
        <v>344613.65625</v>
      </c>
      <c r="U71" s="41">
        <v>1.9088495567998839E-2</v>
      </c>
      <c r="V71" s="34">
        <f t="shared" si="14"/>
        <v>2.3323529782491028</v>
      </c>
      <c r="W71" s="37">
        <v>39544.834445312263</v>
      </c>
      <c r="X71" s="37">
        <v>32703.623677130468</v>
      </c>
      <c r="Y71" s="37">
        <v>43686.319230463268</v>
      </c>
      <c r="Z71" s="34">
        <v>13.465822125323909</v>
      </c>
      <c r="AA71" s="42">
        <v>425442</v>
      </c>
      <c r="AB71" s="42">
        <v>191468</v>
      </c>
      <c r="AC71" s="41">
        <v>0.11698291183699375</v>
      </c>
      <c r="AD71" s="41">
        <v>0.31497606041419801</v>
      </c>
      <c r="AE71" s="43">
        <v>4207</v>
      </c>
      <c r="AF71" s="43">
        <v>56</v>
      </c>
      <c r="AG71" s="43">
        <v>9</v>
      </c>
      <c r="AH71" s="43">
        <v>38</v>
      </c>
      <c r="AI71" s="43">
        <v>13</v>
      </c>
      <c r="AJ71" s="43">
        <v>3</v>
      </c>
      <c r="AK71" s="43">
        <v>373</v>
      </c>
      <c r="AL71" s="43">
        <v>17</v>
      </c>
      <c r="AM71" s="43">
        <v>5439000</v>
      </c>
      <c r="AN71" s="43">
        <v>1570</v>
      </c>
      <c r="AO71" s="43">
        <v>763</v>
      </c>
      <c r="AP71" s="43">
        <v>43</v>
      </c>
      <c r="AQ71" s="43">
        <v>24</v>
      </c>
      <c r="AR71" s="43">
        <v>17</v>
      </c>
      <c r="AS71" s="43">
        <v>1</v>
      </c>
      <c r="AT71" s="43">
        <v>0</v>
      </c>
      <c r="AU71" s="43">
        <v>0</v>
      </c>
      <c r="AV71" s="43">
        <v>1</v>
      </c>
    </row>
    <row r="72" spans="1:48" x14ac:dyDescent="0.2">
      <c r="A72" s="34" t="s">
        <v>143</v>
      </c>
      <c r="B72" s="35">
        <v>89</v>
      </c>
      <c r="C72" s="36">
        <v>5916</v>
      </c>
      <c r="D72" s="36">
        <v>197</v>
      </c>
      <c r="E72" s="36">
        <v>0</v>
      </c>
      <c r="F72" s="37">
        <v>1396224</v>
      </c>
      <c r="G72" s="38" t="str">
        <f t="shared" si="10"/>
        <v>Medium</v>
      </c>
      <c r="H72" s="35" t="s">
        <v>144</v>
      </c>
      <c r="I72" s="35" t="s">
        <v>136</v>
      </c>
      <c r="J72" s="39">
        <v>40908</v>
      </c>
      <c r="K72" s="39">
        <v>32013</v>
      </c>
      <c r="L72" s="67">
        <f t="shared" si="11"/>
        <v>24.36986301369863</v>
      </c>
      <c r="M72" s="36">
        <v>9773.3391642081297</v>
      </c>
      <c r="N72" s="36">
        <v>-1274.6206597222222</v>
      </c>
      <c r="O72" s="36">
        <v>77385.75</v>
      </c>
      <c r="P72" s="36">
        <v>69231.8828125</v>
      </c>
      <c r="Q72" s="40">
        <f t="shared" si="12"/>
        <v>-8153.8671875</v>
      </c>
      <c r="R72" s="41">
        <f t="shared" si="13"/>
        <v>-0.10536652016036545</v>
      </c>
      <c r="S72" s="34">
        <v>36.490804185525114</v>
      </c>
      <c r="T72" s="36">
        <v>33532.09765625</v>
      </c>
      <c r="U72" s="41">
        <v>-6.4341744855704375E-2</v>
      </c>
      <c r="V72" s="34">
        <f t="shared" si="14"/>
        <v>2.3078111841767281</v>
      </c>
      <c r="W72" s="37">
        <v>32835.107045406701</v>
      </c>
      <c r="X72" s="37">
        <v>27238.900511485204</v>
      </c>
      <c r="Y72" s="37">
        <v>30789.838312472642</v>
      </c>
      <c r="Z72" s="34">
        <v>7.5594840142767117</v>
      </c>
      <c r="AA72" s="42">
        <v>32226</v>
      </c>
      <c r="AB72" s="42">
        <v>17716</v>
      </c>
      <c r="AC72" s="41">
        <v>6.0033269319905706E-2</v>
      </c>
      <c r="AD72" s="41">
        <v>0.60613211004677803</v>
      </c>
      <c r="AE72" s="43">
        <v>317</v>
      </c>
      <c r="AF72" s="43">
        <v>5</v>
      </c>
      <c r="AG72" s="43">
        <v>1</v>
      </c>
      <c r="AH72" s="43">
        <v>2</v>
      </c>
      <c r="AI72" s="43">
        <v>9</v>
      </c>
      <c r="AJ72" s="43">
        <v>0</v>
      </c>
      <c r="AK72" s="43">
        <v>50</v>
      </c>
      <c r="AL72" s="43">
        <v>4</v>
      </c>
      <c r="AM72" s="43">
        <v>1880000</v>
      </c>
      <c r="AN72" s="43">
        <v>204</v>
      </c>
      <c r="AO72" s="43">
        <v>69</v>
      </c>
      <c r="AP72" s="43">
        <v>9</v>
      </c>
      <c r="AQ72" s="43">
        <v>4</v>
      </c>
      <c r="AR72" s="43">
        <v>3</v>
      </c>
      <c r="AS72" s="43">
        <v>1</v>
      </c>
      <c r="AT72" s="43">
        <v>0</v>
      </c>
      <c r="AU72" s="43">
        <v>1</v>
      </c>
      <c r="AV72" s="43">
        <v>0</v>
      </c>
    </row>
    <row r="73" spans="1:48" x14ac:dyDescent="0.2">
      <c r="A73" s="34" t="s">
        <v>145</v>
      </c>
      <c r="B73" s="35">
        <v>90</v>
      </c>
      <c r="C73" s="36">
        <v>5288</v>
      </c>
      <c r="D73" s="36">
        <v>191</v>
      </c>
      <c r="E73" s="36">
        <v>1</v>
      </c>
      <c r="F73" s="37">
        <v>2380066</v>
      </c>
      <c r="G73" s="38" t="str">
        <f t="shared" si="10"/>
        <v>Large</v>
      </c>
      <c r="H73" s="35" t="s">
        <v>146</v>
      </c>
      <c r="I73" s="35" t="s">
        <v>136</v>
      </c>
      <c r="J73" s="39">
        <v>40908</v>
      </c>
      <c r="K73" s="39">
        <v>32447</v>
      </c>
      <c r="L73" s="67">
        <f t="shared" si="11"/>
        <v>23.18082191780822</v>
      </c>
      <c r="M73" s="36">
        <v>20926.836876244604</v>
      </c>
      <c r="N73" s="36">
        <v>2579.8368055555557</v>
      </c>
      <c r="O73" s="36">
        <v>179201.890625</v>
      </c>
      <c r="P73" s="36">
        <v>196162.96875</v>
      </c>
      <c r="Q73" s="40">
        <f t="shared" si="12"/>
        <v>16961.078125</v>
      </c>
      <c r="R73" s="41">
        <f t="shared" si="13"/>
        <v>9.464787489599065E-2</v>
      </c>
      <c r="S73" s="34">
        <v>32.575102749421674</v>
      </c>
      <c r="T73" s="36">
        <v>66148.578125</v>
      </c>
      <c r="U73" s="41">
        <v>0.12241523521031844</v>
      </c>
      <c r="V73" s="34">
        <f t="shared" si="14"/>
        <v>2.7090815207904364</v>
      </c>
      <c r="W73" s="37">
        <v>40783.638718613802</v>
      </c>
      <c r="X73" s="37">
        <v>38046.477420031471</v>
      </c>
      <c r="Y73" s="37">
        <v>49372.574766165344</v>
      </c>
      <c r="Z73" s="34">
        <v>11.043477217562044</v>
      </c>
      <c r="AA73" s="42">
        <v>32422</v>
      </c>
      <c r="AB73" s="42">
        <v>30745</v>
      </c>
      <c r="AC73" s="41">
        <v>9.5771675533795481E-2</v>
      </c>
      <c r="AD73" s="41">
        <v>0.70507534726222854</v>
      </c>
      <c r="AE73" s="43">
        <v>294</v>
      </c>
      <c r="AF73" s="43">
        <v>6</v>
      </c>
      <c r="AG73" s="43">
        <v>5</v>
      </c>
      <c r="AH73" s="43">
        <v>1</v>
      </c>
      <c r="AI73" s="43">
        <v>23</v>
      </c>
      <c r="AJ73" s="43">
        <v>0</v>
      </c>
      <c r="AK73" s="43">
        <v>34</v>
      </c>
      <c r="AL73" s="43">
        <v>16</v>
      </c>
      <c r="AM73" s="43">
        <v>2210000</v>
      </c>
      <c r="AN73" s="43">
        <v>222</v>
      </c>
      <c r="AO73" s="43">
        <v>69</v>
      </c>
      <c r="AP73" s="43">
        <v>3</v>
      </c>
      <c r="AQ73" s="43">
        <v>0</v>
      </c>
      <c r="AR73" s="43">
        <v>2</v>
      </c>
      <c r="AS73" s="43">
        <v>1</v>
      </c>
      <c r="AT73" s="43">
        <v>0</v>
      </c>
      <c r="AU73" s="43">
        <v>0</v>
      </c>
      <c r="AV73" s="43">
        <v>0</v>
      </c>
    </row>
    <row r="74" spans="1:48" x14ac:dyDescent="0.2">
      <c r="A74" s="34" t="s">
        <v>147</v>
      </c>
      <c r="B74" s="35">
        <v>93</v>
      </c>
      <c r="C74" s="36">
        <v>5288</v>
      </c>
      <c r="D74" s="36">
        <v>198</v>
      </c>
      <c r="E74" s="36">
        <v>1</v>
      </c>
      <c r="F74" s="37">
        <v>2442417</v>
      </c>
      <c r="G74" s="38" t="str">
        <f t="shared" si="10"/>
        <v>Large</v>
      </c>
      <c r="H74" s="35" t="s">
        <v>135</v>
      </c>
      <c r="I74" s="35" t="s">
        <v>136</v>
      </c>
      <c r="J74" s="39">
        <v>40908</v>
      </c>
      <c r="K74" s="39">
        <v>32420</v>
      </c>
      <c r="L74" s="67">
        <f t="shared" si="11"/>
        <v>23.254794520547946</v>
      </c>
      <c r="M74" s="36">
        <v>27292.702538267622</v>
      </c>
      <c r="N74" s="36">
        <v>264.97743055555554</v>
      </c>
      <c r="O74" s="36">
        <v>258549.828125</v>
      </c>
      <c r="P74" s="36">
        <v>260326.4375</v>
      </c>
      <c r="Q74" s="40">
        <f t="shared" si="12"/>
        <v>1776.609375</v>
      </c>
      <c r="R74" s="41">
        <f t="shared" si="13"/>
        <v>6.8714390099732349E-3</v>
      </c>
      <c r="S74" s="34">
        <v>33.897036650756817</v>
      </c>
      <c r="T74" s="36">
        <v>102326.71875</v>
      </c>
      <c r="U74" s="41">
        <v>2.5561963746638754E-2</v>
      </c>
      <c r="V74" s="34">
        <f t="shared" si="14"/>
        <v>2.5267088721634594</v>
      </c>
      <c r="W74" s="37">
        <v>32545.973609654127</v>
      </c>
      <c r="X74" s="37">
        <v>27020.80709492114</v>
      </c>
      <c r="Y74" s="37">
        <v>34700.033897765039</v>
      </c>
      <c r="Z74" s="34">
        <v>10.404924741785807</v>
      </c>
      <c r="AA74" s="42">
        <v>93555</v>
      </c>
      <c r="AB74" s="42">
        <v>62819</v>
      </c>
      <c r="AC74" s="41">
        <v>9.2155322332746689E-2</v>
      </c>
      <c r="AD74" s="41">
        <v>0.49546519987543663</v>
      </c>
      <c r="AE74" s="43">
        <v>872</v>
      </c>
      <c r="AF74" s="43">
        <v>12</v>
      </c>
      <c r="AG74" s="43">
        <v>9</v>
      </c>
      <c r="AH74" s="43">
        <v>2</v>
      </c>
      <c r="AI74" s="43">
        <v>8</v>
      </c>
      <c r="AJ74" s="43">
        <v>1</v>
      </c>
      <c r="AK74" s="43">
        <v>111</v>
      </c>
      <c r="AL74" s="43">
        <v>8</v>
      </c>
      <c r="AM74" s="43">
        <v>2455000</v>
      </c>
      <c r="AN74" s="43">
        <v>486</v>
      </c>
      <c r="AO74" s="43">
        <v>205</v>
      </c>
      <c r="AP74" s="43">
        <v>7</v>
      </c>
      <c r="AQ74" s="43">
        <v>6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</row>
    <row r="75" spans="1:48" x14ac:dyDescent="0.2">
      <c r="A75" s="34" t="s">
        <v>148</v>
      </c>
      <c r="B75" s="35">
        <v>94</v>
      </c>
      <c r="C75" s="36">
        <v>6117</v>
      </c>
      <c r="D75" s="36">
        <v>202</v>
      </c>
      <c r="E75" s="36">
        <v>1</v>
      </c>
      <c r="F75" s="37">
        <v>2671224</v>
      </c>
      <c r="G75" s="38" t="str">
        <f t="shared" si="10"/>
        <v>Large</v>
      </c>
      <c r="H75" s="35" t="s">
        <v>135</v>
      </c>
      <c r="I75" s="35" t="s">
        <v>136</v>
      </c>
      <c r="J75" s="39">
        <v>40908</v>
      </c>
      <c r="K75" s="39">
        <v>31754</v>
      </c>
      <c r="L75" s="67">
        <f t="shared" si="11"/>
        <v>25.079452054794519</v>
      </c>
      <c r="M75" s="36">
        <v>39366.800020372153</v>
      </c>
      <c r="N75" s="36">
        <v>2296.8836805555557</v>
      </c>
      <c r="O75" s="36">
        <v>228025.03125</v>
      </c>
      <c r="P75" s="36">
        <v>240727.375</v>
      </c>
      <c r="Q75" s="40">
        <f t="shared" si="12"/>
        <v>12702.34375</v>
      </c>
      <c r="R75" s="41">
        <f t="shared" si="13"/>
        <v>5.5705918251025346E-2</v>
      </c>
      <c r="S75" s="34">
        <v>36.357515026105276</v>
      </c>
      <c r="T75" s="36">
        <v>90054.8203125</v>
      </c>
      <c r="U75" s="41">
        <v>0.1364096192449443</v>
      </c>
      <c r="V75" s="34">
        <f t="shared" si="14"/>
        <v>2.5320691380953111</v>
      </c>
      <c r="W75" s="37">
        <v>63235.193454820095</v>
      </c>
      <c r="X75" s="37">
        <v>59771.046450612506</v>
      </c>
      <c r="Y75" s="37">
        <v>77494.069300357194</v>
      </c>
      <c r="Z75" s="34">
        <v>13.082770627686486</v>
      </c>
      <c r="AA75" s="42">
        <v>66070</v>
      </c>
      <c r="AB75" s="42">
        <v>31907</v>
      </c>
      <c r="AC75" s="41">
        <v>0.10190223878322584</v>
      </c>
      <c r="AD75" s="41">
        <v>0.67629894764731335</v>
      </c>
      <c r="AE75" s="43">
        <v>1069</v>
      </c>
      <c r="AF75" s="43">
        <v>6</v>
      </c>
      <c r="AG75" s="43">
        <v>4</v>
      </c>
      <c r="AH75" s="43">
        <v>3</v>
      </c>
      <c r="AI75" s="43">
        <v>14</v>
      </c>
      <c r="AJ75" s="43">
        <v>7</v>
      </c>
      <c r="AK75" s="43">
        <v>27</v>
      </c>
      <c r="AL75" s="43">
        <v>19</v>
      </c>
      <c r="AM75" s="43">
        <v>6574000</v>
      </c>
      <c r="AN75" s="43">
        <v>307</v>
      </c>
      <c r="AO75" s="43">
        <v>133</v>
      </c>
      <c r="AP75" s="43">
        <v>15</v>
      </c>
      <c r="AQ75" s="43">
        <v>0</v>
      </c>
      <c r="AR75" s="43">
        <v>13</v>
      </c>
      <c r="AS75" s="43">
        <v>3</v>
      </c>
      <c r="AT75" s="43">
        <v>0</v>
      </c>
      <c r="AU75" s="43">
        <v>0</v>
      </c>
      <c r="AV75" s="43">
        <v>1</v>
      </c>
    </row>
    <row r="76" spans="1:48" x14ac:dyDescent="0.2">
      <c r="A76" s="34" t="s">
        <v>149</v>
      </c>
      <c r="B76" s="35">
        <v>95</v>
      </c>
      <c r="C76" s="36">
        <v>8300</v>
      </c>
      <c r="D76" s="36">
        <v>256</v>
      </c>
      <c r="E76" s="36">
        <v>1</v>
      </c>
      <c r="F76" s="37">
        <v>1950451</v>
      </c>
      <c r="G76" s="38" t="str">
        <f t="shared" si="10"/>
        <v>Medium</v>
      </c>
      <c r="H76" s="35" t="s">
        <v>135</v>
      </c>
      <c r="I76" s="35" t="s">
        <v>136</v>
      </c>
      <c r="J76" s="39">
        <v>40908</v>
      </c>
      <c r="K76" s="39">
        <v>31509</v>
      </c>
      <c r="L76" s="67">
        <f t="shared" si="11"/>
        <v>25.75068493150685</v>
      </c>
      <c r="M76" s="36">
        <v>73866.564098566625</v>
      </c>
      <c r="N76" s="36">
        <v>3117.03125</v>
      </c>
      <c r="O76" s="36">
        <v>385102.4375</v>
      </c>
      <c r="P76" s="36">
        <v>400817.65625</v>
      </c>
      <c r="Q76" s="40">
        <f t="shared" si="12"/>
        <v>15715.21875</v>
      </c>
      <c r="R76" s="41">
        <f t="shared" si="13"/>
        <v>4.0807892185829128E-2</v>
      </c>
      <c r="S76" s="34">
        <v>35.794499483010931</v>
      </c>
      <c r="T76" s="36">
        <v>175637.828125</v>
      </c>
      <c r="U76" s="41">
        <v>7.5376967572030551E-2</v>
      </c>
      <c r="V76" s="34">
        <f t="shared" si="14"/>
        <v>2.1925939395351994</v>
      </c>
      <c r="W76" s="37">
        <v>55479.891319682079</v>
      </c>
      <c r="X76" s="37">
        <v>50637.612722415914</v>
      </c>
      <c r="Y76" s="37">
        <v>66528.718499816343</v>
      </c>
      <c r="Z76" s="34">
        <v>11.995895882079726</v>
      </c>
      <c r="AA76" s="42">
        <v>99992</v>
      </c>
      <c r="AB76" s="42">
        <v>47276</v>
      </c>
      <c r="AC76" s="41">
        <v>0.10324913058067858</v>
      </c>
      <c r="AD76" s="41">
        <v>0.49056447531761799</v>
      </c>
      <c r="AE76" s="43">
        <v>1597</v>
      </c>
      <c r="AF76" s="43">
        <v>9</v>
      </c>
      <c r="AG76" s="43">
        <v>5</v>
      </c>
      <c r="AH76" s="43">
        <v>12</v>
      </c>
      <c r="AI76" s="43">
        <v>12</v>
      </c>
      <c r="AJ76" s="43">
        <v>5</v>
      </c>
      <c r="AK76" s="43">
        <v>93</v>
      </c>
      <c r="AL76" s="43">
        <v>30</v>
      </c>
      <c r="AM76" s="43">
        <v>8939000</v>
      </c>
      <c r="AN76" s="43">
        <v>571</v>
      </c>
      <c r="AO76" s="43">
        <v>259</v>
      </c>
      <c r="AP76" s="43">
        <v>20</v>
      </c>
      <c r="AQ76" s="43">
        <v>1</v>
      </c>
      <c r="AR76" s="43">
        <v>18</v>
      </c>
      <c r="AS76" s="43">
        <v>3</v>
      </c>
      <c r="AT76" s="43">
        <v>3</v>
      </c>
      <c r="AU76" s="43">
        <v>2</v>
      </c>
      <c r="AV76" s="43">
        <v>0</v>
      </c>
    </row>
    <row r="77" spans="1:48" x14ac:dyDescent="0.2">
      <c r="A77" s="34" t="s">
        <v>150</v>
      </c>
      <c r="B77" s="35">
        <v>96</v>
      </c>
      <c r="C77" s="36">
        <v>5288</v>
      </c>
      <c r="D77" s="36">
        <v>198</v>
      </c>
      <c r="E77" s="36">
        <v>1</v>
      </c>
      <c r="F77" s="37">
        <v>1981121</v>
      </c>
      <c r="G77" s="38" t="str">
        <f t="shared" si="10"/>
        <v>Medium</v>
      </c>
      <c r="H77" s="35" t="s">
        <v>135</v>
      </c>
      <c r="I77" s="35" t="s">
        <v>136</v>
      </c>
      <c r="J77" s="39">
        <v>40908</v>
      </c>
      <c r="K77" s="39">
        <v>32266</v>
      </c>
      <c r="L77" s="67">
        <f t="shared" si="11"/>
        <v>23.676712328767124</v>
      </c>
      <c r="M77" s="36">
        <v>18478.362852884049</v>
      </c>
      <c r="N77" s="36">
        <v>117.00868055555556</v>
      </c>
      <c r="O77" s="36">
        <v>131086.984375</v>
      </c>
      <c r="P77" s="36">
        <v>131686.421875</v>
      </c>
      <c r="Q77" s="40">
        <f t="shared" si="12"/>
        <v>599.4375</v>
      </c>
      <c r="R77" s="41">
        <f t="shared" si="13"/>
        <v>4.5728224114546081E-3</v>
      </c>
      <c r="S77" s="34">
        <v>35.361672420042659</v>
      </c>
      <c r="T77" s="36">
        <v>49706.8203125</v>
      </c>
      <c r="U77" s="41">
        <v>4.1288583857251732E-2</v>
      </c>
      <c r="V77" s="34">
        <f t="shared" si="14"/>
        <v>2.6372031755576804</v>
      </c>
      <c r="W77" s="37">
        <v>62646.032967369763</v>
      </c>
      <c r="X77" s="37">
        <v>55563.706361347227</v>
      </c>
      <c r="Y77" s="37">
        <v>77710.316822789697</v>
      </c>
      <c r="Z77" s="34">
        <v>15.436750896344352</v>
      </c>
      <c r="AA77" s="42">
        <v>49270</v>
      </c>
      <c r="AB77" s="42">
        <v>26238</v>
      </c>
      <c r="AC77" s="41">
        <v>0.13325198244638733</v>
      </c>
      <c r="AD77" s="41">
        <v>0.65203246189473463</v>
      </c>
      <c r="AE77" s="43">
        <v>630</v>
      </c>
      <c r="AF77" s="43">
        <v>6</v>
      </c>
      <c r="AG77" s="43">
        <v>4</v>
      </c>
      <c r="AH77" s="43">
        <v>6</v>
      </c>
      <c r="AI77" s="43">
        <v>6</v>
      </c>
      <c r="AJ77" s="43">
        <v>0</v>
      </c>
      <c r="AK77" s="43">
        <v>41</v>
      </c>
      <c r="AL77" s="43">
        <v>8</v>
      </c>
      <c r="AM77" s="43">
        <v>2264000</v>
      </c>
      <c r="AN77" s="43">
        <v>187</v>
      </c>
      <c r="AO77" s="43">
        <v>66</v>
      </c>
      <c r="AP77" s="43">
        <v>4</v>
      </c>
      <c r="AQ77" s="43">
        <v>0</v>
      </c>
      <c r="AR77" s="43">
        <v>3</v>
      </c>
      <c r="AS77" s="43">
        <v>1</v>
      </c>
      <c r="AT77" s="43">
        <v>1</v>
      </c>
      <c r="AU77" s="43">
        <v>0</v>
      </c>
      <c r="AV77" s="43">
        <v>0</v>
      </c>
    </row>
    <row r="78" spans="1:48" x14ac:dyDescent="0.2">
      <c r="A78" s="34" t="s">
        <v>151</v>
      </c>
      <c r="B78" s="35">
        <v>98</v>
      </c>
      <c r="C78" s="36">
        <v>6500</v>
      </c>
      <c r="D78" s="36">
        <v>200</v>
      </c>
      <c r="E78" s="36">
        <v>0</v>
      </c>
      <c r="F78" s="37">
        <v>1469960</v>
      </c>
      <c r="G78" s="38" t="str">
        <f t="shared" si="10"/>
        <v>Medium</v>
      </c>
      <c r="H78" s="35" t="s">
        <v>144</v>
      </c>
      <c r="I78" s="35" t="s">
        <v>136</v>
      </c>
      <c r="J78" s="39">
        <v>40908</v>
      </c>
      <c r="K78" s="39">
        <v>31873</v>
      </c>
      <c r="L78" s="67">
        <f t="shared" si="11"/>
        <v>24.753424657534246</v>
      </c>
      <c r="M78" s="36">
        <v>18897.789194794706</v>
      </c>
      <c r="N78" s="36">
        <v>1795.3541666666667</v>
      </c>
      <c r="O78" s="36">
        <v>202199.890625</v>
      </c>
      <c r="P78" s="36">
        <v>210873.4375</v>
      </c>
      <c r="Q78" s="40">
        <f t="shared" si="12"/>
        <v>8673.546875</v>
      </c>
      <c r="R78" s="41">
        <f t="shared" si="13"/>
        <v>4.2895902901777347E-2</v>
      </c>
      <c r="S78" s="34">
        <v>31.626448858273214</v>
      </c>
      <c r="T78" s="36">
        <v>74423.0390625</v>
      </c>
      <c r="U78" s="41">
        <v>5.8302048393322418E-2</v>
      </c>
      <c r="V78" s="34">
        <f t="shared" si="14"/>
        <v>2.7168991373114153</v>
      </c>
      <c r="W78" s="37">
        <v>34561.051636710697</v>
      </c>
      <c r="X78" s="37">
        <v>30273.55007779114</v>
      </c>
      <c r="Y78" s="37">
        <v>39552.525087875933</v>
      </c>
      <c r="Z78" s="34">
        <v>10.956652605662377</v>
      </c>
      <c r="AA78" s="42">
        <v>32160</v>
      </c>
      <c r="AB78" s="42">
        <v>20397</v>
      </c>
      <c r="AC78" s="41">
        <v>9.9761768018196972E-2</v>
      </c>
      <c r="AD78" s="41">
        <v>0.54934464972363528</v>
      </c>
      <c r="AE78" s="43">
        <v>217</v>
      </c>
      <c r="AF78" s="43">
        <v>2</v>
      </c>
      <c r="AG78" s="43">
        <v>5</v>
      </c>
      <c r="AH78" s="43">
        <v>5</v>
      </c>
      <c r="AI78" s="43">
        <v>16</v>
      </c>
      <c r="AJ78" s="43">
        <v>0</v>
      </c>
      <c r="AK78" s="43">
        <v>56</v>
      </c>
      <c r="AL78" s="43">
        <v>14</v>
      </c>
      <c r="AM78" s="43">
        <v>4596000</v>
      </c>
      <c r="AN78" s="43">
        <v>283</v>
      </c>
      <c r="AO78" s="43">
        <v>114</v>
      </c>
      <c r="AP78" s="43">
        <v>12</v>
      </c>
      <c r="AQ78" s="43">
        <v>3</v>
      </c>
      <c r="AR78" s="43">
        <v>5</v>
      </c>
      <c r="AS78" s="43">
        <v>1</v>
      </c>
      <c r="AT78" s="43">
        <v>1</v>
      </c>
      <c r="AU78" s="43">
        <v>1</v>
      </c>
      <c r="AV78" s="43">
        <v>0</v>
      </c>
    </row>
    <row r="79" spans="1:48" x14ac:dyDescent="0.2">
      <c r="A79" s="34" t="s">
        <v>152</v>
      </c>
      <c r="B79" s="35">
        <v>99</v>
      </c>
      <c r="C79" s="36">
        <v>5664</v>
      </c>
      <c r="D79" s="36">
        <v>208</v>
      </c>
      <c r="E79" s="36">
        <v>1</v>
      </c>
      <c r="F79" s="37">
        <v>2142990</v>
      </c>
      <c r="G79" s="38" t="str">
        <f t="shared" si="10"/>
        <v>Large</v>
      </c>
      <c r="H79" s="35" t="s">
        <v>135</v>
      </c>
      <c r="I79" s="35" t="s">
        <v>136</v>
      </c>
      <c r="J79" s="39">
        <v>40908</v>
      </c>
      <c r="K79" s="39">
        <v>32155</v>
      </c>
      <c r="L79" s="67">
        <f t="shared" si="11"/>
        <v>23.980821917808218</v>
      </c>
      <c r="M79" s="36">
        <v>10668.434043589952</v>
      </c>
      <c r="N79" s="36">
        <v>13.584201388888889</v>
      </c>
      <c r="O79" s="36">
        <v>95390.8515625</v>
      </c>
      <c r="P79" s="36">
        <v>96413.046875</v>
      </c>
      <c r="Q79" s="40">
        <f t="shared" si="12"/>
        <v>1022.1953125</v>
      </c>
      <c r="R79" s="41">
        <f t="shared" si="13"/>
        <v>1.0715863164616563E-2</v>
      </c>
      <c r="S79" s="34">
        <v>34.56410332850151</v>
      </c>
      <c r="T79" s="36">
        <v>33539.65234375</v>
      </c>
      <c r="U79" s="41">
        <v>4.042230331146051E-2</v>
      </c>
      <c r="V79" s="34">
        <f t="shared" si="14"/>
        <v>2.8441216559084506</v>
      </c>
      <c r="W79" s="37">
        <v>51219.433236615565</v>
      </c>
      <c r="X79" s="37">
        <v>46564.96304712088</v>
      </c>
      <c r="Y79" s="37">
        <v>64936.426228249315</v>
      </c>
      <c r="Z79" s="34">
        <v>14.357628315302348</v>
      </c>
      <c r="AA79" s="42">
        <v>23637</v>
      </c>
      <c r="AB79" s="42">
        <v>15887</v>
      </c>
      <c r="AC79" s="41">
        <v>0.12496437400867365</v>
      </c>
      <c r="AD79" s="41">
        <v>0.6981753780083193</v>
      </c>
      <c r="AE79" s="43">
        <v>297</v>
      </c>
      <c r="AF79" s="43">
        <v>4</v>
      </c>
      <c r="AG79" s="43">
        <v>6</v>
      </c>
      <c r="AH79" s="43">
        <v>1</v>
      </c>
      <c r="AI79" s="43">
        <v>3</v>
      </c>
      <c r="AJ79" s="43">
        <v>1</v>
      </c>
      <c r="AK79" s="43">
        <v>22</v>
      </c>
      <c r="AL79" s="43">
        <v>7</v>
      </c>
      <c r="AM79" s="43">
        <v>1620000</v>
      </c>
      <c r="AN79" s="43">
        <v>135</v>
      </c>
      <c r="AO79" s="43">
        <v>55</v>
      </c>
      <c r="AP79" s="43">
        <v>4</v>
      </c>
      <c r="AQ79" s="43">
        <v>0</v>
      </c>
      <c r="AR79" s="43">
        <v>3</v>
      </c>
      <c r="AS79" s="43">
        <v>1</v>
      </c>
      <c r="AT79" s="43">
        <v>0</v>
      </c>
      <c r="AU79" s="43">
        <v>0</v>
      </c>
      <c r="AV79" s="43">
        <v>0</v>
      </c>
    </row>
    <row r="80" spans="1:48" x14ac:dyDescent="0.2">
      <c r="A80" s="34" t="s">
        <v>153</v>
      </c>
      <c r="B80" s="35">
        <v>100</v>
      </c>
      <c r="C80" s="36">
        <v>8850</v>
      </c>
      <c r="D80" s="36">
        <v>266</v>
      </c>
      <c r="E80" s="36">
        <v>1</v>
      </c>
      <c r="F80" s="37">
        <v>1832153</v>
      </c>
      <c r="G80" s="38" t="str">
        <f t="shared" si="10"/>
        <v>Medium</v>
      </c>
      <c r="H80" s="35" t="s">
        <v>135</v>
      </c>
      <c r="I80" s="35" t="s">
        <v>136</v>
      </c>
      <c r="J80" s="39">
        <v>40908</v>
      </c>
      <c r="K80" s="39">
        <v>31930</v>
      </c>
      <c r="L80" s="67">
        <f t="shared" si="11"/>
        <v>24.597260273972601</v>
      </c>
      <c r="M80" s="36">
        <v>4711.1953326188705</v>
      </c>
      <c r="N80" s="36">
        <v>812.44140625</v>
      </c>
      <c r="O80" s="36">
        <v>43636.64453125</v>
      </c>
      <c r="P80" s="36">
        <v>48307.15234375</v>
      </c>
      <c r="Q80" s="40">
        <f t="shared" si="12"/>
        <v>4670.5078125</v>
      </c>
      <c r="R80" s="41">
        <f t="shared" si="13"/>
        <v>0.10703178172087124</v>
      </c>
      <c r="S80" s="34">
        <v>39.111035995853904</v>
      </c>
      <c r="T80" s="36">
        <v>18540.029296875</v>
      </c>
      <c r="U80" s="41">
        <v>0.12964304958812198</v>
      </c>
      <c r="V80" s="34">
        <f t="shared" si="14"/>
        <v>2.353644853118174</v>
      </c>
      <c r="W80" s="37">
        <v>38123.338247320644</v>
      </c>
      <c r="X80" s="37">
        <v>31659.034330594855</v>
      </c>
      <c r="Y80" s="37">
        <v>42810.720783696481</v>
      </c>
      <c r="Z80" s="34">
        <v>13.190916775678499</v>
      </c>
      <c r="AA80" s="42">
        <v>14760</v>
      </c>
      <c r="AB80" s="42">
        <v>11435</v>
      </c>
      <c r="AC80" s="41">
        <v>0.11399957033501534</v>
      </c>
      <c r="AD80" s="41">
        <v>0.77099835611086998</v>
      </c>
      <c r="AE80" s="43">
        <v>222</v>
      </c>
      <c r="AF80" s="43">
        <v>2</v>
      </c>
      <c r="AG80" s="43">
        <v>8</v>
      </c>
      <c r="AH80" s="43">
        <v>16</v>
      </c>
      <c r="AI80" s="43">
        <v>111</v>
      </c>
      <c r="AJ80" s="43">
        <v>6</v>
      </c>
      <c r="AK80" s="43">
        <v>17</v>
      </c>
      <c r="AL80" s="43">
        <v>4</v>
      </c>
      <c r="AM80" s="43">
        <v>1013000</v>
      </c>
      <c r="AN80" s="43">
        <v>192</v>
      </c>
      <c r="AO80" s="43">
        <v>99</v>
      </c>
      <c r="AP80" s="43">
        <v>2</v>
      </c>
      <c r="AQ80" s="43">
        <v>0</v>
      </c>
      <c r="AR80" s="43">
        <v>2</v>
      </c>
      <c r="AS80" s="43">
        <v>1</v>
      </c>
      <c r="AT80" s="43">
        <v>0</v>
      </c>
      <c r="AU80" s="43">
        <v>0</v>
      </c>
      <c r="AV80" s="43">
        <v>0</v>
      </c>
    </row>
    <row r="81" spans="1:48" x14ac:dyDescent="0.2">
      <c r="A81" s="34" t="s">
        <v>154</v>
      </c>
      <c r="B81" s="35">
        <v>101</v>
      </c>
      <c r="C81" s="36">
        <v>5288</v>
      </c>
      <c r="D81" s="36">
        <v>198</v>
      </c>
      <c r="E81" s="36">
        <v>1</v>
      </c>
      <c r="F81" s="37">
        <v>2045488</v>
      </c>
      <c r="G81" s="38" t="str">
        <f t="shared" si="10"/>
        <v>Large</v>
      </c>
      <c r="H81" s="35" t="s">
        <v>135</v>
      </c>
      <c r="I81" s="35" t="s">
        <v>136</v>
      </c>
      <c r="J81" s="39">
        <v>40908</v>
      </c>
      <c r="K81" s="39">
        <v>32230</v>
      </c>
      <c r="L81" s="67">
        <f t="shared" si="11"/>
        <v>23.775342465753425</v>
      </c>
      <c r="M81" s="36">
        <v>8472.6360983676786</v>
      </c>
      <c r="N81" s="36">
        <v>1864.3884548611111</v>
      </c>
      <c r="O81" s="36">
        <v>68247.1796875</v>
      </c>
      <c r="P81" s="36">
        <v>77860.1484375</v>
      </c>
      <c r="Q81" s="40">
        <f t="shared" si="12"/>
        <v>9612.96875</v>
      </c>
      <c r="R81" s="41">
        <f t="shared" si="13"/>
        <v>0.14085517956957699</v>
      </c>
      <c r="S81" s="34">
        <v>30.465235113309969</v>
      </c>
      <c r="T81" s="36">
        <v>23670.154296875</v>
      </c>
      <c r="U81" s="41">
        <v>0.19027158657324844</v>
      </c>
      <c r="V81" s="34">
        <f t="shared" si="14"/>
        <v>2.8832587583305354</v>
      </c>
      <c r="W81" s="37">
        <v>47788.788607488714</v>
      </c>
      <c r="X81" s="37">
        <v>46428.14720244929</v>
      </c>
      <c r="Y81" s="37">
        <v>60737.057223607582</v>
      </c>
      <c r="Z81" s="34">
        <v>11.691415447337395</v>
      </c>
      <c r="AA81" s="42">
        <v>12439</v>
      </c>
      <c r="AB81" s="42">
        <v>8785</v>
      </c>
      <c r="AC81" s="41">
        <v>0.10284979580725834</v>
      </c>
      <c r="AD81" s="41">
        <v>0.68391400456931295</v>
      </c>
      <c r="AE81" s="43">
        <v>150</v>
      </c>
      <c r="AF81" s="43">
        <v>4</v>
      </c>
      <c r="AG81" s="43">
        <v>1</v>
      </c>
      <c r="AH81" s="43">
        <v>0</v>
      </c>
      <c r="AI81" s="43">
        <v>5</v>
      </c>
      <c r="AJ81" s="43">
        <v>0</v>
      </c>
      <c r="AK81" s="43">
        <v>14</v>
      </c>
      <c r="AL81" s="43">
        <v>7</v>
      </c>
      <c r="AM81" s="43">
        <v>1471000</v>
      </c>
      <c r="AN81" s="43">
        <v>102</v>
      </c>
      <c r="AO81" s="43">
        <v>36</v>
      </c>
      <c r="AP81" s="43">
        <v>2</v>
      </c>
      <c r="AQ81" s="43">
        <v>1</v>
      </c>
      <c r="AR81" s="43">
        <v>1</v>
      </c>
      <c r="AS81" s="43">
        <v>1</v>
      </c>
      <c r="AT81" s="43">
        <v>0</v>
      </c>
      <c r="AU81" s="43">
        <v>0</v>
      </c>
      <c r="AV81" s="43">
        <v>0</v>
      </c>
    </row>
    <row r="82" spans="1:48" x14ac:dyDescent="0.2">
      <c r="A82" s="34" t="s">
        <v>155</v>
      </c>
      <c r="B82" s="35">
        <v>102</v>
      </c>
      <c r="C82" s="36">
        <v>5288</v>
      </c>
      <c r="D82" s="36">
        <v>191</v>
      </c>
      <c r="E82" s="36">
        <v>0</v>
      </c>
      <c r="F82" s="37">
        <v>2032686</v>
      </c>
      <c r="G82" s="38" t="str">
        <f t="shared" si="10"/>
        <v>Large</v>
      </c>
      <c r="H82" s="35" t="s">
        <v>146</v>
      </c>
      <c r="I82" s="35" t="s">
        <v>136</v>
      </c>
      <c r="J82" s="39">
        <v>40908</v>
      </c>
      <c r="K82" s="39">
        <v>31852</v>
      </c>
      <c r="L82" s="67">
        <f t="shared" si="11"/>
        <v>24.81095890410959</v>
      </c>
      <c r="M82" s="36">
        <v>22278.998409352029</v>
      </c>
      <c r="N82" s="36">
        <v>-1261.8368055555557</v>
      </c>
      <c r="O82" s="36">
        <v>187372.03125</v>
      </c>
      <c r="P82" s="36">
        <v>180495.90625</v>
      </c>
      <c r="Q82" s="40">
        <f t="shared" si="12"/>
        <v>-6876.125</v>
      </c>
      <c r="R82" s="41">
        <f t="shared" si="13"/>
        <v>-3.6697712855690678E-2</v>
      </c>
      <c r="S82" s="34">
        <v>36.705680960588936</v>
      </c>
      <c r="T82" s="36">
        <v>71123.21875</v>
      </c>
      <c r="U82" s="41">
        <v>-1.6906948021105976E-2</v>
      </c>
      <c r="V82" s="34">
        <f t="shared" si="14"/>
        <v>2.6344706348093956</v>
      </c>
      <c r="W82" s="37">
        <v>37358.05008121908</v>
      </c>
      <c r="X82" s="37">
        <v>33272.760057699161</v>
      </c>
      <c r="Y82" s="37">
        <v>40242.560475895982</v>
      </c>
      <c r="Z82" s="34">
        <v>8.3755458357782864</v>
      </c>
      <c r="AA82" s="42">
        <v>28213</v>
      </c>
      <c r="AB82" s="42">
        <v>21146</v>
      </c>
      <c r="AC82" s="41">
        <v>7.4788739950819319E-2</v>
      </c>
      <c r="AD82" s="41">
        <v>0.7159290507610756</v>
      </c>
      <c r="AE82" s="43">
        <v>393</v>
      </c>
      <c r="AF82" s="43">
        <v>4</v>
      </c>
      <c r="AG82" s="43">
        <v>2</v>
      </c>
      <c r="AH82" s="43">
        <v>5</v>
      </c>
      <c r="AI82" s="43">
        <v>3</v>
      </c>
      <c r="AJ82" s="43">
        <v>0</v>
      </c>
      <c r="AK82" s="43">
        <v>43</v>
      </c>
      <c r="AL82" s="43">
        <v>8</v>
      </c>
      <c r="AM82" s="43">
        <v>2830000</v>
      </c>
      <c r="AN82" s="43">
        <v>224</v>
      </c>
      <c r="AO82" s="43">
        <v>75</v>
      </c>
      <c r="AP82" s="43">
        <v>5</v>
      </c>
      <c r="AQ82" s="43">
        <v>0</v>
      </c>
      <c r="AR82" s="43">
        <v>5</v>
      </c>
      <c r="AS82" s="43">
        <v>1</v>
      </c>
      <c r="AT82" s="43">
        <v>0</v>
      </c>
      <c r="AU82" s="43">
        <v>0</v>
      </c>
      <c r="AV82" s="43">
        <v>0</v>
      </c>
    </row>
    <row r="83" spans="1:48" x14ac:dyDescent="0.2">
      <c r="A83" s="34" t="s">
        <v>156</v>
      </c>
      <c r="B83" s="35">
        <v>103</v>
      </c>
      <c r="C83" s="36">
        <v>5288</v>
      </c>
      <c r="D83" s="36">
        <v>198</v>
      </c>
      <c r="E83" s="36">
        <v>1</v>
      </c>
      <c r="F83" s="37">
        <v>2047724</v>
      </c>
      <c r="G83" s="38" t="str">
        <f t="shared" si="10"/>
        <v>Large</v>
      </c>
      <c r="H83" s="35" t="s">
        <v>135</v>
      </c>
      <c r="I83" s="35" t="s">
        <v>136</v>
      </c>
      <c r="J83" s="39">
        <v>40908</v>
      </c>
      <c r="K83" s="39">
        <v>32245</v>
      </c>
      <c r="L83" s="67">
        <f t="shared" si="11"/>
        <v>23.734246575342464</v>
      </c>
      <c r="M83" s="36">
        <v>15204.869786804966</v>
      </c>
      <c r="N83" s="36">
        <v>489.8984375</v>
      </c>
      <c r="O83" s="36">
        <v>121371.328125</v>
      </c>
      <c r="P83" s="36">
        <v>123861.8359375</v>
      </c>
      <c r="Q83" s="40">
        <f t="shared" si="12"/>
        <v>2490.5078125</v>
      </c>
      <c r="R83" s="41">
        <f t="shared" si="13"/>
        <v>2.0519737659416833E-2</v>
      </c>
      <c r="S83" s="34">
        <v>36.141822519090113</v>
      </c>
      <c r="T83" s="36">
        <v>45937.8515625</v>
      </c>
      <c r="U83" s="41">
        <v>4.040394248683471E-2</v>
      </c>
      <c r="V83" s="34">
        <f t="shared" si="14"/>
        <v>2.6420767188006216</v>
      </c>
      <c r="W83" s="37">
        <v>46675.713884502584</v>
      </c>
      <c r="X83" s="37">
        <v>43494.857074053005</v>
      </c>
      <c r="Y83" s="37">
        <v>59514.837377006945</v>
      </c>
      <c r="Z83" s="34">
        <v>12.409286031682713</v>
      </c>
      <c r="AA83" s="42">
        <v>29770</v>
      </c>
      <c r="AB83" s="42">
        <v>23306</v>
      </c>
      <c r="AC83" s="41">
        <v>0.11324603196166434</v>
      </c>
      <c r="AD83" s="41">
        <v>0.70140717270462205</v>
      </c>
      <c r="AE83" s="43">
        <v>385</v>
      </c>
      <c r="AF83" s="43">
        <v>7</v>
      </c>
      <c r="AG83" s="43">
        <v>1</v>
      </c>
      <c r="AH83" s="43">
        <v>1</v>
      </c>
      <c r="AI83" s="43">
        <v>10</v>
      </c>
      <c r="AJ83" s="43">
        <v>0</v>
      </c>
      <c r="AK83" s="43">
        <v>45</v>
      </c>
      <c r="AL83" s="43">
        <v>10</v>
      </c>
      <c r="AM83" s="43">
        <v>2145000</v>
      </c>
      <c r="AN83" s="43">
        <v>223</v>
      </c>
      <c r="AO83" s="43">
        <v>86</v>
      </c>
      <c r="AP83" s="43">
        <v>4</v>
      </c>
      <c r="AQ83" s="43">
        <v>2</v>
      </c>
      <c r="AR83" s="43">
        <v>2</v>
      </c>
      <c r="AS83" s="43">
        <v>1</v>
      </c>
      <c r="AT83" s="43">
        <v>1</v>
      </c>
      <c r="AU83" s="43">
        <v>0</v>
      </c>
      <c r="AV83" s="43">
        <v>0</v>
      </c>
    </row>
    <row r="84" spans="1:48" x14ac:dyDescent="0.2">
      <c r="A84" s="34" t="s">
        <v>157</v>
      </c>
      <c r="B84" s="35">
        <v>104</v>
      </c>
      <c r="C84" s="36">
        <v>5440</v>
      </c>
      <c r="D84" s="36">
        <v>185</v>
      </c>
      <c r="E84" s="36">
        <v>0</v>
      </c>
      <c r="F84" s="37">
        <v>1546453</v>
      </c>
      <c r="G84" s="38" t="str">
        <f t="shared" si="10"/>
        <v>Medium</v>
      </c>
      <c r="H84" s="35" t="s">
        <v>146</v>
      </c>
      <c r="I84" s="35" t="s">
        <v>136</v>
      </c>
      <c r="J84" s="39">
        <v>40908</v>
      </c>
      <c r="K84" s="39">
        <v>32335</v>
      </c>
      <c r="L84" s="67">
        <f t="shared" si="11"/>
        <v>23.487671232876714</v>
      </c>
      <c r="M84" s="36">
        <v>21756.64610435531</v>
      </c>
      <c r="N84" s="36">
        <v>-1571.8524305555557</v>
      </c>
      <c r="O84" s="36">
        <v>196716.0625</v>
      </c>
      <c r="P84" s="36">
        <v>188904.390625</v>
      </c>
      <c r="Q84" s="40">
        <f t="shared" si="12"/>
        <v>-7811.671875</v>
      </c>
      <c r="R84" s="41">
        <f t="shared" si="13"/>
        <v>-3.9710391595500751E-2</v>
      </c>
      <c r="S84" s="34">
        <v>35.81244922488218</v>
      </c>
      <c r="T84" s="36">
        <v>75655.5703125</v>
      </c>
      <c r="U84" s="41">
        <v>-2.0782817854724637E-2</v>
      </c>
      <c r="V84" s="34">
        <f t="shared" si="14"/>
        <v>2.6001530579632428</v>
      </c>
      <c r="W84" s="37">
        <v>33602.515472412859</v>
      </c>
      <c r="X84" s="37">
        <v>30513.630000599966</v>
      </c>
      <c r="Y84" s="37">
        <v>36589.358859239197</v>
      </c>
      <c r="Z84" s="34">
        <v>7.3611562815961111</v>
      </c>
      <c r="AA84" s="42">
        <v>34041</v>
      </c>
      <c r="AB84" s="42">
        <v>23036</v>
      </c>
      <c r="AC84" s="41">
        <v>6.5419848325593014E-2</v>
      </c>
      <c r="AD84" s="41">
        <v>0.68823022893382557</v>
      </c>
      <c r="AE84" s="43">
        <v>414</v>
      </c>
      <c r="AF84" s="43">
        <v>5</v>
      </c>
      <c r="AG84" s="43">
        <v>2</v>
      </c>
      <c r="AH84" s="43">
        <v>1</v>
      </c>
      <c r="AI84" s="43">
        <v>9</v>
      </c>
      <c r="AJ84" s="43">
        <v>0</v>
      </c>
      <c r="AK84" s="43">
        <v>67</v>
      </c>
      <c r="AL84" s="43">
        <v>15</v>
      </c>
      <c r="AM84" s="43">
        <v>3769000</v>
      </c>
      <c r="AN84" s="43">
        <v>237</v>
      </c>
      <c r="AO84" s="43">
        <v>79</v>
      </c>
      <c r="AP84" s="43">
        <v>5</v>
      </c>
      <c r="AQ84" s="43">
        <v>3</v>
      </c>
      <c r="AR84" s="43">
        <v>2</v>
      </c>
      <c r="AS84" s="43">
        <v>0</v>
      </c>
      <c r="AT84" s="43">
        <v>0</v>
      </c>
      <c r="AU84" s="43">
        <v>0</v>
      </c>
      <c r="AV84" s="43">
        <v>1</v>
      </c>
    </row>
    <row r="85" spans="1:48" x14ac:dyDescent="0.2">
      <c r="A85" s="34" t="s">
        <v>158</v>
      </c>
      <c r="B85" s="35">
        <v>105</v>
      </c>
      <c r="C85" s="36">
        <v>5288</v>
      </c>
      <c r="D85" s="36">
        <v>191</v>
      </c>
      <c r="E85" s="36">
        <v>1</v>
      </c>
      <c r="F85" s="37">
        <v>2040828</v>
      </c>
      <c r="G85" s="38" t="str">
        <f t="shared" si="10"/>
        <v>Large</v>
      </c>
      <c r="H85" s="35" t="s">
        <v>146</v>
      </c>
      <c r="I85" s="35" t="s">
        <v>136</v>
      </c>
      <c r="J85" s="39">
        <v>40908</v>
      </c>
      <c r="K85" s="39">
        <v>32153</v>
      </c>
      <c r="L85" s="67">
        <f t="shared" si="11"/>
        <v>23.986301369863014</v>
      </c>
      <c r="M85" s="36">
        <v>25552.792731934445</v>
      </c>
      <c r="N85" s="36">
        <v>2828.1961805555557</v>
      </c>
      <c r="O85" s="36">
        <v>189115.859375</v>
      </c>
      <c r="P85" s="36">
        <v>202813.421875</v>
      </c>
      <c r="Q85" s="40">
        <f t="shared" si="12"/>
        <v>13697.5625</v>
      </c>
      <c r="R85" s="41">
        <f t="shared" si="13"/>
        <v>7.2429475482745989E-2</v>
      </c>
      <c r="S85" s="34">
        <v>36.681815173651401</v>
      </c>
      <c r="T85" s="36">
        <v>66464.3671875</v>
      </c>
      <c r="U85" s="41">
        <v>9.4125976101621184E-2</v>
      </c>
      <c r="V85" s="34">
        <f t="shared" si="14"/>
        <v>2.8453721501852671</v>
      </c>
      <c r="W85" s="37">
        <v>57187.312372618835</v>
      </c>
      <c r="X85" s="37">
        <v>52341.869714728484</v>
      </c>
      <c r="Y85" s="37">
        <v>68796.898655273137</v>
      </c>
      <c r="Z85" s="34">
        <v>11.934005426797661</v>
      </c>
      <c r="AA85" s="42">
        <v>56456</v>
      </c>
      <c r="AB85" s="42">
        <v>30142</v>
      </c>
      <c r="AC85" s="41">
        <v>0.10775733795165633</v>
      </c>
      <c r="AD85" s="41">
        <v>0.77567663683136345</v>
      </c>
      <c r="AE85" s="43">
        <v>918</v>
      </c>
      <c r="AF85" s="43">
        <v>5</v>
      </c>
      <c r="AG85" s="43">
        <v>7</v>
      </c>
      <c r="AH85" s="43">
        <v>3</v>
      </c>
      <c r="AI85" s="43">
        <v>22</v>
      </c>
      <c r="AJ85" s="43">
        <v>0</v>
      </c>
      <c r="AK85" s="43">
        <v>31</v>
      </c>
      <c r="AL85" s="43">
        <v>10</v>
      </c>
      <c r="AM85" s="43">
        <v>3900000</v>
      </c>
      <c r="AN85" s="43">
        <v>222</v>
      </c>
      <c r="AO85" s="43">
        <v>85</v>
      </c>
      <c r="AP85" s="43">
        <v>6</v>
      </c>
      <c r="AQ85" s="43">
        <v>0</v>
      </c>
      <c r="AR85" s="43">
        <v>5</v>
      </c>
      <c r="AS85" s="43">
        <v>1</v>
      </c>
      <c r="AT85" s="43">
        <v>0</v>
      </c>
      <c r="AU85" s="43">
        <v>1</v>
      </c>
      <c r="AV85" s="43">
        <v>0</v>
      </c>
    </row>
    <row r="86" spans="1:48" x14ac:dyDescent="0.2">
      <c r="A86" s="34" t="s">
        <v>159</v>
      </c>
      <c r="B86" s="35">
        <v>106</v>
      </c>
      <c r="C86" s="36">
        <v>5288</v>
      </c>
      <c r="D86" s="36">
        <v>198</v>
      </c>
      <c r="E86" s="36">
        <v>1</v>
      </c>
      <c r="F86" s="37">
        <v>1771043</v>
      </c>
      <c r="G86" s="38" t="str">
        <f t="shared" si="10"/>
        <v>Medium</v>
      </c>
      <c r="H86" s="35" t="s">
        <v>135</v>
      </c>
      <c r="I86" s="35" t="s">
        <v>136</v>
      </c>
      <c r="J86" s="39">
        <v>40908</v>
      </c>
      <c r="K86" s="39">
        <v>32098</v>
      </c>
      <c r="L86" s="67">
        <f t="shared" si="11"/>
        <v>24.136986301369863</v>
      </c>
      <c r="M86" s="36">
        <v>34372.150810212559</v>
      </c>
      <c r="N86" s="36">
        <v>13.809027777777779</v>
      </c>
      <c r="O86" s="36">
        <v>263112.875</v>
      </c>
      <c r="P86" s="36">
        <v>264934.25</v>
      </c>
      <c r="Q86" s="40">
        <f t="shared" si="12"/>
        <v>1821.375</v>
      </c>
      <c r="R86" s="41">
        <f t="shared" si="13"/>
        <v>6.9224092511626428E-3</v>
      </c>
      <c r="S86" s="34">
        <v>35.725762184765756</v>
      </c>
      <c r="T86" s="36">
        <v>109127.2734375</v>
      </c>
      <c r="U86" s="41">
        <v>2.9634978251813337E-2</v>
      </c>
      <c r="V86" s="34">
        <f t="shared" si="14"/>
        <v>2.4110643170306232</v>
      </c>
      <c r="W86" s="37">
        <v>40559.60967938025</v>
      </c>
      <c r="X86" s="37">
        <v>35271.155145321645</v>
      </c>
      <c r="Y86" s="37">
        <v>45880.564639126824</v>
      </c>
      <c r="Z86" s="34">
        <v>11.465235838516065</v>
      </c>
      <c r="AA86" s="42">
        <v>114071</v>
      </c>
      <c r="AB86" s="42">
        <v>54008</v>
      </c>
      <c r="AC86" s="41">
        <v>0.10020290575412308</v>
      </c>
      <c r="AD86" s="41">
        <v>0.49655341123227875</v>
      </c>
      <c r="AE86" s="43">
        <v>934</v>
      </c>
      <c r="AF86" s="43">
        <v>14</v>
      </c>
      <c r="AG86" s="43">
        <v>5</v>
      </c>
      <c r="AH86" s="43">
        <v>5</v>
      </c>
      <c r="AI86" s="43">
        <v>15</v>
      </c>
      <c r="AJ86" s="43">
        <v>0</v>
      </c>
      <c r="AK86" s="43">
        <v>134</v>
      </c>
      <c r="AL86" s="43">
        <v>14</v>
      </c>
      <c r="AM86" s="43">
        <v>5382000</v>
      </c>
      <c r="AN86" s="43">
        <v>381</v>
      </c>
      <c r="AO86" s="43">
        <v>161</v>
      </c>
      <c r="AP86" s="43">
        <v>6</v>
      </c>
      <c r="AQ86" s="43">
        <v>1</v>
      </c>
      <c r="AR86" s="43">
        <v>3</v>
      </c>
      <c r="AS86" s="43">
        <v>1</v>
      </c>
      <c r="AT86" s="43">
        <v>0</v>
      </c>
      <c r="AU86" s="43">
        <v>0</v>
      </c>
      <c r="AV86" s="43">
        <v>0</v>
      </c>
    </row>
    <row r="87" spans="1:48" x14ac:dyDescent="0.2">
      <c r="A87" s="34" t="s">
        <v>160</v>
      </c>
      <c r="B87" s="35">
        <v>107</v>
      </c>
      <c r="C87" s="36">
        <v>5288</v>
      </c>
      <c r="D87" s="36">
        <v>191</v>
      </c>
      <c r="E87" s="36">
        <v>1</v>
      </c>
      <c r="F87" s="37">
        <v>2260088</v>
      </c>
      <c r="G87" s="38" t="str">
        <f t="shared" si="10"/>
        <v>Large</v>
      </c>
      <c r="H87" s="35" t="s">
        <v>135</v>
      </c>
      <c r="I87" s="35" t="s">
        <v>136</v>
      </c>
      <c r="J87" s="39">
        <v>40908</v>
      </c>
      <c r="K87" s="39">
        <v>32651</v>
      </c>
      <c r="L87" s="67">
        <f t="shared" si="11"/>
        <v>22.621917808219177</v>
      </c>
      <c r="M87" s="36">
        <v>24035.711886379679</v>
      </c>
      <c r="N87" s="36">
        <v>468.03819444444446</v>
      </c>
      <c r="O87" s="36">
        <v>192879.546875</v>
      </c>
      <c r="P87" s="36">
        <v>196309.484375</v>
      </c>
      <c r="Q87" s="40">
        <f t="shared" si="12"/>
        <v>3429.9375</v>
      </c>
      <c r="R87" s="41">
        <f t="shared" si="13"/>
        <v>1.7782795301892997E-2</v>
      </c>
      <c r="S87" s="34">
        <v>36.423470574373205</v>
      </c>
      <c r="T87" s="36">
        <v>76498.4375</v>
      </c>
      <c r="U87" s="41">
        <v>3.9379582916317733E-2</v>
      </c>
      <c r="V87" s="34">
        <f t="shared" si="14"/>
        <v>2.5213527645580998</v>
      </c>
      <c r="W87" s="37">
        <v>41819.0263820748</v>
      </c>
      <c r="X87" s="37">
        <v>38376.980863171222</v>
      </c>
      <c r="Y87" s="37">
        <v>51041.939887772874</v>
      </c>
      <c r="Z87" s="34">
        <v>11.761505531619621</v>
      </c>
      <c r="AA87" s="42">
        <v>56970</v>
      </c>
      <c r="AB87" s="42">
        <v>44212</v>
      </c>
      <c r="AC87" s="41">
        <v>0.1068402519569521</v>
      </c>
      <c r="AD87" s="41">
        <v>0.59937978462581931</v>
      </c>
      <c r="AE87" s="43">
        <v>537</v>
      </c>
      <c r="AF87" s="43">
        <v>11</v>
      </c>
      <c r="AG87" s="43">
        <v>1</v>
      </c>
      <c r="AH87" s="43">
        <v>6</v>
      </c>
      <c r="AI87" s="43">
        <v>23</v>
      </c>
      <c r="AJ87" s="43">
        <v>0</v>
      </c>
      <c r="AK87" s="43">
        <v>76</v>
      </c>
      <c r="AL87" s="43">
        <v>15</v>
      </c>
      <c r="AM87" s="43">
        <v>3406000</v>
      </c>
      <c r="AN87" s="43">
        <v>284</v>
      </c>
      <c r="AO87" s="43">
        <v>106</v>
      </c>
      <c r="AP87" s="43">
        <v>7</v>
      </c>
      <c r="AQ87" s="43">
        <v>2</v>
      </c>
      <c r="AR87" s="43">
        <v>3</v>
      </c>
      <c r="AS87" s="43">
        <v>1</v>
      </c>
      <c r="AT87" s="43">
        <v>0</v>
      </c>
      <c r="AU87" s="43">
        <v>0</v>
      </c>
      <c r="AV87" s="43">
        <v>0</v>
      </c>
    </row>
    <row r="88" spans="1:48" x14ac:dyDescent="0.2">
      <c r="A88" s="34" t="s">
        <v>161</v>
      </c>
      <c r="B88" s="35">
        <v>108</v>
      </c>
      <c r="C88" s="36">
        <v>5288</v>
      </c>
      <c r="D88" s="36">
        <v>191</v>
      </c>
      <c r="E88" s="36">
        <v>1</v>
      </c>
      <c r="F88" s="37">
        <v>1909924</v>
      </c>
      <c r="G88" s="38" t="str">
        <f t="shared" si="10"/>
        <v>Medium</v>
      </c>
      <c r="H88" s="35" t="s">
        <v>146</v>
      </c>
      <c r="I88" s="35" t="s">
        <v>136</v>
      </c>
      <c r="J88" s="39">
        <v>40908</v>
      </c>
      <c r="K88" s="39">
        <v>31651</v>
      </c>
      <c r="L88" s="67">
        <f t="shared" si="11"/>
        <v>25.361643835616437</v>
      </c>
      <c r="M88" s="36">
        <v>96900.958148311765</v>
      </c>
      <c r="N88" s="36">
        <v>-3061.6736111111113</v>
      </c>
      <c r="O88" s="36">
        <v>1033666.4375</v>
      </c>
      <c r="P88" s="36">
        <v>1019562.8125</v>
      </c>
      <c r="Q88" s="40">
        <f t="shared" si="12"/>
        <v>-14103.625</v>
      </c>
      <c r="R88" s="41">
        <f t="shared" si="13"/>
        <v>-1.3644271003042991E-2</v>
      </c>
      <c r="S88" s="34">
        <v>33.111428172881929</v>
      </c>
      <c r="T88" s="36">
        <v>409794.9375</v>
      </c>
      <c r="U88" s="41">
        <v>2.0389847422163432E-2</v>
      </c>
      <c r="V88" s="34">
        <f t="shared" si="14"/>
        <v>2.5223992365693877</v>
      </c>
      <c r="W88" s="37">
        <v>25416.263850258034</v>
      </c>
      <c r="X88" s="37">
        <v>20452.145131734331</v>
      </c>
      <c r="Y88" s="37">
        <v>24604.695346077096</v>
      </c>
      <c r="Z88" s="34">
        <v>8.6184984007158043</v>
      </c>
      <c r="AA88" s="42">
        <v>429172</v>
      </c>
      <c r="AB88" s="42">
        <v>193787</v>
      </c>
      <c r="AC88" s="41">
        <v>7.2214557188750209E-2</v>
      </c>
      <c r="AD88" s="41">
        <v>0.54997426257283299</v>
      </c>
      <c r="AE88" s="43">
        <v>2752</v>
      </c>
      <c r="AF88" s="43">
        <v>45</v>
      </c>
      <c r="AG88" s="43">
        <v>11</v>
      </c>
      <c r="AH88" s="43">
        <v>29</v>
      </c>
      <c r="AI88" s="43">
        <v>9</v>
      </c>
      <c r="AJ88" s="43">
        <v>2</v>
      </c>
      <c r="AK88" s="43">
        <v>643</v>
      </c>
      <c r="AL88" s="43">
        <v>15</v>
      </c>
      <c r="AM88" s="43">
        <v>3236000</v>
      </c>
      <c r="AN88" s="43">
        <v>1649</v>
      </c>
      <c r="AO88" s="43">
        <v>815</v>
      </c>
      <c r="AP88" s="43">
        <v>25</v>
      </c>
      <c r="AQ88" s="43">
        <v>14</v>
      </c>
      <c r="AR88" s="43">
        <v>8</v>
      </c>
      <c r="AS88" s="43">
        <v>1</v>
      </c>
      <c r="AT88" s="43">
        <v>0</v>
      </c>
      <c r="AU88" s="43">
        <v>0</v>
      </c>
      <c r="AV88" s="43">
        <v>0</v>
      </c>
    </row>
    <row r="89" spans="1:48" x14ac:dyDescent="0.2">
      <c r="A89" s="34" t="s">
        <v>162</v>
      </c>
      <c r="B89" s="35">
        <v>111</v>
      </c>
      <c r="C89" s="36">
        <v>8400</v>
      </c>
      <c r="D89" s="36">
        <v>276</v>
      </c>
      <c r="E89" s="36">
        <v>1</v>
      </c>
      <c r="F89" s="37">
        <v>2347899</v>
      </c>
      <c r="G89" s="38" t="str">
        <f t="shared" si="10"/>
        <v>Large</v>
      </c>
      <c r="H89" s="35" t="s">
        <v>135</v>
      </c>
      <c r="I89" s="35" t="s">
        <v>136</v>
      </c>
      <c r="J89" s="39">
        <v>40908</v>
      </c>
      <c r="K89" s="39">
        <v>31698</v>
      </c>
      <c r="L89" s="67">
        <f t="shared" si="11"/>
        <v>25.232876712328768</v>
      </c>
      <c r="M89" s="36">
        <v>43181.685596761461</v>
      </c>
      <c r="N89" s="36">
        <v>4432.234375</v>
      </c>
      <c r="O89" s="36">
        <v>249204.140625</v>
      </c>
      <c r="P89" s="36">
        <v>271598.90625</v>
      </c>
      <c r="Q89" s="40">
        <f t="shared" si="12"/>
        <v>22394.765625</v>
      </c>
      <c r="R89" s="41">
        <f t="shared" si="13"/>
        <v>8.9865142564783576E-2</v>
      </c>
      <c r="S89" s="34">
        <v>36.427777553104207</v>
      </c>
      <c r="T89" s="36">
        <v>100771.8984375</v>
      </c>
      <c r="U89" s="41">
        <v>0.14397211896328677</v>
      </c>
      <c r="V89" s="34">
        <f t="shared" si="14"/>
        <v>2.47295272282242</v>
      </c>
      <c r="W89" s="37">
        <v>60647.190722425948</v>
      </c>
      <c r="X89" s="37">
        <v>57545.33803485486</v>
      </c>
      <c r="Y89" s="37">
        <v>75047.86787252342</v>
      </c>
      <c r="Z89" s="34">
        <v>12.367768058311098</v>
      </c>
      <c r="AA89" s="42">
        <v>46410</v>
      </c>
      <c r="AB89" s="42">
        <v>27970</v>
      </c>
      <c r="AC89" s="41">
        <v>0.10244353054984186</v>
      </c>
      <c r="AD89" s="41">
        <v>0.6445631145713433</v>
      </c>
      <c r="AE89" s="43">
        <v>686</v>
      </c>
      <c r="AF89" s="43">
        <v>9</v>
      </c>
      <c r="AG89" s="43">
        <v>1</v>
      </c>
      <c r="AH89" s="43">
        <v>5</v>
      </c>
      <c r="AI89" s="43">
        <v>5</v>
      </c>
      <c r="AJ89" s="43">
        <v>4</v>
      </c>
      <c r="AK89" s="43">
        <v>32</v>
      </c>
      <c r="AL89" s="43">
        <v>16</v>
      </c>
      <c r="AM89" s="43">
        <v>4983000</v>
      </c>
      <c r="AN89" s="43">
        <v>250</v>
      </c>
      <c r="AO89" s="43">
        <v>85</v>
      </c>
      <c r="AP89" s="43">
        <v>7</v>
      </c>
      <c r="AQ89" s="43">
        <v>1</v>
      </c>
      <c r="AR89" s="43">
        <v>5</v>
      </c>
      <c r="AS89" s="43">
        <v>0</v>
      </c>
      <c r="AT89" s="43">
        <v>2</v>
      </c>
      <c r="AU89" s="43">
        <v>0</v>
      </c>
      <c r="AV89" s="43">
        <v>0</v>
      </c>
    </row>
    <row r="90" spans="1:48" x14ac:dyDescent="0.2">
      <c r="A90" s="34" t="s">
        <v>163</v>
      </c>
      <c r="B90" s="35">
        <v>112</v>
      </c>
      <c r="C90" s="36">
        <v>5288</v>
      </c>
      <c r="D90" s="36">
        <v>198</v>
      </c>
      <c r="E90" s="36">
        <v>1</v>
      </c>
      <c r="F90" s="37">
        <v>3144901</v>
      </c>
      <c r="G90" s="38" t="str">
        <f t="shared" si="10"/>
        <v>Really Big</v>
      </c>
      <c r="H90" s="35" t="s">
        <v>135</v>
      </c>
      <c r="I90" s="35" t="s">
        <v>136</v>
      </c>
      <c r="J90" s="39">
        <v>40908</v>
      </c>
      <c r="K90" s="39">
        <v>31698</v>
      </c>
      <c r="L90" s="67">
        <f t="shared" si="11"/>
        <v>25.232876712328768</v>
      </c>
      <c r="M90" s="36">
        <v>35527.226811608023</v>
      </c>
      <c r="N90" s="36">
        <v>1342.4444444444443</v>
      </c>
      <c r="O90" s="36">
        <v>196784.4375</v>
      </c>
      <c r="P90" s="36">
        <v>204393.234375</v>
      </c>
      <c r="Q90" s="40">
        <f t="shared" si="12"/>
        <v>7608.796875</v>
      </c>
      <c r="R90" s="41">
        <f t="shared" si="13"/>
        <v>3.8665643338792986E-2</v>
      </c>
      <c r="S90" s="34">
        <v>37.564934473032196</v>
      </c>
      <c r="T90" s="36">
        <v>81327.03125</v>
      </c>
      <c r="U90" s="41">
        <v>0.11489386024403787</v>
      </c>
      <c r="V90" s="34">
        <f t="shared" si="14"/>
        <v>2.4196682760382946</v>
      </c>
      <c r="W90" s="37">
        <v>65998.302575442896</v>
      </c>
      <c r="X90" s="37">
        <v>60399.29352517709</v>
      </c>
      <c r="Y90" s="37">
        <v>77180.993493217102</v>
      </c>
      <c r="Z90" s="34">
        <v>12.668262755786426</v>
      </c>
      <c r="AA90" s="42">
        <v>76536</v>
      </c>
      <c r="AB90" s="42">
        <v>33367</v>
      </c>
      <c r="AC90" s="41">
        <v>9.6703970849580281E-2</v>
      </c>
      <c r="AD90" s="41">
        <v>0.67843316753711547</v>
      </c>
      <c r="AE90" s="43">
        <v>1284</v>
      </c>
      <c r="AF90" s="43">
        <v>9</v>
      </c>
      <c r="AG90" s="43">
        <v>4</v>
      </c>
      <c r="AH90" s="43">
        <v>6</v>
      </c>
      <c r="AI90" s="43">
        <v>12</v>
      </c>
      <c r="AJ90" s="43">
        <v>4</v>
      </c>
      <c r="AK90" s="43">
        <v>37</v>
      </c>
      <c r="AL90" s="43">
        <v>16</v>
      </c>
      <c r="AM90" s="43">
        <v>5101000</v>
      </c>
      <c r="AN90" s="43">
        <v>312</v>
      </c>
      <c r="AO90" s="43">
        <v>142</v>
      </c>
      <c r="AP90" s="43">
        <v>15</v>
      </c>
      <c r="AQ90" s="43">
        <v>2</v>
      </c>
      <c r="AR90" s="43">
        <v>11</v>
      </c>
      <c r="AS90" s="43">
        <v>2</v>
      </c>
      <c r="AT90" s="43">
        <v>1</v>
      </c>
      <c r="AU90" s="43">
        <v>0</v>
      </c>
      <c r="AV90" s="43">
        <v>1</v>
      </c>
    </row>
    <row r="91" spans="1:48" x14ac:dyDescent="0.2">
      <c r="A91" s="34" t="s">
        <v>164</v>
      </c>
      <c r="B91" s="35">
        <v>113</v>
      </c>
      <c r="C91" s="36">
        <v>5140</v>
      </c>
      <c r="D91" s="36">
        <v>179</v>
      </c>
      <c r="E91" s="36">
        <v>0</v>
      </c>
      <c r="F91" s="37">
        <v>1524190</v>
      </c>
      <c r="G91" s="38" t="str">
        <f t="shared" si="10"/>
        <v>Medium</v>
      </c>
      <c r="H91" s="35" t="s">
        <v>144</v>
      </c>
      <c r="I91" s="35" t="s">
        <v>136</v>
      </c>
      <c r="J91" s="39">
        <v>40908</v>
      </c>
      <c r="K91" s="39">
        <v>32384</v>
      </c>
      <c r="L91" s="67">
        <f t="shared" si="11"/>
        <v>23.353424657534248</v>
      </c>
      <c r="M91" s="36">
        <v>31809.731717994055</v>
      </c>
      <c r="N91" s="36">
        <v>8260.5590277777774</v>
      </c>
      <c r="O91" s="36">
        <v>261313.421875</v>
      </c>
      <c r="P91" s="36">
        <v>303568.5</v>
      </c>
      <c r="Q91" s="40">
        <f t="shared" si="12"/>
        <v>42255.078125</v>
      </c>
      <c r="R91" s="41">
        <f t="shared" si="13"/>
        <v>0.16170267038641756</v>
      </c>
      <c r="S91" s="34">
        <v>32.013164268315485</v>
      </c>
      <c r="T91" s="36">
        <v>91810.234375</v>
      </c>
      <c r="U91" s="41">
        <v>0.19809091613050356</v>
      </c>
      <c r="V91" s="34">
        <f t="shared" si="14"/>
        <v>2.8462341225234455</v>
      </c>
      <c r="W91" s="37">
        <v>42233.225199736888</v>
      </c>
      <c r="X91" s="37">
        <v>39931.927425710812</v>
      </c>
      <c r="Y91" s="37">
        <v>51605.413646124041</v>
      </c>
      <c r="Z91" s="34">
        <v>10.767440919858348</v>
      </c>
      <c r="AA91" s="42">
        <v>37251</v>
      </c>
      <c r="AB91" s="42">
        <v>21572</v>
      </c>
      <c r="AC91" s="41">
        <v>9.6388370774855681E-2</v>
      </c>
      <c r="AD91" s="41">
        <v>0.68621315588190901</v>
      </c>
      <c r="AE91" s="43">
        <v>598</v>
      </c>
      <c r="AF91" s="43">
        <v>5</v>
      </c>
      <c r="AG91" s="43">
        <v>2</v>
      </c>
      <c r="AH91" s="43">
        <v>5</v>
      </c>
      <c r="AI91" s="43">
        <v>26</v>
      </c>
      <c r="AJ91" s="43">
        <v>3</v>
      </c>
      <c r="AK91" s="43">
        <v>42</v>
      </c>
      <c r="AL91" s="43">
        <v>17</v>
      </c>
      <c r="AM91" s="43">
        <v>4701000</v>
      </c>
      <c r="AN91" s="43">
        <v>428</v>
      </c>
      <c r="AO91" s="43">
        <v>156</v>
      </c>
      <c r="AP91" s="43">
        <v>9</v>
      </c>
      <c r="AQ91" s="43">
        <v>0</v>
      </c>
      <c r="AR91" s="43">
        <v>8</v>
      </c>
      <c r="AS91" s="43">
        <v>1</v>
      </c>
      <c r="AT91" s="43">
        <v>1</v>
      </c>
      <c r="AU91" s="43">
        <v>0</v>
      </c>
      <c r="AV91" s="43">
        <v>0</v>
      </c>
    </row>
    <row r="92" spans="1:48" x14ac:dyDescent="0.2">
      <c r="A92" s="34" t="s">
        <v>165</v>
      </c>
      <c r="B92" s="35">
        <v>114</v>
      </c>
      <c r="C92" s="36">
        <v>5288</v>
      </c>
      <c r="D92" s="36">
        <v>198</v>
      </c>
      <c r="E92" s="36">
        <v>1</v>
      </c>
      <c r="F92" s="37">
        <v>2365624</v>
      </c>
      <c r="G92" s="38" t="str">
        <f t="shared" si="10"/>
        <v>Large</v>
      </c>
      <c r="H92" s="35" t="s">
        <v>135</v>
      </c>
      <c r="I92" s="35" t="s">
        <v>136</v>
      </c>
      <c r="J92" s="39">
        <v>40908</v>
      </c>
      <c r="K92" s="39">
        <v>31792</v>
      </c>
      <c r="L92" s="67">
        <f t="shared" si="11"/>
        <v>24.975342465753425</v>
      </c>
      <c r="M92" s="36">
        <v>13766.610804868636</v>
      </c>
      <c r="N92" s="36">
        <v>830.24392361111109</v>
      </c>
      <c r="O92" s="36">
        <v>123802</v>
      </c>
      <c r="P92" s="36">
        <v>128948.8515625</v>
      </c>
      <c r="Q92" s="40">
        <f t="shared" si="12"/>
        <v>5146.8515625</v>
      </c>
      <c r="R92" s="41">
        <f t="shared" si="13"/>
        <v>4.157325053310932E-2</v>
      </c>
      <c r="S92" s="34">
        <v>35.65607583076202</v>
      </c>
      <c r="T92" s="36">
        <v>45590.5</v>
      </c>
      <c r="U92" s="41">
        <v>6.4903872517300745E-2</v>
      </c>
      <c r="V92" s="34">
        <f t="shared" si="14"/>
        <v>2.7155218740746427</v>
      </c>
      <c r="W92" s="37">
        <v>41284.690801811783</v>
      </c>
      <c r="X92" s="37">
        <v>36797.372785997082</v>
      </c>
      <c r="Y92" s="37">
        <v>48730.078126448265</v>
      </c>
      <c r="Z92" s="34">
        <v>11.681866604384062</v>
      </c>
      <c r="AA92" s="42">
        <v>23357</v>
      </c>
      <c r="AB92" s="42">
        <v>17895</v>
      </c>
      <c r="AC92" s="41">
        <v>0.10397978022842903</v>
      </c>
      <c r="AD92" s="41">
        <v>0.69263411244083173</v>
      </c>
      <c r="AE92" s="43">
        <v>240</v>
      </c>
      <c r="AF92" s="43">
        <v>2</v>
      </c>
      <c r="AG92" s="43">
        <v>4</v>
      </c>
      <c r="AH92" s="43">
        <v>4</v>
      </c>
      <c r="AI92" s="43">
        <v>3</v>
      </c>
      <c r="AJ92" s="43">
        <v>1</v>
      </c>
      <c r="AK92" s="43">
        <v>22</v>
      </c>
      <c r="AL92" s="43">
        <v>6</v>
      </c>
      <c r="AM92" s="43">
        <v>1933000</v>
      </c>
      <c r="AN92" s="43">
        <v>207</v>
      </c>
      <c r="AO92" s="43">
        <v>80</v>
      </c>
      <c r="AP92" s="43">
        <v>5</v>
      </c>
      <c r="AQ92" s="43">
        <v>3</v>
      </c>
      <c r="AR92" s="43">
        <v>2</v>
      </c>
      <c r="AS92" s="43">
        <v>1</v>
      </c>
      <c r="AT92" s="43">
        <v>0</v>
      </c>
      <c r="AU92" s="43">
        <v>0</v>
      </c>
      <c r="AV92" s="43">
        <v>1</v>
      </c>
    </row>
    <row r="93" spans="1:48" x14ac:dyDescent="0.2">
      <c r="A93" s="34" t="s">
        <v>166</v>
      </c>
      <c r="B93" s="35">
        <v>115</v>
      </c>
      <c r="C93" s="36">
        <v>5288</v>
      </c>
      <c r="D93" s="36">
        <v>191</v>
      </c>
      <c r="E93" s="36">
        <v>1</v>
      </c>
      <c r="F93" s="37">
        <v>2165958</v>
      </c>
      <c r="G93" s="38" t="str">
        <f t="shared" si="10"/>
        <v>Large</v>
      </c>
      <c r="H93" s="35" t="s">
        <v>146</v>
      </c>
      <c r="I93" s="35" t="s">
        <v>136</v>
      </c>
      <c r="J93" s="39">
        <v>40908</v>
      </c>
      <c r="K93" s="39">
        <v>31705</v>
      </c>
      <c r="L93" s="67">
        <f t="shared" si="11"/>
        <v>25.213698630136985</v>
      </c>
      <c r="M93" s="36">
        <v>20507.507807652004</v>
      </c>
      <c r="N93" s="36">
        <v>987.74652777777783</v>
      </c>
      <c r="O93" s="36">
        <v>143874.609375</v>
      </c>
      <c r="P93" s="36">
        <v>149980.609375</v>
      </c>
      <c r="Q93" s="40">
        <f t="shared" si="12"/>
        <v>6106</v>
      </c>
      <c r="R93" s="41">
        <f t="shared" si="13"/>
        <v>4.2439732948883986E-2</v>
      </c>
      <c r="S93" s="34">
        <v>36.791039940920776</v>
      </c>
      <c r="T93" s="36">
        <v>51842.07421875</v>
      </c>
      <c r="U93" s="41">
        <v>7.3639134357191022E-2</v>
      </c>
      <c r="V93" s="34">
        <f t="shared" si="14"/>
        <v>2.7752479340991356</v>
      </c>
      <c r="W93" s="37">
        <v>66282.58247346904</v>
      </c>
      <c r="X93" s="37">
        <v>55115.582373179481</v>
      </c>
      <c r="Y93" s="37">
        <v>69994.78124691642</v>
      </c>
      <c r="Z93" s="34">
        <v>11.784186445310286</v>
      </c>
      <c r="AA93" s="42">
        <v>67029</v>
      </c>
      <c r="AB93" s="42">
        <v>33980</v>
      </c>
      <c r="AC93" s="41">
        <v>0.10497082710446864</v>
      </c>
      <c r="AD93" s="41">
        <v>0.69931866532528897</v>
      </c>
      <c r="AE93" s="43">
        <v>858</v>
      </c>
      <c r="AF93" s="43">
        <v>6</v>
      </c>
      <c r="AG93" s="43">
        <v>3</v>
      </c>
      <c r="AH93" s="43">
        <v>2</v>
      </c>
      <c r="AI93" s="43">
        <v>2</v>
      </c>
      <c r="AJ93" s="43">
        <v>0</v>
      </c>
      <c r="AK93" s="43">
        <v>32</v>
      </c>
      <c r="AL93" s="43">
        <v>6</v>
      </c>
      <c r="AM93" s="43">
        <v>3197000</v>
      </c>
      <c r="AN93" s="43">
        <v>195</v>
      </c>
      <c r="AO93" s="43">
        <v>82</v>
      </c>
      <c r="AP93" s="43">
        <v>8</v>
      </c>
      <c r="AQ93" s="43">
        <v>0</v>
      </c>
      <c r="AR93" s="43">
        <v>8</v>
      </c>
      <c r="AS93" s="43">
        <v>1</v>
      </c>
      <c r="AT93" s="43">
        <v>2</v>
      </c>
      <c r="AU93" s="43">
        <v>0</v>
      </c>
      <c r="AV93" s="43">
        <v>0</v>
      </c>
    </row>
    <row r="94" spans="1:48" x14ac:dyDescent="0.2">
      <c r="A94" s="34" t="s">
        <v>167</v>
      </c>
      <c r="B94" s="35">
        <v>117</v>
      </c>
      <c r="C94" s="36">
        <v>6117</v>
      </c>
      <c r="D94" s="36">
        <v>204</v>
      </c>
      <c r="E94" s="36">
        <v>1</v>
      </c>
      <c r="F94" s="37">
        <v>3042922</v>
      </c>
      <c r="G94" s="38" t="str">
        <f t="shared" si="10"/>
        <v>Really Big</v>
      </c>
      <c r="H94" s="35" t="s">
        <v>168</v>
      </c>
      <c r="I94" s="35" t="s">
        <v>169</v>
      </c>
      <c r="J94" s="39">
        <v>40908</v>
      </c>
      <c r="K94" s="39">
        <v>31173</v>
      </c>
      <c r="L94" s="67">
        <f t="shared" si="11"/>
        <v>26.671232876712327</v>
      </c>
      <c r="M94" s="36">
        <v>22323.708064359991</v>
      </c>
      <c r="N94" s="36">
        <v>773.79166666666663</v>
      </c>
      <c r="O94" s="36">
        <v>196117.140625</v>
      </c>
      <c r="P94" s="36">
        <v>188973.484375</v>
      </c>
      <c r="Q94" s="40">
        <f t="shared" si="12"/>
        <v>-7143.65625</v>
      </c>
      <c r="R94" s="41">
        <f t="shared" si="13"/>
        <v>-3.6425455863949935E-2</v>
      </c>
      <c r="S94" s="34">
        <v>30.45283028789315</v>
      </c>
      <c r="T94" s="36">
        <v>76519.515625</v>
      </c>
      <c r="U94" s="41">
        <v>3.8374605824617047E-3</v>
      </c>
      <c r="V94" s="34">
        <f t="shared" si="14"/>
        <v>2.5629689239816069</v>
      </c>
      <c r="W94" s="37">
        <v>31938.082357666517</v>
      </c>
      <c r="X94" s="37">
        <v>25592.967441108263</v>
      </c>
      <c r="Y94" s="37">
        <v>29531.101164717471</v>
      </c>
      <c r="Z94" s="34">
        <v>7.2533680887981058</v>
      </c>
      <c r="AA94" s="42">
        <v>74027</v>
      </c>
      <c r="AB94" s="42">
        <v>39338</v>
      </c>
      <c r="AC94" s="41">
        <v>6.3094748681625859E-2</v>
      </c>
      <c r="AD94" s="41">
        <v>0.52404869944071808</v>
      </c>
      <c r="AE94" s="43">
        <v>828</v>
      </c>
      <c r="AF94" s="43">
        <v>9</v>
      </c>
      <c r="AG94" s="43">
        <v>30</v>
      </c>
      <c r="AH94" s="43">
        <v>3</v>
      </c>
      <c r="AI94" s="43">
        <v>14</v>
      </c>
      <c r="AJ94" s="43">
        <v>1</v>
      </c>
      <c r="AK94" s="43">
        <v>111</v>
      </c>
      <c r="AL94" s="43">
        <v>13</v>
      </c>
      <c r="AM94" s="43">
        <v>4658000</v>
      </c>
      <c r="AN94" s="43">
        <v>361</v>
      </c>
      <c r="AO94" s="43">
        <v>130</v>
      </c>
      <c r="AP94" s="43">
        <v>10</v>
      </c>
      <c r="AQ94" s="43">
        <v>2</v>
      </c>
      <c r="AR94" s="43">
        <v>6</v>
      </c>
      <c r="AS94" s="43">
        <v>1</v>
      </c>
      <c r="AT94" s="43">
        <v>0</v>
      </c>
      <c r="AU94" s="43">
        <v>0</v>
      </c>
      <c r="AV94" s="43">
        <v>0</v>
      </c>
    </row>
    <row r="95" spans="1:48" x14ac:dyDescent="0.2">
      <c r="A95" s="34" t="s">
        <v>170</v>
      </c>
      <c r="B95" s="35">
        <v>118</v>
      </c>
      <c r="C95" s="36">
        <v>6117</v>
      </c>
      <c r="D95" s="36">
        <v>220</v>
      </c>
      <c r="E95" s="36">
        <v>1</v>
      </c>
      <c r="F95" s="37">
        <v>2065691</v>
      </c>
      <c r="G95" s="38" t="str">
        <f t="shared" si="10"/>
        <v>Large</v>
      </c>
      <c r="H95" s="35" t="s">
        <v>168</v>
      </c>
      <c r="I95" s="35" t="s">
        <v>169</v>
      </c>
      <c r="J95" s="39">
        <v>40908</v>
      </c>
      <c r="K95" s="39">
        <v>31222</v>
      </c>
      <c r="L95" s="67">
        <f t="shared" si="11"/>
        <v>26.536986301369861</v>
      </c>
      <c r="M95" s="36">
        <v>12070.776526410382</v>
      </c>
      <c r="N95" s="36">
        <v>90.606770833333329</v>
      </c>
      <c r="O95" s="36">
        <v>110021.9921875</v>
      </c>
      <c r="P95" s="36">
        <v>101299.359375</v>
      </c>
      <c r="Q95" s="40">
        <f t="shared" si="12"/>
        <v>-8722.6328125</v>
      </c>
      <c r="R95" s="41">
        <f t="shared" si="13"/>
        <v>-7.9280811400277568E-2</v>
      </c>
      <c r="S95" s="34">
        <v>30.044388710637751</v>
      </c>
      <c r="T95" s="36">
        <v>40137.5390625</v>
      </c>
      <c r="U95" s="41">
        <v>-4.1804303756322249E-2</v>
      </c>
      <c r="V95" s="34">
        <f t="shared" si="14"/>
        <v>2.7411245122970724</v>
      </c>
      <c r="W95" s="37">
        <v>38556.512336000917</v>
      </c>
      <c r="X95" s="37">
        <v>31450.810724452345</v>
      </c>
      <c r="Y95" s="37">
        <v>37632.744001165185</v>
      </c>
      <c r="Z95" s="34">
        <v>8.5180862444820313</v>
      </c>
      <c r="AA95" s="42">
        <v>38619</v>
      </c>
      <c r="AB95" s="42">
        <v>25106</v>
      </c>
      <c r="AC95" s="41">
        <v>7.3156479452988823E-2</v>
      </c>
      <c r="AD95" s="41">
        <v>0.62116772940457732</v>
      </c>
      <c r="AE95" s="43">
        <v>504</v>
      </c>
      <c r="AF95" s="43">
        <v>5</v>
      </c>
      <c r="AG95" s="43">
        <v>6</v>
      </c>
      <c r="AH95" s="43">
        <v>6</v>
      </c>
      <c r="AI95" s="43">
        <v>11</v>
      </c>
      <c r="AJ95" s="43">
        <v>1</v>
      </c>
      <c r="AK95" s="43">
        <v>111</v>
      </c>
      <c r="AL95" s="43">
        <v>10</v>
      </c>
      <c r="AM95" s="43">
        <v>3014000</v>
      </c>
      <c r="AN95" s="43">
        <v>223</v>
      </c>
      <c r="AO95" s="43">
        <v>74</v>
      </c>
      <c r="AP95" s="43">
        <v>8</v>
      </c>
      <c r="AQ95" s="43">
        <v>1</v>
      </c>
      <c r="AR95" s="43">
        <v>3</v>
      </c>
      <c r="AS95" s="43">
        <v>1</v>
      </c>
      <c r="AT95" s="43">
        <v>1</v>
      </c>
      <c r="AU95" s="43">
        <v>0</v>
      </c>
      <c r="AV95" s="43">
        <v>0</v>
      </c>
    </row>
    <row r="96" spans="1:48" x14ac:dyDescent="0.2">
      <c r="A96" s="34" t="s">
        <v>171</v>
      </c>
      <c r="B96" s="35">
        <v>119</v>
      </c>
      <c r="C96" s="36">
        <v>6117</v>
      </c>
      <c r="D96" s="36">
        <v>219</v>
      </c>
      <c r="E96" s="36">
        <v>1</v>
      </c>
      <c r="F96" s="37">
        <v>3108237</v>
      </c>
      <c r="G96" s="38" t="str">
        <f t="shared" si="10"/>
        <v>Really Big</v>
      </c>
      <c r="H96" s="35" t="s">
        <v>172</v>
      </c>
      <c r="I96" s="35" t="s">
        <v>169</v>
      </c>
      <c r="J96" s="39">
        <v>40908</v>
      </c>
      <c r="K96" s="39">
        <v>31208</v>
      </c>
      <c r="L96" s="67">
        <f t="shared" si="11"/>
        <v>26.575342465753426</v>
      </c>
      <c r="M96" s="36">
        <v>15626.019575232041</v>
      </c>
      <c r="N96" s="36">
        <v>1376.0607638888889</v>
      </c>
      <c r="O96" s="36">
        <v>110634.59375</v>
      </c>
      <c r="P96" s="36">
        <v>115904.8359375</v>
      </c>
      <c r="Q96" s="40">
        <f t="shared" si="12"/>
        <v>5270.2421875</v>
      </c>
      <c r="R96" s="41">
        <f t="shared" si="13"/>
        <v>4.7636476158706011E-2</v>
      </c>
      <c r="S96" s="34">
        <v>33.259938191800877</v>
      </c>
      <c r="T96" s="36">
        <v>45923.80859375</v>
      </c>
      <c r="U96" s="41">
        <v>7.4309902738869033E-2</v>
      </c>
      <c r="V96" s="34">
        <f t="shared" si="14"/>
        <v>2.4090901242249498</v>
      </c>
      <c r="W96" s="37">
        <v>42344.510256160531</v>
      </c>
      <c r="X96" s="37">
        <v>35029.423587897581</v>
      </c>
      <c r="Y96" s="37">
        <v>43767.392704375947</v>
      </c>
      <c r="Z96" s="34">
        <v>9.199199692822237</v>
      </c>
      <c r="AA96" s="42">
        <v>31784</v>
      </c>
      <c r="AB96" s="42">
        <v>12754</v>
      </c>
      <c r="AC96" s="41">
        <v>8.545049484796062E-2</v>
      </c>
      <c r="AD96" s="41">
        <v>0.64638361386796239</v>
      </c>
      <c r="AE96" s="43">
        <v>365</v>
      </c>
      <c r="AF96" s="43">
        <v>8</v>
      </c>
      <c r="AG96" s="43">
        <v>5</v>
      </c>
      <c r="AH96" s="43">
        <v>2</v>
      </c>
      <c r="AI96" s="43">
        <v>7</v>
      </c>
      <c r="AJ96" s="43">
        <v>1</v>
      </c>
      <c r="AK96" s="43">
        <v>30</v>
      </c>
      <c r="AL96" s="43">
        <v>16</v>
      </c>
      <c r="AM96" s="43">
        <v>3005000</v>
      </c>
      <c r="AN96" s="43">
        <v>210</v>
      </c>
      <c r="AO96" s="43">
        <v>71</v>
      </c>
      <c r="AP96" s="43">
        <v>7</v>
      </c>
      <c r="AQ96" s="43">
        <v>3</v>
      </c>
      <c r="AR96" s="43">
        <v>3</v>
      </c>
      <c r="AS96" s="43">
        <v>1</v>
      </c>
      <c r="AT96" s="43">
        <v>1</v>
      </c>
      <c r="AU96" s="43">
        <v>1</v>
      </c>
      <c r="AV96" s="43">
        <v>0</v>
      </c>
    </row>
    <row r="97" spans="1:48" x14ac:dyDescent="0.2">
      <c r="A97" s="34" t="s">
        <v>173</v>
      </c>
      <c r="B97" s="35">
        <v>120</v>
      </c>
      <c r="C97" s="36">
        <v>6645</v>
      </c>
      <c r="D97" s="36">
        <v>249</v>
      </c>
      <c r="E97" s="36">
        <v>1</v>
      </c>
      <c r="F97" s="37">
        <v>1726898</v>
      </c>
      <c r="G97" s="38" t="str">
        <f t="shared" si="10"/>
        <v>Medium</v>
      </c>
      <c r="H97" s="35" t="s">
        <v>174</v>
      </c>
      <c r="I97" s="35" t="s">
        <v>169</v>
      </c>
      <c r="J97" s="39">
        <v>40908</v>
      </c>
      <c r="K97" s="39">
        <v>32461</v>
      </c>
      <c r="L97" s="67">
        <f t="shared" si="11"/>
        <v>23.142465753424659</v>
      </c>
      <c r="M97" s="36">
        <v>9833.837263809075</v>
      </c>
      <c r="N97" s="36">
        <v>1111.1258680555557</v>
      </c>
      <c r="O97" s="36">
        <v>71508.6953125</v>
      </c>
      <c r="P97" s="36">
        <v>73186.5</v>
      </c>
      <c r="Q97" s="40">
        <f t="shared" si="12"/>
        <v>1677.8046875</v>
      </c>
      <c r="R97" s="41">
        <f t="shared" si="13"/>
        <v>2.3462946431449059E-2</v>
      </c>
      <c r="S97" s="34">
        <v>28.854620280553732</v>
      </c>
      <c r="T97" s="36">
        <v>28393.41796875</v>
      </c>
      <c r="U97" s="41">
        <v>5.0808774315680288E-2</v>
      </c>
      <c r="V97" s="34">
        <f t="shared" si="14"/>
        <v>2.5184954974847686</v>
      </c>
      <c r="W97" s="37">
        <v>34483.304584097743</v>
      </c>
      <c r="X97" s="37">
        <v>29072.937428967845</v>
      </c>
      <c r="Y97" s="37">
        <v>36069.22167556436</v>
      </c>
      <c r="Z97" s="34">
        <v>9.8203265546065062</v>
      </c>
      <c r="AA97" s="42">
        <v>18648</v>
      </c>
      <c r="AB97" s="42">
        <v>9948</v>
      </c>
      <c r="AC97" s="41">
        <v>8.9646143587664734E-2</v>
      </c>
      <c r="AD97" s="41">
        <v>0.52212463646306029</v>
      </c>
      <c r="AE97" s="43">
        <v>217</v>
      </c>
      <c r="AF97" s="43">
        <v>5</v>
      </c>
      <c r="AG97" s="43">
        <v>2</v>
      </c>
      <c r="AH97" s="43">
        <v>1</v>
      </c>
      <c r="AI97" s="43">
        <v>6</v>
      </c>
      <c r="AJ97" s="43">
        <v>0</v>
      </c>
      <c r="AK97" s="43">
        <v>38</v>
      </c>
      <c r="AL97" s="43">
        <v>4</v>
      </c>
      <c r="AM97" s="43">
        <v>743000</v>
      </c>
      <c r="AN97" s="43">
        <v>133</v>
      </c>
      <c r="AO97" s="43">
        <v>50</v>
      </c>
      <c r="AP97" s="43">
        <v>5</v>
      </c>
      <c r="AQ97" s="43">
        <v>4</v>
      </c>
      <c r="AR97" s="43">
        <v>1</v>
      </c>
      <c r="AS97" s="43">
        <v>1</v>
      </c>
      <c r="AT97" s="43">
        <v>0</v>
      </c>
      <c r="AU97" s="43">
        <v>1</v>
      </c>
      <c r="AV97" s="43">
        <v>0</v>
      </c>
    </row>
    <row r="98" spans="1:48" x14ac:dyDescent="0.2">
      <c r="A98" s="34" t="s">
        <v>175</v>
      </c>
      <c r="B98" s="35">
        <v>121</v>
      </c>
      <c r="C98" s="36">
        <v>6159</v>
      </c>
      <c r="D98" s="36">
        <v>216</v>
      </c>
      <c r="E98" s="36">
        <v>1</v>
      </c>
      <c r="F98" s="37">
        <v>2371733</v>
      </c>
      <c r="G98" s="38" t="str">
        <f t="shared" ref="G98:G129" si="15">VLOOKUP(F98,Size_Table,2)</f>
        <v>Large</v>
      </c>
      <c r="H98" s="35" t="s">
        <v>174</v>
      </c>
      <c r="I98" s="35" t="s">
        <v>169</v>
      </c>
      <c r="J98" s="39">
        <v>40908</v>
      </c>
      <c r="K98" s="39">
        <v>30942</v>
      </c>
      <c r="L98" s="67">
        <f t="shared" ref="L98:L129" si="16">(J98-K98)/365</f>
        <v>27.304109589041097</v>
      </c>
      <c r="M98" s="36">
        <v>18929.410207243418</v>
      </c>
      <c r="N98" s="36">
        <v>-792.36805555555554</v>
      </c>
      <c r="O98" s="36">
        <v>163395.96875</v>
      </c>
      <c r="P98" s="36">
        <v>150051.015625</v>
      </c>
      <c r="Q98" s="40">
        <f t="shared" ref="Q98:Q129" si="17">P98-O98</f>
        <v>-13344.953125</v>
      </c>
      <c r="R98" s="41">
        <f t="shared" ref="R98:R129" si="18">Q98/O98</f>
        <v>-8.1672474707243967E-2</v>
      </c>
      <c r="S98" s="34">
        <v>31.775263733365517</v>
      </c>
      <c r="T98" s="36">
        <v>72485.703125</v>
      </c>
      <c r="U98" s="41">
        <v>-5.0368122162021176E-2</v>
      </c>
      <c r="V98" s="34">
        <f t="shared" ref="V98:V129" si="19">O98/T98</f>
        <v>2.2541820208079826</v>
      </c>
      <c r="W98" s="37">
        <v>25529.622094012073</v>
      </c>
      <c r="X98" s="37">
        <v>22424.229357297831</v>
      </c>
      <c r="Y98" s="37">
        <v>26186.158258128675</v>
      </c>
      <c r="Z98" s="34">
        <v>6.6242315542814962</v>
      </c>
      <c r="AA98" s="42">
        <v>54017</v>
      </c>
      <c r="AB98" s="42">
        <v>48330</v>
      </c>
      <c r="AC98" s="41">
        <v>5.6843143900937691E-2</v>
      </c>
      <c r="AD98" s="41">
        <v>0.61341040873895269</v>
      </c>
      <c r="AE98" s="43">
        <v>517</v>
      </c>
      <c r="AF98" s="43">
        <v>11</v>
      </c>
      <c r="AG98" s="43">
        <v>5</v>
      </c>
      <c r="AH98" s="43">
        <v>4</v>
      </c>
      <c r="AI98" s="43">
        <v>24</v>
      </c>
      <c r="AJ98" s="43">
        <v>1</v>
      </c>
      <c r="AK98" s="43">
        <v>88</v>
      </c>
      <c r="AL98" s="43">
        <v>5</v>
      </c>
      <c r="AM98" s="43">
        <v>1264000</v>
      </c>
      <c r="AN98" s="43">
        <v>371</v>
      </c>
      <c r="AO98" s="43">
        <v>100</v>
      </c>
      <c r="AP98" s="43">
        <v>10</v>
      </c>
      <c r="AQ98" s="43">
        <v>1</v>
      </c>
      <c r="AR98" s="43">
        <v>5</v>
      </c>
      <c r="AS98" s="43">
        <v>1</v>
      </c>
      <c r="AT98" s="43">
        <v>1</v>
      </c>
      <c r="AU98" s="43">
        <v>0</v>
      </c>
      <c r="AV98" s="43">
        <v>0</v>
      </c>
    </row>
    <row r="99" spans="1:48" x14ac:dyDescent="0.2">
      <c r="A99" s="34" t="s">
        <v>176</v>
      </c>
      <c r="B99" s="35">
        <v>122</v>
      </c>
      <c r="C99" s="36">
        <v>6117</v>
      </c>
      <c r="D99" s="36">
        <v>210</v>
      </c>
      <c r="E99" s="36">
        <v>1</v>
      </c>
      <c r="F99" s="37">
        <v>1749361</v>
      </c>
      <c r="G99" s="38" t="str">
        <f t="shared" si="15"/>
        <v>Medium</v>
      </c>
      <c r="H99" s="35" t="s">
        <v>174</v>
      </c>
      <c r="I99" s="35" t="s">
        <v>169</v>
      </c>
      <c r="J99" s="39">
        <v>40908</v>
      </c>
      <c r="K99" s="39">
        <v>31068</v>
      </c>
      <c r="L99" s="67">
        <f t="shared" si="16"/>
        <v>26.958904109589042</v>
      </c>
      <c r="M99" s="36">
        <v>30890.604355006086</v>
      </c>
      <c r="N99" s="36">
        <v>2166.296875</v>
      </c>
      <c r="O99" s="36">
        <v>202281.25</v>
      </c>
      <c r="P99" s="36">
        <v>200108.46875</v>
      </c>
      <c r="Q99" s="40">
        <f t="shared" si="17"/>
        <v>-2172.78125</v>
      </c>
      <c r="R99" s="41">
        <f t="shared" si="18"/>
        <v>-1.0741387301096864E-2</v>
      </c>
      <c r="S99" s="34">
        <v>34.756960914568204</v>
      </c>
      <c r="T99" s="36">
        <v>88596.90625</v>
      </c>
      <c r="U99" s="41">
        <v>1.7135809270992463E-2</v>
      </c>
      <c r="V99" s="34">
        <f t="shared" si="19"/>
        <v>2.2831638096843818</v>
      </c>
      <c r="W99" s="37">
        <v>40741.50243818474</v>
      </c>
      <c r="X99" s="37">
        <v>33775.192911998551</v>
      </c>
      <c r="Y99" s="37">
        <v>41214.276093304645</v>
      </c>
      <c r="Z99" s="34">
        <v>8.0479504205848134</v>
      </c>
      <c r="AA99" s="42">
        <v>52029</v>
      </c>
      <c r="AB99" s="42">
        <v>26540</v>
      </c>
      <c r="AC99" s="41">
        <v>7.0842350983103042E-2</v>
      </c>
      <c r="AD99" s="41">
        <v>0.67142932100924724</v>
      </c>
      <c r="AE99" s="43">
        <v>828</v>
      </c>
      <c r="AF99" s="43">
        <v>6</v>
      </c>
      <c r="AG99" s="43">
        <v>5</v>
      </c>
      <c r="AH99" s="43">
        <v>3</v>
      </c>
      <c r="AI99" s="43">
        <v>10</v>
      </c>
      <c r="AJ99" s="43">
        <v>3</v>
      </c>
      <c r="AK99" s="43">
        <v>62</v>
      </c>
      <c r="AL99" s="43">
        <v>27</v>
      </c>
      <c r="AM99" s="43">
        <v>5423000</v>
      </c>
      <c r="AN99" s="43">
        <v>406</v>
      </c>
      <c r="AO99" s="43">
        <v>119</v>
      </c>
      <c r="AP99" s="43">
        <v>15</v>
      </c>
      <c r="AQ99" s="43">
        <v>5</v>
      </c>
      <c r="AR99" s="43">
        <v>6</v>
      </c>
      <c r="AS99" s="43">
        <v>1</v>
      </c>
      <c r="AT99" s="43">
        <v>0</v>
      </c>
      <c r="AU99" s="43">
        <v>0</v>
      </c>
      <c r="AV99" s="43">
        <v>0</v>
      </c>
    </row>
    <row r="100" spans="1:48" x14ac:dyDescent="0.2">
      <c r="A100" s="34" t="s">
        <v>177</v>
      </c>
      <c r="B100" s="35">
        <v>123</v>
      </c>
      <c r="C100" s="36">
        <v>5288</v>
      </c>
      <c r="D100" s="36">
        <v>246</v>
      </c>
      <c r="E100" s="36">
        <v>0</v>
      </c>
      <c r="F100" s="37">
        <v>1964910</v>
      </c>
      <c r="G100" s="38" t="str">
        <f t="shared" si="15"/>
        <v>Medium</v>
      </c>
      <c r="H100" s="35" t="s">
        <v>174</v>
      </c>
      <c r="I100" s="35" t="s">
        <v>169</v>
      </c>
      <c r="J100" s="39">
        <v>40908</v>
      </c>
      <c r="K100" s="39">
        <v>31684</v>
      </c>
      <c r="L100" s="67">
        <f t="shared" si="16"/>
        <v>25.271232876712329</v>
      </c>
      <c r="M100" s="36">
        <v>35476.125537205364</v>
      </c>
      <c r="N100" s="36">
        <v>2101.6614583333335</v>
      </c>
      <c r="O100" s="36">
        <v>223196.390625</v>
      </c>
      <c r="P100" s="36">
        <v>220524.953125</v>
      </c>
      <c r="Q100" s="40">
        <f t="shared" si="17"/>
        <v>-2671.4375</v>
      </c>
      <c r="R100" s="41">
        <f t="shared" si="18"/>
        <v>-1.19689995546943E-2</v>
      </c>
      <c r="S100" s="34">
        <v>35.533506961253082</v>
      </c>
      <c r="T100" s="36">
        <v>100860.890625</v>
      </c>
      <c r="U100" s="41">
        <v>4.099551098922293E-3</v>
      </c>
      <c r="V100" s="34">
        <f t="shared" si="19"/>
        <v>2.2129131444500367</v>
      </c>
      <c r="W100" s="37">
        <v>38832.516902534539</v>
      </c>
      <c r="X100" s="37">
        <v>31759.895318691571</v>
      </c>
      <c r="Y100" s="37">
        <v>37671.764293781125</v>
      </c>
      <c r="Z100" s="34">
        <v>7.2555637555707584</v>
      </c>
      <c r="AA100" s="42">
        <v>77510</v>
      </c>
      <c r="AB100" s="42">
        <v>48901</v>
      </c>
      <c r="AC100" s="41">
        <v>6.4333915505632638E-2</v>
      </c>
      <c r="AD100" s="41">
        <v>0.57623626306436837</v>
      </c>
      <c r="AE100" s="43">
        <v>1137</v>
      </c>
      <c r="AF100" s="43">
        <v>16</v>
      </c>
      <c r="AG100" s="43">
        <v>7</v>
      </c>
      <c r="AH100" s="43">
        <v>9</v>
      </c>
      <c r="AI100" s="43">
        <v>14</v>
      </c>
      <c r="AJ100" s="43">
        <v>4</v>
      </c>
      <c r="AK100" s="43">
        <v>64</v>
      </c>
      <c r="AL100" s="43">
        <v>22</v>
      </c>
      <c r="AM100" s="43">
        <v>5945000</v>
      </c>
      <c r="AN100" s="43">
        <v>563</v>
      </c>
      <c r="AO100" s="43">
        <v>168</v>
      </c>
      <c r="AP100" s="43">
        <v>18</v>
      </c>
      <c r="AQ100" s="43">
        <v>8</v>
      </c>
      <c r="AR100" s="43">
        <v>7</v>
      </c>
      <c r="AS100" s="43">
        <v>1</v>
      </c>
      <c r="AT100" s="43">
        <v>1</v>
      </c>
      <c r="AU100" s="43">
        <v>2</v>
      </c>
      <c r="AV100" s="43">
        <v>1</v>
      </c>
    </row>
    <row r="101" spans="1:48" x14ac:dyDescent="0.2">
      <c r="A101" s="34" t="s">
        <v>178</v>
      </c>
      <c r="B101" s="35">
        <v>124</v>
      </c>
      <c r="C101" s="36">
        <v>6005</v>
      </c>
      <c r="D101" s="36">
        <v>204</v>
      </c>
      <c r="E101" s="36">
        <v>1</v>
      </c>
      <c r="F101" s="37">
        <v>2146670</v>
      </c>
      <c r="G101" s="38" t="str">
        <f t="shared" si="15"/>
        <v>Large</v>
      </c>
      <c r="H101" s="35" t="s">
        <v>179</v>
      </c>
      <c r="I101" s="35" t="s">
        <v>180</v>
      </c>
      <c r="J101" s="39">
        <v>40908</v>
      </c>
      <c r="K101" s="39">
        <v>29446</v>
      </c>
      <c r="L101" s="67">
        <f t="shared" si="16"/>
        <v>31.402739726027399</v>
      </c>
      <c r="M101" s="36">
        <v>34370.319712096614</v>
      </c>
      <c r="N101" s="36">
        <v>4197.3246527777774</v>
      </c>
      <c r="O101" s="36">
        <v>219727.734375</v>
      </c>
      <c r="P101" s="36">
        <v>241081.6875</v>
      </c>
      <c r="Q101" s="40">
        <f t="shared" si="17"/>
        <v>21353.953125</v>
      </c>
      <c r="R101" s="41">
        <f t="shared" si="18"/>
        <v>9.7183695020293226E-2</v>
      </c>
      <c r="S101" s="34">
        <v>34.507808136134386</v>
      </c>
      <c r="T101" s="36">
        <v>93226.890625</v>
      </c>
      <c r="U101" s="41">
        <v>0.15066870626953294</v>
      </c>
      <c r="V101" s="34">
        <f t="shared" si="19"/>
        <v>2.3569136855464015</v>
      </c>
      <c r="W101" s="37">
        <v>47341.808467614544</v>
      </c>
      <c r="X101" s="37">
        <v>42994.48801872984</v>
      </c>
      <c r="Y101" s="37">
        <v>55956.708141838113</v>
      </c>
      <c r="Z101" s="34">
        <v>12.186053351415676</v>
      </c>
      <c r="AA101" s="42">
        <v>84211</v>
      </c>
      <c r="AB101" s="42">
        <v>53118</v>
      </c>
      <c r="AC101" s="41">
        <v>0.10573013453838674</v>
      </c>
      <c r="AD101" s="41">
        <v>0.54362790105300807</v>
      </c>
      <c r="AE101" s="43">
        <v>1213</v>
      </c>
      <c r="AF101" s="43">
        <v>17</v>
      </c>
      <c r="AG101" s="43">
        <v>6</v>
      </c>
      <c r="AH101" s="43">
        <v>7</v>
      </c>
      <c r="AI101" s="43">
        <v>19</v>
      </c>
      <c r="AJ101" s="43">
        <v>3</v>
      </c>
      <c r="AK101" s="43">
        <v>78</v>
      </c>
      <c r="AL101" s="43">
        <v>29</v>
      </c>
      <c r="AM101" s="43">
        <v>6495000</v>
      </c>
      <c r="AN101" s="43">
        <v>535</v>
      </c>
      <c r="AO101" s="43">
        <v>137</v>
      </c>
      <c r="AP101" s="43">
        <v>24</v>
      </c>
      <c r="AQ101" s="43">
        <v>5</v>
      </c>
      <c r="AR101" s="43">
        <v>15</v>
      </c>
      <c r="AS101" s="43">
        <v>3</v>
      </c>
      <c r="AT101" s="43">
        <v>0</v>
      </c>
      <c r="AU101" s="43">
        <v>1</v>
      </c>
      <c r="AV101" s="43">
        <v>0</v>
      </c>
    </row>
    <row r="102" spans="1:48" x14ac:dyDescent="0.2">
      <c r="A102" s="34" t="s">
        <v>181</v>
      </c>
      <c r="B102" s="35">
        <v>126</v>
      </c>
      <c r="C102" s="36">
        <v>5440</v>
      </c>
      <c r="D102" s="36">
        <v>181</v>
      </c>
      <c r="E102" s="36">
        <v>1</v>
      </c>
      <c r="F102" s="37">
        <v>2270411</v>
      </c>
      <c r="G102" s="38" t="str">
        <f t="shared" si="15"/>
        <v>Large</v>
      </c>
      <c r="H102" s="35" t="s">
        <v>182</v>
      </c>
      <c r="I102" s="35" t="s">
        <v>180</v>
      </c>
      <c r="J102" s="39">
        <v>40908</v>
      </c>
      <c r="K102" s="39">
        <v>31999</v>
      </c>
      <c r="L102" s="67">
        <f t="shared" si="16"/>
        <v>24.408219178082192</v>
      </c>
      <c r="M102" s="36">
        <v>16761.782700390471</v>
      </c>
      <c r="N102" s="36">
        <v>1329.9678819444443</v>
      </c>
      <c r="O102" s="36">
        <v>117343.5625</v>
      </c>
      <c r="P102" s="36">
        <v>125310.1875</v>
      </c>
      <c r="Q102" s="40">
        <f t="shared" si="17"/>
        <v>7966.625</v>
      </c>
      <c r="R102" s="41">
        <f t="shared" si="18"/>
        <v>6.7891453355185122E-2</v>
      </c>
      <c r="S102" s="34">
        <v>34.636126715515388</v>
      </c>
      <c r="T102" s="36">
        <v>51032.4921875</v>
      </c>
      <c r="U102" s="41">
        <v>0.14728675465493107</v>
      </c>
      <c r="V102" s="34">
        <f t="shared" si="19"/>
        <v>2.2993892218483967</v>
      </c>
      <c r="W102" s="37">
        <v>38241.188786739578</v>
      </c>
      <c r="X102" s="37">
        <v>33422.975341537152</v>
      </c>
      <c r="Y102" s="37">
        <v>41233.090550974382</v>
      </c>
      <c r="Z102" s="34">
        <v>10.350241561663596</v>
      </c>
      <c r="AA102" s="42">
        <v>17917</v>
      </c>
      <c r="AB102" s="42">
        <v>11460</v>
      </c>
      <c r="AC102" s="41">
        <v>8.047551591550603E-2</v>
      </c>
      <c r="AD102" s="41">
        <v>0.57102527234395462</v>
      </c>
      <c r="AE102" s="43">
        <v>612</v>
      </c>
      <c r="AF102" s="43">
        <v>8</v>
      </c>
      <c r="AG102" s="43">
        <v>2</v>
      </c>
      <c r="AH102" s="43">
        <v>5</v>
      </c>
      <c r="AI102" s="43">
        <v>19</v>
      </c>
      <c r="AJ102" s="43">
        <v>0</v>
      </c>
      <c r="AK102" s="43">
        <v>39</v>
      </c>
      <c r="AL102" s="43">
        <v>13</v>
      </c>
      <c r="AM102" s="43">
        <v>3369000</v>
      </c>
      <c r="AN102" s="43">
        <v>211</v>
      </c>
      <c r="AO102" s="43">
        <v>83</v>
      </c>
      <c r="AP102" s="43">
        <v>11</v>
      </c>
      <c r="AQ102" s="43">
        <v>6</v>
      </c>
      <c r="AR102" s="43">
        <v>5</v>
      </c>
      <c r="AS102" s="43">
        <v>1</v>
      </c>
      <c r="AT102" s="43">
        <v>1</v>
      </c>
      <c r="AU102" s="43">
        <v>0</v>
      </c>
      <c r="AV102" s="43">
        <v>0</v>
      </c>
    </row>
    <row r="103" spans="1:48" x14ac:dyDescent="0.2">
      <c r="A103" s="34" t="s">
        <v>181</v>
      </c>
      <c r="B103" s="35">
        <v>127</v>
      </c>
      <c r="C103" s="36">
        <v>5440</v>
      </c>
      <c r="D103" s="36">
        <v>179</v>
      </c>
      <c r="E103" s="36">
        <v>1</v>
      </c>
      <c r="F103" s="37">
        <v>1947547</v>
      </c>
      <c r="G103" s="38" t="str">
        <f t="shared" si="15"/>
        <v>Medium</v>
      </c>
      <c r="H103" s="35" t="s">
        <v>182</v>
      </c>
      <c r="I103" s="35" t="s">
        <v>180</v>
      </c>
      <c r="J103" s="39">
        <v>40908</v>
      </c>
      <c r="K103" s="39">
        <v>32664</v>
      </c>
      <c r="L103" s="67">
        <f t="shared" si="16"/>
        <v>22.586301369863012</v>
      </c>
      <c r="M103" s="36">
        <v>16438.220290120618</v>
      </c>
      <c r="N103" s="36">
        <v>4041.8967013888887</v>
      </c>
      <c r="O103" s="36">
        <v>110275.7109375</v>
      </c>
      <c r="P103" s="36">
        <v>131421.421875</v>
      </c>
      <c r="Q103" s="40">
        <f t="shared" si="17"/>
        <v>21145.7109375</v>
      </c>
      <c r="R103" s="41">
        <f t="shared" si="18"/>
        <v>0.19175311369776224</v>
      </c>
      <c r="S103" s="34">
        <v>34.360624091986487</v>
      </c>
      <c r="T103" s="36">
        <v>42808.79296875</v>
      </c>
      <c r="U103" s="41">
        <v>0.2498834068752851</v>
      </c>
      <c r="V103" s="34">
        <f t="shared" si="19"/>
        <v>2.576006079358514</v>
      </c>
      <c r="W103" s="37">
        <v>46364.091261551752</v>
      </c>
      <c r="X103" s="37">
        <v>43322.547901638565</v>
      </c>
      <c r="Y103" s="37">
        <v>54503.852577281054</v>
      </c>
      <c r="Z103" s="34">
        <v>10.075593081516567</v>
      </c>
      <c r="AA103" s="42">
        <v>38812</v>
      </c>
      <c r="AB103" s="42">
        <v>27110</v>
      </c>
      <c r="AC103" s="41">
        <v>8.1777196177233377E-2</v>
      </c>
      <c r="AD103" s="41">
        <v>0.73153558535920182</v>
      </c>
      <c r="AE103" s="43">
        <v>250</v>
      </c>
      <c r="AF103" s="43">
        <v>4</v>
      </c>
      <c r="AG103" s="43">
        <v>0</v>
      </c>
      <c r="AH103" s="43">
        <v>2</v>
      </c>
      <c r="AI103" s="43">
        <v>1</v>
      </c>
      <c r="AJ103" s="43">
        <v>1</v>
      </c>
      <c r="AK103" s="43">
        <v>23</v>
      </c>
      <c r="AL103" s="43">
        <v>10</v>
      </c>
      <c r="AM103" s="43">
        <v>3492000</v>
      </c>
      <c r="AN103" s="43">
        <v>165</v>
      </c>
      <c r="AO103" s="43">
        <v>57</v>
      </c>
      <c r="AP103" s="43">
        <v>5</v>
      </c>
      <c r="AQ103" s="43">
        <v>0</v>
      </c>
      <c r="AR103" s="43">
        <v>5</v>
      </c>
      <c r="AS103" s="43">
        <v>0</v>
      </c>
      <c r="AT103" s="43">
        <v>0</v>
      </c>
      <c r="AU103" s="43">
        <v>0</v>
      </c>
      <c r="AV103" s="43">
        <v>0</v>
      </c>
    </row>
    <row r="104" spans="1:48" x14ac:dyDescent="0.2">
      <c r="A104" s="34" t="s">
        <v>183</v>
      </c>
      <c r="B104" s="35">
        <v>128</v>
      </c>
      <c r="C104" s="36">
        <v>5440</v>
      </c>
      <c r="D104" s="36">
        <v>183</v>
      </c>
      <c r="E104" s="36">
        <v>0</v>
      </c>
      <c r="F104" s="37">
        <v>1645104</v>
      </c>
      <c r="G104" s="38" t="str">
        <f t="shared" si="15"/>
        <v>Medium</v>
      </c>
      <c r="H104" s="35" t="s">
        <v>184</v>
      </c>
      <c r="I104" s="35" t="s">
        <v>180</v>
      </c>
      <c r="J104" s="39">
        <v>40908</v>
      </c>
      <c r="K104" s="39">
        <v>32118</v>
      </c>
      <c r="L104" s="67">
        <f t="shared" si="16"/>
        <v>24.082191780821919</v>
      </c>
      <c r="M104" s="36">
        <v>5388.7150661120531</v>
      </c>
      <c r="N104" s="36">
        <v>653.22612847222217</v>
      </c>
      <c r="O104" s="36">
        <v>48933.51171875</v>
      </c>
      <c r="P104" s="36">
        <v>52361.90625</v>
      </c>
      <c r="Q104" s="40">
        <f t="shared" si="17"/>
        <v>3428.39453125</v>
      </c>
      <c r="R104" s="41">
        <f t="shared" si="18"/>
        <v>7.006230312990866E-2</v>
      </c>
      <c r="S104" s="34">
        <v>34.160362526352124</v>
      </c>
      <c r="T104" s="36">
        <v>17914.765625</v>
      </c>
      <c r="U104" s="41">
        <v>0.12119748897775491</v>
      </c>
      <c r="V104" s="34">
        <f t="shared" si="19"/>
        <v>2.7314625679759628</v>
      </c>
      <c r="W104" s="37">
        <v>35922.871527938281</v>
      </c>
      <c r="X104" s="37">
        <v>33051.722160054771</v>
      </c>
      <c r="Y104" s="37">
        <v>39941.436127306937</v>
      </c>
      <c r="Z104" s="34">
        <v>9.0390859892112267</v>
      </c>
      <c r="AA104" s="42">
        <v>7366</v>
      </c>
      <c r="AB104" s="42">
        <v>5430</v>
      </c>
      <c r="AC104" s="41">
        <v>7.7243372293054433E-2</v>
      </c>
      <c r="AD104" s="41">
        <v>0.78409870860282038</v>
      </c>
      <c r="AE104" s="43">
        <v>84</v>
      </c>
      <c r="AF104" s="43">
        <v>3</v>
      </c>
      <c r="AG104" s="43">
        <v>1</v>
      </c>
      <c r="AH104" s="43">
        <v>0</v>
      </c>
      <c r="AI104" s="43">
        <v>9</v>
      </c>
      <c r="AJ104" s="43">
        <v>0</v>
      </c>
      <c r="AK104" s="43">
        <v>14</v>
      </c>
      <c r="AL104" s="43">
        <v>8</v>
      </c>
      <c r="AM104" s="43">
        <v>3109000</v>
      </c>
      <c r="AN104" s="43">
        <v>114</v>
      </c>
      <c r="AO104" s="43">
        <v>33</v>
      </c>
      <c r="AP104" s="43">
        <v>4</v>
      </c>
      <c r="AQ104" s="43">
        <v>0</v>
      </c>
      <c r="AR104" s="43">
        <v>3</v>
      </c>
      <c r="AS104" s="43">
        <v>1</v>
      </c>
      <c r="AT104" s="43">
        <v>1</v>
      </c>
      <c r="AU104" s="43">
        <v>0</v>
      </c>
      <c r="AV104" s="43">
        <v>0</v>
      </c>
    </row>
    <row r="105" spans="1:48" x14ac:dyDescent="0.2">
      <c r="A105" s="34" t="s">
        <v>185</v>
      </c>
      <c r="B105" s="35">
        <v>129</v>
      </c>
      <c r="C105" s="36">
        <v>5288</v>
      </c>
      <c r="D105" s="36">
        <v>198</v>
      </c>
      <c r="E105" s="36">
        <v>0</v>
      </c>
      <c r="F105" s="37">
        <v>2193720</v>
      </c>
      <c r="G105" s="38" t="str">
        <f t="shared" si="15"/>
        <v>Large</v>
      </c>
      <c r="H105" s="35" t="s">
        <v>182</v>
      </c>
      <c r="I105" s="35" t="s">
        <v>180</v>
      </c>
      <c r="J105" s="39">
        <v>40908</v>
      </c>
      <c r="K105" s="39">
        <v>31719</v>
      </c>
      <c r="L105" s="67">
        <f t="shared" si="16"/>
        <v>25.175342465753424</v>
      </c>
      <c r="M105" s="36">
        <v>11589.371040102844</v>
      </c>
      <c r="N105" s="36">
        <v>1141.3671875</v>
      </c>
      <c r="O105" s="36">
        <v>93155.0546875</v>
      </c>
      <c r="P105" s="36">
        <v>99879.5546875</v>
      </c>
      <c r="Q105" s="40">
        <f t="shared" si="17"/>
        <v>6724.5</v>
      </c>
      <c r="R105" s="41">
        <f t="shared" si="18"/>
        <v>7.2186098999760737E-2</v>
      </c>
      <c r="S105" s="34">
        <v>30.939359755287033</v>
      </c>
      <c r="T105" s="36">
        <v>37880.2421875</v>
      </c>
      <c r="U105" s="41">
        <v>0.11565488770015536</v>
      </c>
      <c r="V105" s="34">
        <f t="shared" si="19"/>
        <v>2.4591990258774001</v>
      </c>
      <c r="W105" s="37">
        <v>36694.695908218971</v>
      </c>
      <c r="X105" s="37">
        <v>31112.85704474484</v>
      </c>
      <c r="Y105" s="37">
        <v>40386.980311006111</v>
      </c>
      <c r="Z105" s="34">
        <v>11.899185427420585</v>
      </c>
      <c r="AA105" s="42">
        <v>40911</v>
      </c>
      <c r="AB105" s="42">
        <v>20488</v>
      </c>
      <c r="AC105" s="41">
        <v>0.10544067429378394</v>
      </c>
      <c r="AD105" s="41">
        <v>0.44395703296093025</v>
      </c>
      <c r="AE105" s="43">
        <v>404</v>
      </c>
      <c r="AF105" s="43">
        <v>14</v>
      </c>
      <c r="AG105" s="43">
        <v>4</v>
      </c>
      <c r="AH105" s="43">
        <v>0</v>
      </c>
      <c r="AI105" s="43">
        <v>11</v>
      </c>
      <c r="AJ105" s="43">
        <v>0</v>
      </c>
      <c r="AK105" s="43">
        <v>73</v>
      </c>
      <c r="AL105" s="43">
        <v>11</v>
      </c>
      <c r="AM105" s="43">
        <v>2356000</v>
      </c>
      <c r="AN105" s="43">
        <v>262</v>
      </c>
      <c r="AO105" s="43">
        <v>110</v>
      </c>
      <c r="AP105" s="43">
        <v>10</v>
      </c>
      <c r="AQ105" s="43">
        <v>6</v>
      </c>
      <c r="AR105" s="43">
        <v>4</v>
      </c>
      <c r="AS105" s="43">
        <v>1</v>
      </c>
      <c r="AT105" s="43">
        <v>0</v>
      </c>
      <c r="AU105" s="43">
        <v>1</v>
      </c>
      <c r="AV105" s="43">
        <v>0</v>
      </c>
    </row>
    <row r="106" spans="1:48" x14ac:dyDescent="0.2">
      <c r="A106" s="34" t="s">
        <v>186</v>
      </c>
      <c r="B106" s="35">
        <v>131</v>
      </c>
      <c r="C106" s="36">
        <v>5550</v>
      </c>
      <c r="D106" s="36">
        <v>185</v>
      </c>
      <c r="E106" s="36">
        <v>1</v>
      </c>
      <c r="F106" s="37">
        <v>1563509</v>
      </c>
      <c r="G106" s="38" t="str">
        <f t="shared" si="15"/>
        <v>Medium</v>
      </c>
      <c r="H106" s="35" t="s">
        <v>184</v>
      </c>
      <c r="I106" s="35" t="s">
        <v>180</v>
      </c>
      <c r="J106" s="39">
        <v>40908</v>
      </c>
      <c r="K106" s="39">
        <v>32482</v>
      </c>
      <c r="L106" s="67">
        <f t="shared" si="16"/>
        <v>23.084931506849315</v>
      </c>
      <c r="M106" s="36">
        <v>16854.945731041938</v>
      </c>
      <c r="N106" s="36">
        <v>3188.7881944444443</v>
      </c>
      <c r="O106" s="36">
        <v>105884.953125</v>
      </c>
      <c r="P106" s="36">
        <v>121349.9453125</v>
      </c>
      <c r="Q106" s="40">
        <f t="shared" si="17"/>
        <v>15464.9921875</v>
      </c>
      <c r="R106" s="41">
        <f t="shared" si="18"/>
        <v>0.14605467284141085</v>
      </c>
      <c r="S106" s="34">
        <v>34.840167475401145</v>
      </c>
      <c r="T106" s="36">
        <v>39450.12109375</v>
      </c>
      <c r="U106" s="41">
        <v>0.2119605938313521</v>
      </c>
      <c r="V106" s="34">
        <f t="shared" si="19"/>
        <v>2.6840209913012187</v>
      </c>
      <c r="W106" s="37">
        <v>57639.920004206258</v>
      </c>
      <c r="X106" s="37">
        <v>50202.487421864098</v>
      </c>
      <c r="Y106" s="37">
        <v>59377.462057358454</v>
      </c>
      <c r="Z106" s="34">
        <v>9.6989341351660645</v>
      </c>
      <c r="AA106" s="42">
        <v>16137</v>
      </c>
      <c r="AB106" s="42">
        <v>7839</v>
      </c>
      <c r="AC106" s="41">
        <v>8.3689665013301703E-2</v>
      </c>
      <c r="AD106" s="41">
        <v>0.71423243371898548</v>
      </c>
      <c r="AE106" s="43">
        <v>251</v>
      </c>
      <c r="AF106" s="43">
        <v>6</v>
      </c>
      <c r="AG106" s="43">
        <v>2</v>
      </c>
      <c r="AH106" s="43">
        <v>1</v>
      </c>
      <c r="AI106" s="43">
        <v>0</v>
      </c>
      <c r="AJ106" s="43">
        <v>1</v>
      </c>
      <c r="AK106" s="43">
        <v>26</v>
      </c>
      <c r="AL106" s="43">
        <v>7</v>
      </c>
      <c r="AM106" s="43">
        <v>2175000</v>
      </c>
      <c r="AN106" s="43">
        <v>161</v>
      </c>
      <c r="AO106" s="43">
        <v>52</v>
      </c>
      <c r="AP106" s="43">
        <v>9</v>
      </c>
      <c r="AQ106" s="43">
        <v>2</v>
      </c>
      <c r="AR106" s="43">
        <v>6</v>
      </c>
      <c r="AS106" s="43">
        <v>1</v>
      </c>
      <c r="AT106" s="43">
        <v>0</v>
      </c>
      <c r="AU106" s="43">
        <v>0</v>
      </c>
      <c r="AV106" s="43">
        <v>0</v>
      </c>
    </row>
    <row r="107" spans="1:48" x14ac:dyDescent="0.2">
      <c r="A107" s="34" t="s">
        <v>187</v>
      </c>
      <c r="B107" s="35">
        <v>132</v>
      </c>
      <c r="C107" s="36">
        <v>6000</v>
      </c>
      <c r="D107" s="36">
        <v>239</v>
      </c>
      <c r="E107" s="36">
        <v>1</v>
      </c>
      <c r="F107" s="37">
        <v>2720607</v>
      </c>
      <c r="G107" s="38" t="str">
        <f t="shared" si="15"/>
        <v>Large</v>
      </c>
      <c r="H107" s="35" t="s">
        <v>179</v>
      </c>
      <c r="I107" s="35" t="s">
        <v>180</v>
      </c>
      <c r="J107" s="39">
        <v>40908</v>
      </c>
      <c r="K107" s="39">
        <v>31942</v>
      </c>
      <c r="L107" s="67">
        <f t="shared" si="16"/>
        <v>24.564383561643837</v>
      </c>
      <c r="M107" s="36">
        <v>12587.162568163511</v>
      </c>
      <c r="N107" s="36">
        <v>6930.6050347222226</v>
      </c>
      <c r="O107" s="36">
        <v>102449.4765625</v>
      </c>
      <c r="P107" s="36">
        <v>141317.453125</v>
      </c>
      <c r="Q107" s="40">
        <f t="shared" si="17"/>
        <v>38867.9765625</v>
      </c>
      <c r="R107" s="41">
        <f t="shared" si="18"/>
        <v>0.3793867754784313</v>
      </c>
      <c r="S107" s="34">
        <v>32.029385216020735</v>
      </c>
      <c r="T107" s="36">
        <v>38740.06640625</v>
      </c>
      <c r="U107" s="41">
        <v>0.4565863002985544</v>
      </c>
      <c r="V107" s="34">
        <f t="shared" si="19"/>
        <v>2.6445353884569403</v>
      </c>
      <c r="W107" s="37">
        <v>45616.531408807721</v>
      </c>
      <c r="X107" s="37">
        <v>43734.544753559305</v>
      </c>
      <c r="Y107" s="37">
        <v>56503.388426896105</v>
      </c>
      <c r="Z107" s="34">
        <v>11.667993209946824</v>
      </c>
      <c r="AA107" s="42">
        <v>16054</v>
      </c>
      <c r="AB107" s="42">
        <v>13380</v>
      </c>
      <c r="AC107" s="41">
        <v>0.10144853604736355</v>
      </c>
      <c r="AD107" s="41">
        <v>0.76297404932626567</v>
      </c>
      <c r="AE107" s="43">
        <v>211</v>
      </c>
      <c r="AF107" s="43">
        <v>3</v>
      </c>
      <c r="AG107" s="43">
        <v>1</v>
      </c>
      <c r="AH107" s="43">
        <v>0</v>
      </c>
      <c r="AI107" s="43">
        <v>4</v>
      </c>
      <c r="AJ107" s="43">
        <v>2</v>
      </c>
      <c r="AK107" s="43">
        <v>28</v>
      </c>
      <c r="AL107" s="43">
        <v>7</v>
      </c>
      <c r="AM107" s="43">
        <v>2118000</v>
      </c>
      <c r="AN107" s="43">
        <v>130</v>
      </c>
      <c r="AO107" s="43">
        <v>43</v>
      </c>
      <c r="AP107" s="43">
        <v>6</v>
      </c>
      <c r="AQ107" s="43">
        <v>2</v>
      </c>
      <c r="AR107" s="43">
        <v>4</v>
      </c>
      <c r="AS107" s="43">
        <v>1</v>
      </c>
      <c r="AT107" s="43">
        <v>0</v>
      </c>
      <c r="AU107" s="43">
        <v>1</v>
      </c>
      <c r="AV107" s="43">
        <v>0</v>
      </c>
    </row>
    <row r="108" spans="1:48" x14ac:dyDescent="0.2">
      <c r="A108" s="34" t="s">
        <v>188</v>
      </c>
      <c r="B108" s="35">
        <v>133</v>
      </c>
      <c r="C108" s="36">
        <v>6117</v>
      </c>
      <c r="D108" s="36">
        <v>210</v>
      </c>
      <c r="E108" s="36">
        <v>1</v>
      </c>
      <c r="F108" s="37">
        <v>1841058</v>
      </c>
      <c r="G108" s="38" t="str">
        <f t="shared" si="15"/>
        <v>Medium</v>
      </c>
      <c r="H108" s="35" t="s">
        <v>179</v>
      </c>
      <c r="I108" s="35" t="s">
        <v>180</v>
      </c>
      <c r="J108" s="39">
        <v>40908</v>
      </c>
      <c r="K108" s="39">
        <v>31096</v>
      </c>
      <c r="L108" s="67">
        <f t="shared" si="16"/>
        <v>26.882191780821916</v>
      </c>
      <c r="M108" s="36">
        <v>25447.516277810431</v>
      </c>
      <c r="N108" s="36">
        <v>8219.1076388888887</v>
      </c>
      <c r="O108" s="36">
        <v>161893.484375</v>
      </c>
      <c r="P108" s="36">
        <v>206200.25</v>
      </c>
      <c r="Q108" s="40">
        <f t="shared" si="17"/>
        <v>44306.765625</v>
      </c>
      <c r="R108" s="41">
        <f t="shared" si="18"/>
        <v>0.27367849790897431</v>
      </c>
      <c r="S108" s="34">
        <v>34.0786290523003</v>
      </c>
      <c r="T108" s="36">
        <v>65832.6484375</v>
      </c>
      <c r="U108" s="41">
        <v>0.36400074098872154</v>
      </c>
      <c r="V108" s="34">
        <f t="shared" si="19"/>
        <v>2.4591671187085531</v>
      </c>
      <c r="W108" s="37">
        <v>51099.199680439713</v>
      </c>
      <c r="X108" s="37">
        <v>47978.201864362753</v>
      </c>
      <c r="Y108" s="37">
        <v>61215.737170280481</v>
      </c>
      <c r="Z108" s="34">
        <v>12.360709954970067</v>
      </c>
      <c r="AA108" s="42">
        <v>55506</v>
      </c>
      <c r="AB108" s="42">
        <v>40730</v>
      </c>
      <c r="AC108" s="41">
        <v>9.8579849067814584E-2</v>
      </c>
      <c r="AD108" s="41">
        <v>0.59843035042281267</v>
      </c>
      <c r="AE108" s="43">
        <v>946</v>
      </c>
      <c r="AF108" s="43">
        <v>10</v>
      </c>
      <c r="AG108" s="43">
        <v>3</v>
      </c>
      <c r="AH108" s="43">
        <v>5</v>
      </c>
      <c r="AI108" s="43">
        <v>12</v>
      </c>
      <c r="AJ108" s="43">
        <v>4</v>
      </c>
      <c r="AK108" s="43">
        <v>30</v>
      </c>
      <c r="AL108" s="43">
        <v>13</v>
      </c>
      <c r="AM108" s="43">
        <v>1839000</v>
      </c>
      <c r="AN108" s="43">
        <v>314</v>
      </c>
      <c r="AO108" s="43">
        <v>100</v>
      </c>
      <c r="AP108" s="43">
        <v>17</v>
      </c>
      <c r="AQ108" s="43">
        <v>5</v>
      </c>
      <c r="AR108" s="43">
        <v>10</v>
      </c>
      <c r="AS108" s="43">
        <v>2</v>
      </c>
      <c r="AT108" s="43">
        <v>1</v>
      </c>
      <c r="AU108" s="43">
        <v>0</v>
      </c>
      <c r="AV108" s="43">
        <v>1</v>
      </c>
    </row>
    <row r="109" spans="1:48" x14ac:dyDescent="0.2">
      <c r="A109" s="34" t="s">
        <v>189</v>
      </c>
      <c r="B109" s="35">
        <v>134</v>
      </c>
      <c r="C109" s="36">
        <v>5995</v>
      </c>
      <c r="D109" s="36">
        <v>213</v>
      </c>
      <c r="E109" s="36">
        <v>1</v>
      </c>
      <c r="F109" s="37">
        <v>1790652</v>
      </c>
      <c r="G109" s="38" t="str">
        <f t="shared" si="15"/>
        <v>Medium</v>
      </c>
      <c r="H109" s="35" t="s">
        <v>190</v>
      </c>
      <c r="I109" s="35" t="s">
        <v>180</v>
      </c>
      <c r="J109" s="39">
        <v>40908</v>
      </c>
      <c r="K109" s="39">
        <v>32482</v>
      </c>
      <c r="L109" s="67">
        <f t="shared" si="16"/>
        <v>23.084931506849315</v>
      </c>
      <c r="M109" s="36">
        <v>10256.406515678449</v>
      </c>
      <c r="N109" s="36">
        <v>1362.5112847222222</v>
      </c>
      <c r="O109" s="36">
        <v>102390.2421875</v>
      </c>
      <c r="P109" s="36">
        <v>108487.5078125</v>
      </c>
      <c r="Q109" s="40">
        <f t="shared" si="17"/>
        <v>6097.265625</v>
      </c>
      <c r="R109" s="41">
        <f t="shared" si="18"/>
        <v>5.954928413817509E-2</v>
      </c>
      <c r="S109" s="34">
        <v>30.651841747310058</v>
      </c>
      <c r="T109" s="36">
        <v>39294.26953125</v>
      </c>
      <c r="U109" s="41">
        <v>0.10505169676756898</v>
      </c>
      <c r="V109" s="34">
        <f t="shared" si="19"/>
        <v>2.6057296244194323</v>
      </c>
      <c r="W109" s="37">
        <v>30775.736371387644</v>
      </c>
      <c r="X109" s="37">
        <v>27700.978819172207</v>
      </c>
      <c r="Y109" s="37">
        <v>35506.996415194095</v>
      </c>
      <c r="Z109" s="34">
        <v>10.952435359803694</v>
      </c>
      <c r="AA109" s="42">
        <v>35072</v>
      </c>
      <c r="AB109" s="42">
        <v>24616</v>
      </c>
      <c r="AC109" s="41">
        <v>9.5339192256111802E-2</v>
      </c>
      <c r="AD109" s="41">
        <v>0.54157395149184029</v>
      </c>
      <c r="AE109" s="43">
        <v>424</v>
      </c>
      <c r="AF109" s="43">
        <v>5</v>
      </c>
      <c r="AG109" s="43">
        <v>6</v>
      </c>
      <c r="AH109" s="43">
        <v>4</v>
      </c>
      <c r="AI109" s="43">
        <v>23</v>
      </c>
      <c r="AJ109" s="43">
        <v>0</v>
      </c>
      <c r="AK109" s="43">
        <v>64</v>
      </c>
      <c r="AL109" s="43">
        <v>7</v>
      </c>
      <c r="AM109" s="43">
        <v>2637000</v>
      </c>
      <c r="AN109" s="43">
        <v>187</v>
      </c>
      <c r="AO109" s="43">
        <v>56</v>
      </c>
      <c r="AP109" s="43">
        <v>8</v>
      </c>
      <c r="AQ109" s="43">
        <v>2</v>
      </c>
      <c r="AR109" s="43">
        <v>4</v>
      </c>
      <c r="AS109" s="43">
        <v>1</v>
      </c>
      <c r="AT109" s="43">
        <v>0</v>
      </c>
      <c r="AU109" s="43">
        <v>0</v>
      </c>
      <c r="AV109" s="43">
        <v>0</v>
      </c>
    </row>
    <row r="110" spans="1:48" x14ac:dyDescent="0.2">
      <c r="A110" s="34" t="s">
        <v>191</v>
      </c>
      <c r="B110" s="35">
        <v>136</v>
      </c>
      <c r="C110" s="36">
        <v>6117</v>
      </c>
      <c r="D110" s="36">
        <v>204</v>
      </c>
      <c r="E110" s="36">
        <v>0</v>
      </c>
      <c r="F110" s="37">
        <v>1875915</v>
      </c>
      <c r="G110" s="38" t="str">
        <f t="shared" si="15"/>
        <v>Medium</v>
      </c>
      <c r="H110" s="35" t="s">
        <v>184</v>
      </c>
      <c r="I110" s="35" t="s">
        <v>180</v>
      </c>
      <c r="J110" s="39">
        <v>40908</v>
      </c>
      <c r="K110" s="39">
        <v>31033</v>
      </c>
      <c r="L110" s="67">
        <f t="shared" si="16"/>
        <v>27.054794520547944</v>
      </c>
      <c r="M110" s="36">
        <v>13641.455152180379</v>
      </c>
      <c r="N110" s="36">
        <v>1543.5460069444443</v>
      </c>
      <c r="O110" s="36">
        <v>96097.4921875</v>
      </c>
      <c r="P110" s="36">
        <v>102636.2734375</v>
      </c>
      <c r="Q110" s="40">
        <f t="shared" si="17"/>
        <v>6538.78125</v>
      </c>
      <c r="R110" s="41">
        <f t="shared" si="18"/>
        <v>6.8043203845964045E-2</v>
      </c>
      <c r="S110" s="34">
        <v>33.7748121841434</v>
      </c>
      <c r="T110" s="36">
        <v>39421.71875</v>
      </c>
      <c r="U110" s="41">
        <v>0.10817086076441049</v>
      </c>
      <c r="V110" s="34">
        <f t="shared" si="19"/>
        <v>2.4376789047915368</v>
      </c>
      <c r="W110" s="37">
        <v>37992.617254923724</v>
      </c>
      <c r="X110" s="37">
        <v>31757.912331004085</v>
      </c>
      <c r="Y110" s="37">
        <v>38589.078789543564</v>
      </c>
      <c r="Z110" s="34">
        <v>8.6785552482687898</v>
      </c>
      <c r="AA110" s="42">
        <v>20147</v>
      </c>
      <c r="AB110" s="42">
        <v>12400</v>
      </c>
      <c r="AC110" s="41">
        <v>7.6407496405671502E-2</v>
      </c>
      <c r="AD110" s="41">
        <v>0.59956392666736491</v>
      </c>
      <c r="AE110" s="43">
        <v>260</v>
      </c>
      <c r="AF110" s="43">
        <v>5</v>
      </c>
      <c r="AG110" s="43">
        <v>3</v>
      </c>
      <c r="AH110" s="43">
        <v>1</v>
      </c>
      <c r="AI110" s="43">
        <v>4</v>
      </c>
      <c r="AJ110" s="43">
        <v>0</v>
      </c>
      <c r="AK110" s="43">
        <v>37</v>
      </c>
      <c r="AL110" s="43">
        <v>19</v>
      </c>
      <c r="AM110" s="43">
        <v>3480000</v>
      </c>
      <c r="AN110" s="43">
        <v>174</v>
      </c>
      <c r="AO110" s="43">
        <v>59</v>
      </c>
      <c r="AP110" s="43">
        <v>5</v>
      </c>
      <c r="AQ110" s="43">
        <v>1</v>
      </c>
      <c r="AR110" s="43">
        <v>4</v>
      </c>
      <c r="AS110" s="43">
        <v>1</v>
      </c>
      <c r="AT110" s="43">
        <v>0</v>
      </c>
      <c r="AU110" s="43">
        <v>1</v>
      </c>
      <c r="AV110" s="43">
        <v>0</v>
      </c>
    </row>
    <row r="111" spans="1:48" x14ac:dyDescent="0.2">
      <c r="A111" s="34" t="s">
        <v>192</v>
      </c>
      <c r="B111" s="35">
        <v>137</v>
      </c>
      <c r="C111" s="36">
        <v>6117</v>
      </c>
      <c r="D111" s="36">
        <v>210</v>
      </c>
      <c r="E111" s="36">
        <v>1</v>
      </c>
      <c r="F111" s="37">
        <v>2216462</v>
      </c>
      <c r="G111" s="38" t="str">
        <f t="shared" si="15"/>
        <v>Large</v>
      </c>
      <c r="H111" s="35" t="s">
        <v>179</v>
      </c>
      <c r="I111" s="35" t="s">
        <v>180</v>
      </c>
      <c r="J111" s="39">
        <v>40908</v>
      </c>
      <c r="K111" s="39">
        <v>31516</v>
      </c>
      <c r="L111" s="67">
        <f t="shared" si="16"/>
        <v>25.731506849315068</v>
      </c>
      <c r="M111" s="36">
        <v>25691.794765366456</v>
      </c>
      <c r="N111" s="36">
        <v>6172.2335069444443</v>
      </c>
      <c r="O111" s="36">
        <v>172386.796875</v>
      </c>
      <c r="P111" s="36">
        <v>204648.6875</v>
      </c>
      <c r="Q111" s="40">
        <f t="shared" si="17"/>
        <v>32261.890625</v>
      </c>
      <c r="R111" s="41">
        <f t="shared" si="18"/>
        <v>0.18714826895004918</v>
      </c>
      <c r="S111" s="34">
        <v>32.701645962409209</v>
      </c>
      <c r="T111" s="36">
        <v>73548.5546875</v>
      </c>
      <c r="U111" s="41">
        <v>0.2536619357004275</v>
      </c>
      <c r="V111" s="34">
        <f t="shared" si="19"/>
        <v>2.3438502307414906</v>
      </c>
      <c r="W111" s="37">
        <v>44948.040624948546</v>
      </c>
      <c r="X111" s="37">
        <v>40976.081675636262</v>
      </c>
      <c r="Y111" s="37">
        <v>53888.567962547459</v>
      </c>
      <c r="Z111" s="34">
        <v>12.940347442811735</v>
      </c>
      <c r="AA111" s="42">
        <v>35111</v>
      </c>
      <c r="AB111" s="42">
        <v>24262</v>
      </c>
      <c r="AC111" s="41">
        <v>0.10719120737698111</v>
      </c>
      <c r="AD111" s="41">
        <v>0.54397630859539103</v>
      </c>
      <c r="AE111" s="43">
        <v>507</v>
      </c>
      <c r="AF111" s="43">
        <v>3</v>
      </c>
      <c r="AG111" s="43">
        <v>4</v>
      </c>
      <c r="AH111" s="43">
        <v>9</v>
      </c>
      <c r="AI111" s="43">
        <v>16</v>
      </c>
      <c r="AJ111" s="43">
        <v>0</v>
      </c>
      <c r="AK111" s="43">
        <v>51</v>
      </c>
      <c r="AL111" s="43">
        <v>13</v>
      </c>
      <c r="AM111" s="43">
        <v>3920000</v>
      </c>
      <c r="AN111" s="43">
        <v>346</v>
      </c>
      <c r="AO111" s="43">
        <v>114</v>
      </c>
      <c r="AP111" s="43">
        <v>7</v>
      </c>
      <c r="AQ111" s="43">
        <v>2</v>
      </c>
      <c r="AR111" s="43">
        <v>5</v>
      </c>
      <c r="AS111" s="43">
        <v>1</v>
      </c>
      <c r="AT111" s="43">
        <v>0</v>
      </c>
      <c r="AU111" s="43">
        <v>1</v>
      </c>
      <c r="AV111" s="43">
        <v>0</v>
      </c>
    </row>
    <row r="112" spans="1:48" x14ac:dyDescent="0.2">
      <c r="A112" s="34" t="s">
        <v>193</v>
      </c>
      <c r="B112" s="35">
        <v>138</v>
      </c>
      <c r="C112" s="36">
        <v>5288</v>
      </c>
      <c r="D112" s="36">
        <v>188</v>
      </c>
      <c r="E112" s="36">
        <v>1</v>
      </c>
      <c r="F112" s="37">
        <v>2139720</v>
      </c>
      <c r="G112" s="38" t="str">
        <f t="shared" si="15"/>
        <v>Large</v>
      </c>
      <c r="H112" s="35" t="s">
        <v>184</v>
      </c>
      <c r="I112" s="35" t="s">
        <v>180</v>
      </c>
      <c r="J112" s="39">
        <v>40908</v>
      </c>
      <c r="K112" s="39">
        <v>31957</v>
      </c>
      <c r="L112" s="67">
        <f t="shared" si="16"/>
        <v>24.523287671232875</v>
      </c>
      <c r="M112" s="36">
        <v>31651.789503414737</v>
      </c>
      <c r="N112" s="36">
        <v>1738.3385416666667</v>
      </c>
      <c r="O112" s="36">
        <v>261126.671875</v>
      </c>
      <c r="P112" s="36">
        <v>268463.625</v>
      </c>
      <c r="Q112" s="40">
        <f t="shared" si="17"/>
        <v>7336.953125</v>
      </c>
      <c r="R112" s="41">
        <f t="shared" si="18"/>
        <v>2.8097294973039606E-2</v>
      </c>
      <c r="S112" s="34">
        <v>33.623037956853672</v>
      </c>
      <c r="T112" s="36">
        <v>105737.484375</v>
      </c>
      <c r="U112" s="41">
        <v>4.7823035793686575E-2</v>
      </c>
      <c r="V112" s="34">
        <f t="shared" si="19"/>
        <v>2.4695752260277848</v>
      </c>
      <c r="W112" s="37">
        <v>36878.783782773346</v>
      </c>
      <c r="X112" s="37">
        <v>30594.618692903816</v>
      </c>
      <c r="Y112" s="37">
        <v>38229.086100112159</v>
      </c>
      <c r="Z112" s="34">
        <v>8.9592396146882471</v>
      </c>
      <c r="AA112" s="42">
        <v>56769</v>
      </c>
      <c r="AB112" s="42">
        <v>38879</v>
      </c>
      <c r="AC112" s="41">
        <v>7.9781178921823029E-2</v>
      </c>
      <c r="AD112" s="41">
        <v>0.62145174300996542</v>
      </c>
      <c r="AE112" s="43">
        <v>742</v>
      </c>
      <c r="AF112" s="43">
        <v>12</v>
      </c>
      <c r="AG112" s="43">
        <v>5</v>
      </c>
      <c r="AH112" s="43">
        <v>2</v>
      </c>
      <c r="AI112" s="43">
        <v>12</v>
      </c>
      <c r="AJ112" s="43">
        <v>1</v>
      </c>
      <c r="AK112" s="43">
        <v>121</v>
      </c>
      <c r="AL112" s="43">
        <v>24</v>
      </c>
      <c r="AM112" s="43">
        <v>6158000</v>
      </c>
      <c r="AN112" s="43">
        <v>420</v>
      </c>
      <c r="AO112" s="43">
        <v>133</v>
      </c>
      <c r="AP112" s="43">
        <v>16</v>
      </c>
      <c r="AQ112" s="43">
        <v>4</v>
      </c>
      <c r="AR112" s="43">
        <v>10</v>
      </c>
      <c r="AS112" s="43">
        <v>1</v>
      </c>
      <c r="AT112" s="43">
        <v>1</v>
      </c>
      <c r="AU112" s="43">
        <v>1</v>
      </c>
      <c r="AV112" s="43">
        <v>0</v>
      </c>
    </row>
    <row r="113" spans="1:48" x14ac:dyDescent="0.2">
      <c r="A113" s="34" t="s">
        <v>194</v>
      </c>
      <c r="B113" s="35">
        <v>140</v>
      </c>
      <c r="C113" s="36">
        <v>5972</v>
      </c>
      <c r="D113" s="36">
        <v>218</v>
      </c>
      <c r="E113" s="36">
        <v>1</v>
      </c>
      <c r="F113" s="37">
        <v>1702115</v>
      </c>
      <c r="G113" s="38" t="str">
        <f t="shared" si="15"/>
        <v>Medium</v>
      </c>
      <c r="H113" s="35" t="s">
        <v>179</v>
      </c>
      <c r="I113" s="35" t="s">
        <v>180</v>
      </c>
      <c r="J113" s="39">
        <v>40908</v>
      </c>
      <c r="K113" s="39">
        <v>32006</v>
      </c>
      <c r="L113" s="67">
        <f t="shared" si="16"/>
        <v>24.389041095890413</v>
      </c>
      <c r="M113" s="36">
        <v>25317.163621632088</v>
      </c>
      <c r="N113" s="36">
        <v>5337.106770833333</v>
      </c>
      <c r="O113" s="36">
        <v>150564.703125</v>
      </c>
      <c r="P113" s="36">
        <v>176890.203125</v>
      </c>
      <c r="Q113" s="40">
        <f t="shared" si="17"/>
        <v>26325.5</v>
      </c>
      <c r="R113" s="41">
        <f t="shared" si="18"/>
        <v>0.17484509618528829</v>
      </c>
      <c r="S113" s="34">
        <v>36.613026729268491</v>
      </c>
      <c r="T113" s="36">
        <v>56902.87890625</v>
      </c>
      <c r="U113" s="41">
        <v>0.24300183351059307</v>
      </c>
      <c r="V113" s="34">
        <f t="shared" si="19"/>
        <v>2.6459944737253451</v>
      </c>
      <c r="W113" s="37">
        <v>69869.910212281247</v>
      </c>
      <c r="X113" s="37">
        <v>62042.253676065513</v>
      </c>
      <c r="Y113" s="37">
        <v>80588.523083642125</v>
      </c>
      <c r="Z113" s="34">
        <v>12.474758717691083</v>
      </c>
      <c r="AA113" s="42">
        <v>59348</v>
      </c>
      <c r="AB113" s="42">
        <v>28909</v>
      </c>
      <c r="AC113" s="41">
        <v>9.8917010371415592E-2</v>
      </c>
      <c r="AD113" s="41">
        <v>0.75836106962548799</v>
      </c>
      <c r="AE113" s="43">
        <v>1056</v>
      </c>
      <c r="AF113" s="43">
        <v>4</v>
      </c>
      <c r="AG113" s="43">
        <v>3</v>
      </c>
      <c r="AH113" s="43">
        <v>6</v>
      </c>
      <c r="AI113" s="43">
        <v>2</v>
      </c>
      <c r="AJ113" s="43">
        <v>1</v>
      </c>
      <c r="AK113" s="43">
        <v>31</v>
      </c>
      <c r="AL113" s="43">
        <v>18</v>
      </c>
      <c r="AM113" s="43">
        <v>16176000</v>
      </c>
      <c r="AN113" s="43">
        <v>318</v>
      </c>
      <c r="AO113" s="43">
        <v>132</v>
      </c>
      <c r="AP113" s="43">
        <v>21</v>
      </c>
      <c r="AQ113" s="43">
        <v>6</v>
      </c>
      <c r="AR113" s="43">
        <v>12</v>
      </c>
      <c r="AS113" s="43">
        <v>1</v>
      </c>
      <c r="AT113" s="43">
        <v>1</v>
      </c>
      <c r="AU113" s="43">
        <v>1</v>
      </c>
      <c r="AV113" s="43">
        <v>0</v>
      </c>
    </row>
    <row r="114" spans="1:48" x14ac:dyDescent="0.2">
      <c r="A114" s="34" t="s">
        <v>195</v>
      </c>
      <c r="B114" s="35">
        <v>141</v>
      </c>
      <c r="C114" s="36">
        <v>6117</v>
      </c>
      <c r="D114" s="36">
        <v>206</v>
      </c>
      <c r="E114" s="36">
        <v>1</v>
      </c>
      <c r="F114" s="37">
        <v>1469072</v>
      </c>
      <c r="G114" s="38" t="str">
        <f t="shared" si="15"/>
        <v>Medium</v>
      </c>
      <c r="H114" s="35" t="s">
        <v>184</v>
      </c>
      <c r="I114" s="35" t="s">
        <v>180</v>
      </c>
      <c r="J114" s="39">
        <v>40908</v>
      </c>
      <c r="K114" s="39">
        <v>31684</v>
      </c>
      <c r="L114" s="67">
        <f t="shared" si="16"/>
        <v>25.271232876712329</v>
      </c>
      <c r="M114" s="36">
        <v>20888.211286169997</v>
      </c>
      <c r="N114" s="36">
        <v>-277.00173611111109</v>
      </c>
      <c r="O114" s="36">
        <v>182211.046875</v>
      </c>
      <c r="P114" s="36">
        <v>182684.21875</v>
      </c>
      <c r="Q114" s="40">
        <f t="shared" si="17"/>
        <v>473.171875</v>
      </c>
      <c r="R114" s="41">
        <f t="shared" si="18"/>
        <v>2.596834182751852E-3</v>
      </c>
      <c r="S114" s="34">
        <v>31.393198151834063</v>
      </c>
      <c r="T114" s="36">
        <v>76200.609375</v>
      </c>
      <c r="U114" s="41">
        <v>5.549619333342766E-2</v>
      </c>
      <c r="V114" s="34">
        <f t="shared" si="19"/>
        <v>2.3912019650433405</v>
      </c>
      <c r="W114" s="37">
        <v>29421.451644395067</v>
      </c>
      <c r="X114" s="37">
        <v>25303.415495159876</v>
      </c>
      <c r="Y114" s="37">
        <v>31041.078398480033</v>
      </c>
      <c r="Z114" s="34">
        <v>10.039121163017249</v>
      </c>
      <c r="AA114" s="42">
        <v>102769</v>
      </c>
      <c r="AB114" s="42">
        <v>61883</v>
      </c>
      <c r="AC114" s="41">
        <v>8.1631922910993915E-2</v>
      </c>
      <c r="AD114" s="41">
        <v>0.48077974280904456</v>
      </c>
      <c r="AE114" s="43">
        <v>1067</v>
      </c>
      <c r="AF114" s="43">
        <v>12</v>
      </c>
      <c r="AG114" s="43">
        <v>15</v>
      </c>
      <c r="AH114" s="43">
        <v>4</v>
      </c>
      <c r="AI114" s="43">
        <v>41</v>
      </c>
      <c r="AJ114" s="43">
        <v>1</v>
      </c>
      <c r="AK114" s="43">
        <v>164</v>
      </c>
      <c r="AL114" s="43">
        <v>6</v>
      </c>
      <c r="AM114" s="43">
        <v>2808000</v>
      </c>
      <c r="AN114" s="43">
        <v>541</v>
      </c>
      <c r="AO114" s="43">
        <v>199</v>
      </c>
      <c r="AP114" s="43">
        <v>19</v>
      </c>
      <c r="AQ114" s="43">
        <v>6</v>
      </c>
      <c r="AR114" s="43">
        <v>11</v>
      </c>
      <c r="AS114" s="43">
        <v>1</v>
      </c>
      <c r="AT114" s="43">
        <v>1</v>
      </c>
      <c r="AU114" s="43">
        <v>1</v>
      </c>
      <c r="AV114" s="43">
        <v>0</v>
      </c>
    </row>
    <row r="115" spans="1:48" x14ac:dyDescent="0.2">
      <c r="A115" s="34" t="s">
        <v>196</v>
      </c>
      <c r="B115" s="35">
        <v>142</v>
      </c>
      <c r="C115" s="36">
        <v>6117</v>
      </c>
      <c r="D115" s="36">
        <v>219</v>
      </c>
      <c r="E115" s="36">
        <v>1</v>
      </c>
      <c r="F115" s="37">
        <v>1983491</v>
      </c>
      <c r="G115" s="38" t="str">
        <f t="shared" si="15"/>
        <v>Medium</v>
      </c>
      <c r="H115" s="35" t="s">
        <v>179</v>
      </c>
      <c r="I115" s="35" t="s">
        <v>180</v>
      </c>
      <c r="J115" s="39">
        <v>40908</v>
      </c>
      <c r="K115" s="39">
        <v>31004</v>
      </c>
      <c r="L115" s="67">
        <f t="shared" si="16"/>
        <v>27.134246575342466</v>
      </c>
      <c r="M115" s="36">
        <v>24268.473351421038</v>
      </c>
      <c r="N115" s="36">
        <v>8542.6605902777774</v>
      </c>
      <c r="O115" s="36">
        <v>164847.9375</v>
      </c>
      <c r="P115" s="36">
        <v>212274.640625</v>
      </c>
      <c r="Q115" s="40">
        <f t="shared" si="17"/>
        <v>47426.703125</v>
      </c>
      <c r="R115" s="41">
        <f t="shared" si="18"/>
        <v>0.28769970582737803</v>
      </c>
      <c r="S115" s="34">
        <v>33.466739612680932</v>
      </c>
      <c r="T115" s="36">
        <v>66271.421875</v>
      </c>
      <c r="U115" s="41">
        <v>0.37207733065558279</v>
      </c>
      <c r="V115" s="34">
        <f t="shared" si="19"/>
        <v>2.4874664347919575</v>
      </c>
      <c r="W115" s="37">
        <v>47565.193303768996</v>
      </c>
      <c r="X115" s="37">
        <v>45368.724118687096</v>
      </c>
      <c r="Y115" s="37">
        <v>57888.780643111451</v>
      </c>
      <c r="Z115" s="34">
        <v>11.9218115626207</v>
      </c>
      <c r="AA115" s="42">
        <v>53884</v>
      </c>
      <c r="AB115" s="42">
        <v>41844</v>
      </c>
      <c r="AC115" s="41">
        <v>9.9323532644033305E-2</v>
      </c>
      <c r="AD115" s="41">
        <v>0.63892468188162499</v>
      </c>
      <c r="AE115" s="43">
        <v>817</v>
      </c>
      <c r="AF115" s="43">
        <v>10</v>
      </c>
      <c r="AG115" s="43">
        <v>2</v>
      </c>
      <c r="AH115" s="43">
        <v>3</v>
      </c>
      <c r="AI115" s="43">
        <v>10</v>
      </c>
      <c r="AJ115" s="43">
        <v>4</v>
      </c>
      <c r="AK115" s="43">
        <v>43</v>
      </c>
      <c r="AL115" s="43">
        <v>17</v>
      </c>
      <c r="AM115" s="43">
        <v>3551000</v>
      </c>
      <c r="AN115" s="43">
        <v>360</v>
      </c>
      <c r="AO115" s="43">
        <v>98</v>
      </c>
      <c r="AP115" s="43">
        <v>20</v>
      </c>
      <c r="AQ115" s="43">
        <v>6</v>
      </c>
      <c r="AR115" s="43">
        <v>13</v>
      </c>
      <c r="AS115" s="43">
        <v>1</v>
      </c>
      <c r="AT115" s="43">
        <v>0</v>
      </c>
      <c r="AU115" s="43">
        <v>1</v>
      </c>
      <c r="AV115" s="43">
        <v>1</v>
      </c>
    </row>
    <row r="116" spans="1:48" x14ac:dyDescent="0.2">
      <c r="A116" s="34" t="s">
        <v>197</v>
      </c>
      <c r="B116" s="35">
        <v>146</v>
      </c>
      <c r="C116" s="36">
        <v>6117</v>
      </c>
      <c r="D116" s="36">
        <v>212</v>
      </c>
      <c r="E116" s="36">
        <v>1</v>
      </c>
      <c r="F116" s="37">
        <v>2485685</v>
      </c>
      <c r="G116" s="38" t="str">
        <f t="shared" si="15"/>
        <v>Large</v>
      </c>
      <c r="H116" s="35" t="s">
        <v>179</v>
      </c>
      <c r="I116" s="35" t="s">
        <v>180</v>
      </c>
      <c r="J116" s="39">
        <v>40908</v>
      </c>
      <c r="K116" s="39">
        <v>31299</v>
      </c>
      <c r="L116" s="67">
        <f t="shared" si="16"/>
        <v>26.326027397260273</v>
      </c>
      <c r="M116" s="36">
        <v>28780.162729591018</v>
      </c>
      <c r="N116" s="36">
        <v>4142.4513888888887</v>
      </c>
      <c r="O116" s="36">
        <v>200571.75</v>
      </c>
      <c r="P116" s="36">
        <v>220504.875</v>
      </c>
      <c r="Q116" s="40">
        <f t="shared" si="17"/>
        <v>19933.125</v>
      </c>
      <c r="R116" s="41">
        <f t="shared" si="18"/>
        <v>9.9381518085174009E-2</v>
      </c>
      <c r="S116" s="34">
        <v>34.023024179626496</v>
      </c>
      <c r="T116" s="36">
        <v>79851.8671875</v>
      </c>
      <c r="U116" s="41">
        <v>0.14541594059077556</v>
      </c>
      <c r="V116" s="34">
        <f t="shared" si="19"/>
        <v>2.5117978710383553</v>
      </c>
      <c r="W116" s="37">
        <v>47203.045598788929</v>
      </c>
      <c r="X116" s="37">
        <v>43106.814370632965</v>
      </c>
      <c r="Y116" s="37">
        <v>56245.502780520357</v>
      </c>
      <c r="Z116" s="34">
        <v>12.097095915251048</v>
      </c>
      <c r="AA116" s="42">
        <v>46022</v>
      </c>
      <c r="AB116" s="42">
        <v>32526</v>
      </c>
      <c r="AC116" s="41">
        <v>0.10569508271092137</v>
      </c>
      <c r="AD116" s="41">
        <v>0.61398424195035761</v>
      </c>
      <c r="AE116" s="43">
        <v>570</v>
      </c>
      <c r="AF116" s="43">
        <v>8</v>
      </c>
      <c r="AG116" s="43">
        <v>1</v>
      </c>
      <c r="AH116" s="43">
        <v>4</v>
      </c>
      <c r="AI116" s="43">
        <v>9</v>
      </c>
      <c r="AJ116" s="43">
        <v>1</v>
      </c>
      <c r="AK116" s="43">
        <v>73</v>
      </c>
      <c r="AL116" s="43">
        <v>24</v>
      </c>
      <c r="AM116" s="43">
        <v>5296000</v>
      </c>
      <c r="AN116" s="43">
        <v>314</v>
      </c>
      <c r="AO116" s="43">
        <v>80</v>
      </c>
      <c r="AP116" s="43">
        <v>13</v>
      </c>
      <c r="AQ116" s="43">
        <v>3</v>
      </c>
      <c r="AR116" s="43">
        <v>8</v>
      </c>
      <c r="AS116" s="43">
        <v>2</v>
      </c>
      <c r="AT116" s="43">
        <v>0</v>
      </c>
      <c r="AU116" s="43">
        <v>0</v>
      </c>
      <c r="AV116" s="43">
        <v>0</v>
      </c>
    </row>
    <row r="117" spans="1:48" x14ac:dyDescent="0.2">
      <c r="A117" s="34" t="s">
        <v>198</v>
      </c>
      <c r="B117" s="35">
        <v>148</v>
      </c>
      <c r="C117" s="36">
        <v>5288</v>
      </c>
      <c r="D117" s="36">
        <v>184</v>
      </c>
      <c r="E117" s="36">
        <v>1</v>
      </c>
      <c r="F117" s="37">
        <v>2524555</v>
      </c>
      <c r="G117" s="38" t="str">
        <f t="shared" si="15"/>
        <v>Large</v>
      </c>
      <c r="H117" s="35" t="s">
        <v>199</v>
      </c>
      <c r="I117" s="35" t="s">
        <v>200</v>
      </c>
      <c r="J117" s="39">
        <v>40908</v>
      </c>
      <c r="K117" s="39">
        <v>31796</v>
      </c>
      <c r="L117" s="67">
        <f t="shared" si="16"/>
        <v>24.964383561643835</v>
      </c>
      <c r="M117" s="36">
        <v>42101.942869232509</v>
      </c>
      <c r="N117" s="36">
        <v>4274.75</v>
      </c>
      <c r="O117" s="36">
        <v>304508.5625</v>
      </c>
      <c r="P117" s="36">
        <v>322899.96875</v>
      </c>
      <c r="Q117" s="40">
        <f t="shared" si="17"/>
        <v>18391.40625</v>
      </c>
      <c r="R117" s="41">
        <f t="shared" si="18"/>
        <v>6.0397008540605486E-2</v>
      </c>
      <c r="S117" s="34">
        <v>32.998329890969814</v>
      </c>
      <c r="T117" s="36">
        <v>125135.1328125</v>
      </c>
      <c r="U117" s="41">
        <v>0.10677163568859341</v>
      </c>
      <c r="V117" s="34">
        <f t="shared" si="19"/>
        <v>2.4334378016465577</v>
      </c>
      <c r="W117" s="37">
        <v>32882.558011629553</v>
      </c>
      <c r="X117" s="37">
        <v>28757.761750187936</v>
      </c>
      <c r="Y117" s="37">
        <v>34023.437935996582</v>
      </c>
      <c r="Z117" s="34">
        <v>8.4314784465477466</v>
      </c>
      <c r="AA117" s="42">
        <v>126312</v>
      </c>
      <c r="AB117" s="42">
        <v>63623</v>
      </c>
      <c r="AC117" s="41">
        <v>7.0890954203417775E-2</v>
      </c>
      <c r="AD117" s="41">
        <v>0.58170703484063457</v>
      </c>
      <c r="AE117" s="43">
        <v>1260</v>
      </c>
      <c r="AF117" s="43">
        <v>13</v>
      </c>
      <c r="AG117" s="43">
        <v>16</v>
      </c>
      <c r="AH117" s="43">
        <v>16</v>
      </c>
      <c r="AI117" s="43">
        <v>38</v>
      </c>
      <c r="AJ117" s="43">
        <v>3</v>
      </c>
      <c r="AK117" s="43">
        <v>78</v>
      </c>
      <c r="AL117" s="43">
        <v>16</v>
      </c>
      <c r="AM117" s="43">
        <v>4042000</v>
      </c>
      <c r="AN117" s="43">
        <v>726</v>
      </c>
      <c r="AO117" s="43">
        <v>242</v>
      </c>
      <c r="AP117" s="43">
        <v>12</v>
      </c>
      <c r="AQ117" s="43">
        <v>3</v>
      </c>
      <c r="AR117" s="43">
        <v>6</v>
      </c>
      <c r="AS117" s="43">
        <v>1</v>
      </c>
      <c r="AT117" s="43">
        <v>2</v>
      </c>
      <c r="AU117" s="43">
        <v>0</v>
      </c>
      <c r="AV117" s="43">
        <v>0</v>
      </c>
    </row>
    <row r="118" spans="1:48" x14ac:dyDescent="0.2">
      <c r="A118" s="34" t="s">
        <v>201</v>
      </c>
      <c r="B118" s="35">
        <v>150</v>
      </c>
      <c r="C118" s="36">
        <v>5288</v>
      </c>
      <c r="D118" s="36">
        <v>251</v>
      </c>
      <c r="E118" s="36">
        <v>1</v>
      </c>
      <c r="F118" s="37">
        <v>1967794</v>
      </c>
      <c r="G118" s="38" t="str">
        <f t="shared" si="15"/>
        <v>Medium</v>
      </c>
      <c r="H118" s="35" t="s">
        <v>202</v>
      </c>
      <c r="I118" s="35" t="s">
        <v>200</v>
      </c>
      <c r="J118" s="39">
        <v>40908</v>
      </c>
      <c r="K118" s="39">
        <v>31789</v>
      </c>
      <c r="L118" s="67">
        <f t="shared" si="16"/>
        <v>24.983561643835618</v>
      </c>
      <c r="M118" s="36">
        <v>13963.211319754782</v>
      </c>
      <c r="N118" s="36">
        <v>245.08940972222223</v>
      </c>
      <c r="O118" s="36">
        <v>92671.6328125</v>
      </c>
      <c r="P118" s="36">
        <v>91328.5234375</v>
      </c>
      <c r="Q118" s="40">
        <f t="shared" si="17"/>
        <v>-1343.109375</v>
      </c>
      <c r="R118" s="41">
        <f t="shared" si="18"/>
        <v>-1.4493209348296223E-2</v>
      </c>
      <c r="S118" s="34">
        <v>30.732031081854959</v>
      </c>
      <c r="T118" s="36">
        <v>36353.3359375</v>
      </c>
      <c r="U118" s="41">
        <v>2.9240997699016185E-3</v>
      </c>
      <c r="V118" s="34">
        <f t="shared" si="19"/>
        <v>2.5491919908485015</v>
      </c>
      <c r="W118" s="37">
        <v>42746.922006598863</v>
      </c>
      <c r="X118" s="37">
        <v>36079.388869702685</v>
      </c>
      <c r="Y118" s="37">
        <v>46181.413736744624</v>
      </c>
      <c r="Z118" s="34">
        <v>10.761145880048751</v>
      </c>
      <c r="AA118" s="42">
        <v>42147</v>
      </c>
      <c r="AB118" s="42">
        <v>21203</v>
      </c>
      <c r="AC118" s="41">
        <v>0.10224712082893472</v>
      </c>
      <c r="AD118" s="41">
        <v>0.51614714650793725</v>
      </c>
      <c r="AE118" s="43">
        <v>1021</v>
      </c>
      <c r="AF118" s="43">
        <v>9</v>
      </c>
      <c r="AG118" s="43">
        <v>0</v>
      </c>
      <c r="AH118" s="43">
        <v>4</v>
      </c>
      <c r="AI118" s="43">
        <v>4</v>
      </c>
      <c r="AJ118" s="43">
        <v>0</v>
      </c>
      <c r="AK118" s="43">
        <v>33</v>
      </c>
      <c r="AL118" s="43">
        <v>7</v>
      </c>
      <c r="AM118" s="43">
        <v>1884000</v>
      </c>
      <c r="AN118" s="43">
        <v>261</v>
      </c>
      <c r="AO118" s="43">
        <v>122</v>
      </c>
      <c r="AP118" s="43">
        <v>11</v>
      </c>
      <c r="AQ118" s="43">
        <v>5</v>
      </c>
      <c r="AR118" s="43">
        <v>5</v>
      </c>
      <c r="AS118" s="43">
        <v>1</v>
      </c>
      <c r="AT118" s="43">
        <v>1</v>
      </c>
      <c r="AU118" s="43">
        <v>0</v>
      </c>
      <c r="AV118" s="43">
        <v>0</v>
      </c>
    </row>
    <row r="119" spans="1:48" x14ac:dyDescent="0.2">
      <c r="A119" s="34" t="s">
        <v>203</v>
      </c>
      <c r="B119" s="35">
        <v>151</v>
      </c>
      <c r="C119" s="36">
        <v>8040</v>
      </c>
      <c r="D119" s="36">
        <v>254</v>
      </c>
      <c r="E119" s="36">
        <v>0</v>
      </c>
      <c r="F119" s="37">
        <v>1510891</v>
      </c>
      <c r="G119" s="38" t="str">
        <f t="shared" si="15"/>
        <v>Medium</v>
      </c>
      <c r="H119" s="35" t="s">
        <v>204</v>
      </c>
      <c r="I119" s="35" t="s">
        <v>200</v>
      </c>
      <c r="J119" s="39">
        <v>40908</v>
      </c>
      <c r="K119" s="39">
        <v>32272</v>
      </c>
      <c r="L119" s="67">
        <f t="shared" si="16"/>
        <v>23.660273972602738</v>
      </c>
      <c r="M119" s="36">
        <v>42932.285397224456</v>
      </c>
      <c r="N119" s="36">
        <v>345.92708333333331</v>
      </c>
      <c r="O119" s="36">
        <v>308069.34375</v>
      </c>
      <c r="P119" s="36">
        <v>311536.9375</v>
      </c>
      <c r="Q119" s="40">
        <f t="shared" si="17"/>
        <v>3467.59375</v>
      </c>
      <c r="R119" s="41">
        <f t="shared" si="18"/>
        <v>1.125588709279029E-2</v>
      </c>
      <c r="S119" s="34">
        <v>34.059536311782075</v>
      </c>
      <c r="T119" s="36">
        <v>132803.59375</v>
      </c>
      <c r="U119" s="41">
        <v>4.0140338822721054E-3</v>
      </c>
      <c r="V119" s="34">
        <f t="shared" si="19"/>
        <v>2.3197364999770573</v>
      </c>
      <c r="W119" s="37">
        <v>37270.016000602394</v>
      </c>
      <c r="X119" s="37">
        <v>29641.245096200568</v>
      </c>
      <c r="Y119" s="37">
        <v>37490.405915383133</v>
      </c>
      <c r="Z119" s="34">
        <v>8.8880647387132026</v>
      </c>
      <c r="AA119" s="42">
        <v>165893</v>
      </c>
      <c r="AB119" s="42">
        <v>85210</v>
      </c>
      <c r="AC119" s="41">
        <v>8.1813600943298523E-2</v>
      </c>
      <c r="AD119" s="41">
        <v>0.52023035272611251</v>
      </c>
      <c r="AE119" s="43">
        <v>2571</v>
      </c>
      <c r="AF119" s="43">
        <v>13</v>
      </c>
      <c r="AG119" s="43">
        <v>13</v>
      </c>
      <c r="AH119" s="43">
        <v>22</v>
      </c>
      <c r="AI119" s="43">
        <v>48</v>
      </c>
      <c r="AJ119" s="43">
        <v>4</v>
      </c>
      <c r="AK119" s="43">
        <v>80</v>
      </c>
      <c r="AL119" s="43">
        <v>13</v>
      </c>
      <c r="AM119" s="43">
        <v>5317000</v>
      </c>
      <c r="AN119" s="43">
        <v>700</v>
      </c>
      <c r="AO119" s="43">
        <v>267</v>
      </c>
      <c r="AP119" s="43">
        <v>15</v>
      </c>
      <c r="AQ119" s="43">
        <v>1</v>
      </c>
      <c r="AR119" s="43">
        <v>11</v>
      </c>
      <c r="AS119" s="43">
        <v>1</v>
      </c>
      <c r="AT119" s="43">
        <v>0</v>
      </c>
      <c r="AU119" s="43">
        <v>1</v>
      </c>
      <c r="AV119" s="43">
        <v>0</v>
      </c>
    </row>
    <row r="120" spans="1:48" x14ac:dyDescent="0.2">
      <c r="A120" s="34" t="s">
        <v>205</v>
      </c>
      <c r="B120" s="35">
        <v>152</v>
      </c>
      <c r="C120" s="36">
        <v>5440</v>
      </c>
      <c r="D120" s="36">
        <v>183</v>
      </c>
      <c r="E120" s="36">
        <v>1</v>
      </c>
      <c r="F120" s="37">
        <v>1862619</v>
      </c>
      <c r="G120" s="38" t="str">
        <f t="shared" si="15"/>
        <v>Medium</v>
      </c>
      <c r="H120" s="35" t="s">
        <v>202</v>
      </c>
      <c r="I120" s="35" t="s">
        <v>200</v>
      </c>
      <c r="J120" s="39">
        <v>40908</v>
      </c>
      <c r="K120" s="39">
        <v>32258</v>
      </c>
      <c r="L120" s="67">
        <f t="shared" si="16"/>
        <v>23.698630136986303</v>
      </c>
      <c r="M120" s="36">
        <v>22608.732063063719</v>
      </c>
      <c r="N120" s="36">
        <v>5658.8845486111113</v>
      </c>
      <c r="O120" s="36">
        <v>164333.140625</v>
      </c>
      <c r="P120" s="36">
        <v>188586.09375</v>
      </c>
      <c r="Q120" s="40">
        <f t="shared" si="17"/>
        <v>24252.953125</v>
      </c>
      <c r="R120" s="41">
        <f t="shared" si="18"/>
        <v>0.14758406632259299</v>
      </c>
      <c r="S120" s="34">
        <v>33.858788183796996</v>
      </c>
      <c r="T120" s="36">
        <v>64695.0390625</v>
      </c>
      <c r="U120" s="41">
        <v>0.19368382791136057</v>
      </c>
      <c r="V120" s="34">
        <f t="shared" si="19"/>
        <v>2.5401196599671656</v>
      </c>
      <c r="W120" s="37">
        <v>41133.930121429083</v>
      </c>
      <c r="X120" s="37">
        <v>37568.78356085311</v>
      </c>
      <c r="Y120" s="37">
        <v>47940.875505900236</v>
      </c>
      <c r="Z120" s="34">
        <v>11.109222722225427</v>
      </c>
      <c r="AA120" s="42">
        <v>31515</v>
      </c>
      <c r="AB120" s="42">
        <v>20233</v>
      </c>
      <c r="AC120" s="41">
        <v>0.10031524732117118</v>
      </c>
      <c r="AD120" s="41">
        <v>0.66687137013272646</v>
      </c>
      <c r="AE120" s="43">
        <v>550</v>
      </c>
      <c r="AF120" s="43">
        <v>6</v>
      </c>
      <c r="AG120" s="43">
        <v>2</v>
      </c>
      <c r="AH120" s="43">
        <v>3</v>
      </c>
      <c r="AI120" s="43">
        <v>10</v>
      </c>
      <c r="AJ120" s="43">
        <v>0</v>
      </c>
      <c r="AK120" s="43">
        <v>36</v>
      </c>
      <c r="AL120" s="43">
        <v>15</v>
      </c>
      <c r="AM120" s="43">
        <v>3452000</v>
      </c>
      <c r="AN120" s="43">
        <v>233</v>
      </c>
      <c r="AO120" s="43">
        <v>66</v>
      </c>
      <c r="AP120" s="43">
        <v>7</v>
      </c>
      <c r="AQ120" s="43">
        <v>1</v>
      </c>
      <c r="AR120" s="43">
        <v>5</v>
      </c>
      <c r="AS120" s="43">
        <v>1</v>
      </c>
      <c r="AT120" s="43">
        <v>0</v>
      </c>
      <c r="AU120" s="43">
        <v>1</v>
      </c>
      <c r="AV120" s="43">
        <v>0</v>
      </c>
    </row>
    <row r="121" spans="1:48" x14ac:dyDescent="0.2">
      <c r="A121" s="34" t="s">
        <v>206</v>
      </c>
      <c r="B121" s="35">
        <v>154</v>
      </c>
      <c r="C121" s="36">
        <v>5138</v>
      </c>
      <c r="D121" s="36">
        <v>194</v>
      </c>
      <c r="E121" s="36">
        <v>1</v>
      </c>
      <c r="F121" s="37">
        <v>2361802</v>
      </c>
      <c r="G121" s="38" t="str">
        <f t="shared" si="15"/>
        <v>Large</v>
      </c>
      <c r="H121" s="35" t="s">
        <v>202</v>
      </c>
      <c r="I121" s="35" t="s">
        <v>200</v>
      </c>
      <c r="J121" s="39">
        <v>40908</v>
      </c>
      <c r="K121" s="39">
        <v>29025</v>
      </c>
      <c r="L121" s="67">
        <f t="shared" si="16"/>
        <v>32.556164383561644</v>
      </c>
      <c r="M121" s="36">
        <v>50025.504740577067</v>
      </c>
      <c r="N121" s="36">
        <v>4301.6111111111113</v>
      </c>
      <c r="O121" s="36">
        <v>281381.5625</v>
      </c>
      <c r="P121" s="36">
        <v>286875.0625</v>
      </c>
      <c r="Q121" s="40">
        <f t="shared" si="17"/>
        <v>5493.5</v>
      </c>
      <c r="R121" s="41">
        <f t="shared" si="18"/>
        <v>1.9523311873001631E-2</v>
      </c>
      <c r="S121" s="34">
        <v>36.972507749152896</v>
      </c>
      <c r="T121" s="36">
        <v>127951.4375</v>
      </c>
      <c r="U121" s="41">
        <v>4.1890771059137182E-2</v>
      </c>
      <c r="V121" s="34">
        <f t="shared" si="19"/>
        <v>2.1991277940898475</v>
      </c>
      <c r="W121" s="37">
        <v>47037.1056206383</v>
      </c>
      <c r="X121" s="37">
        <v>40219.539073173757</v>
      </c>
      <c r="Y121" s="37">
        <v>50315.809175671959</v>
      </c>
      <c r="Z121" s="34">
        <v>9.0749167969552076</v>
      </c>
      <c r="AA121" s="42">
        <v>81862</v>
      </c>
      <c r="AB121" s="42">
        <v>40036</v>
      </c>
      <c r="AC121" s="41">
        <v>7.7582353157869377E-2</v>
      </c>
      <c r="AD121" s="41">
        <v>0.62416967541346213</v>
      </c>
      <c r="AE121" s="43">
        <v>1982</v>
      </c>
      <c r="AF121" s="43">
        <v>18</v>
      </c>
      <c r="AG121" s="43">
        <v>2</v>
      </c>
      <c r="AH121" s="43">
        <v>4</v>
      </c>
      <c r="AI121" s="43">
        <v>4</v>
      </c>
      <c r="AJ121" s="43">
        <v>3</v>
      </c>
      <c r="AK121" s="43">
        <v>88</v>
      </c>
      <c r="AL121" s="43">
        <v>16</v>
      </c>
      <c r="AM121" s="43">
        <v>3229000</v>
      </c>
      <c r="AN121" s="43">
        <v>545</v>
      </c>
      <c r="AO121" s="43">
        <v>210</v>
      </c>
      <c r="AP121" s="43">
        <v>22</v>
      </c>
      <c r="AQ121" s="43">
        <v>7</v>
      </c>
      <c r="AR121" s="43">
        <v>13</v>
      </c>
      <c r="AS121" s="43">
        <v>2</v>
      </c>
      <c r="AT121" s="43">
        <v>4</v>
      </c>
      <c r="AU121" s="43">
        <v>0</v>
      </c>
      <c r="AV121" s="43">
        <v>0</v>
      </c>
    </row>
    <row r="122" spans="1:48" x14ac:dyDescent="0.2">
      <c r="A122" s="34" t="s">
        <v>207</v>
      </c>
      <c r="B122" s="35">
        <v>155</v>
      </c>
      <c r="C122" s="36">
        <v>6159</v>
      </c>
      <c r="D122" s="36">
        <v>230</v>
      </c>
      <c r="E122" s="36">
        <v>1</v>
      </c>
      <c r="F122" s="37">
        <v>2287594</v>
      </c>
      <c r="G122" s="38" t="str">
        <f t="shared" si="15"/>
        <v>Large</v>
      </c>
      <c r="H122" s="35" t="s">
        <v>202</v>
      </c>
      <c r="I122" s="35" t="s">
        <v>200</v>
      </c>
      <c r="J122" s="39">
        <v>40908</v>
      </c>
      <c r="K122" s="39">
        <v>30301</v>
      </c>
      <c r="L122" s="67">
        <f t="shared" si="16"/>
        <v>29.06027397260274</v>
      </c>
      <c r="M122" s="36">
        <v>45392.201032973222</v>
      </c>
      <c r="N122" s="36">
        <v>7771.4236111111113</v>
      </c>
      <c r="O122" s="36">
        <v>283995.75</v>
      </c>
      <c r="P122" s="36">
        <v>307153.5</v>
      </c>
      <c r="Q122" s="40">
        <f t="shared" si="17"/>
        <v>23157.75</v>
      </c>
      <c r="R122" s="41">
        <f t="shared" si="18"/>
        <v>8.1542593507121147E-2</v>
      </c>
      <c r="S122" s="34">
        <v>33.317945779118176</v>
      </c>
      <c r="T122" s="36">
        <v>122346.359375</v>
      </c>
      <c r="U122" s="41">
        <v>0.12679895588433809</v>
      </c>
      <c r="V122" s="34">
        <f t="shared" si="19"/>
        <v>2.3212439785767023</v>
      </c>
      <c r="W122" s="37">
        <v>38597.269392594055</v>
      </c>
      <c r="X122" s="37">
        <v>35248.919919077074</v>
      </c>
      <c r="Y122" s="37">
        <v>43569.901149537844</v>
      </c>
      <c r="Z122" s="34">
        <v>8.6593307600223941</v>
      </c>
      <c r="AA122" s="42">
        <v>49816</v>
      </c>
      <c r="AB122" s="42">
        <v>27204</v>
      </c>
      <c r="AC122" s="41">
        <v>7.5686459352416746E-2</v>
      </c>
      <c r="AD122" s="41">
        <v>0.60508138995120908</v>
      </c>
      <c r="AE122" s="43">
        <v>932</v>
      </c>
      <c r="AF122" s="43">
        <v>9</v>
      </c>
      <c r="AG122" s="43">
        <v>0</v>
      </c>
      <c r="AH122" s="43">
        <v>2</v>
      </c>
      <c r="AI122" s="43">
        <v>5</v>
      </c>
      <c r="AJ122" s="43">
        <v>0</v>
      </c>
      <c r="AK122" s="43">
        <v>92</v>
      </c>
      <c r="AL122" s="43">
        <v>15</v>
      </c>
      <c r="AM122" s="43">
        <v>3868000</v>
      </c>
      <c r="AN122" s="43">
        <v>457</v>
      </c>
      <c r="AO122" s="43">
        <v>156</v>
      </c>
      <c r="AP122" s="43">
        <v>14</v>
      </c>
      <c r="AQ122" s="43">
        <v>2</v>
      </c>
      <c r="AR122" s="43">
        <v>11</v>
      </c>
      <c r="AS122" s="43">
        <v>2</v>
      </c>
      <c r="AT122" s="43">
        <v>2</v>
      </c>
      <c r="AU122" s="43">
        <v>1</v>
      </c>
      <c r="AV122" s="43">
        <v>1</v>
      </c>
    </row>
    <row r="123" spans="1:48" x14ac:dyDescent="0.2">
      <c r="A123" s="34" t="s">
        <v>208</v>
      </c>
      <c r="B123" s="35">
        <v>156</v>
      </c>
      <c r="C123" s="36">
        <v>6117</v>
      </c>
      <c r="D123" s="36">
        <v>248</v>
      </c>
      <c r="E123" s="36">
        <v>1</v>
      </c>
      <c r="F123" s="37">
        <v>2608744</v>
      </c>
      <c r="G123" s="38" t="str">
        <f t="shared" si="15"/>
        <v>Large</v>
      </c>
      <c r="H123" s="35" t="s">
        <v>202</v>
      </c>
      <c r="I123" s="35" t="s">
        <v>200</v>
      </c>
      <c r="J123" s="39">
        <v>40908</v>
      </c>
      <c r="K123" s="39">
        <v>31103</v>
      </c>
      <c r="L123" s="67">
        <f t="shared" si="16"/>
        <v>26.863013698630137</v>
      </c>
      <c r="M123" s="36">
        <v>22405.478262369168</v>
      </c>
      <c r="N123" s="36">
        <v>3865.2916666666665</v>
      </c>
      <c r="O123" s="36">
        <v>154220.296875</v>
      </c>
      <c r="P123" s="36">
        <v>167065.21875</v>
      </c>
      <c r="Q123" s="40">
        <f t="shared" si="17"/>
        <v>12844.921875</v>
      </c>
      <c r="R123" s="41">
        <f t="shared" si="18"/>
        <v>8.3289438130255841E-2</v>
      </c>
      <c r="S123" s="34">
        <v>34.26170943168858</v>
      </c>
      <c r="T123" s="36">
        <v>55843.640625</v>
      </c>
      <c r="U123" s="41">
        <v>0.1311338606427041</v>
      </c>
      <c r="V123" s="34">
        <f t="shared" si="19"/>
        <v>2.761644748604712</v>
      </c>
      <c r="W123" s="37">
        <v>48911.474707421083</v>
      </c>
      <c r="X123" s="37">
        <v>45019.570283433684</v>
      </c>
      <c r="Y123" s="37">
        <v>54932.767467594698</v>
      </c>
      <c r="Z123" s="34">
        <v>9.184309947572773</v>
      </c>
      <c r="AA123" s="42">
        <v>72226</v>
      </c>
      <c r="AB123" s="42">
        <v>46682</v>
      </c>
      <c r="AC123" s="41">
        <v>7.6210642065738604E-2</v>
      </c>
      <c r="AD123" s="41">
        <v>0.80547296991278916</v>
      </c>
      <c r="AE123" s="43">
        <v>505</v>
      </c>
      <c r="AF123" s="43">
        <v>4</v>
      </c>
      <c r="AG123" s="43">
        <v>1</v>
      </c>
      <c r="AH123" s="43">
        <v>1</v>
      </c>
      <c r="AI123" s="43">
        <v>2</v>
      </c>
      <c r="AJ123" s="43">
        <v>0</v>
      </c>
      <c r="AK123" s="43">
        <v>21</v>
      </c>
      <c r="AL123" s="43">
        <v>11</v>
      </c>
      <c r="AM123" s="43">
        <v>3102000</v>
      </c>
      <c r="AN123" s="43">
        <v>164</v>
      </c>
      <c r="AO123" s="43">
        <v>58</v>
      </c>
      <c r="AP123" s="43">
        <v>6</v>
      </c>
      <c r="AQ123" s="43">
        <v>1</v>
      </c>
      <c r="AR123" s="43">
        <v>4</v>
      </c>
      <c r="AS123" s="43">
        <v>1</v>
      </c>
      <c r="AT123" s="43">
        <v>0</v>
      </c>
      <c r="AU123" s="43">
        <v>0</v>
      </c>
      <c r="AV123" s="43">
        <v>0</v>
      </c>
    </row>
    <row r="124" spans="1:48" x14ac:dyDescent="0.2">
      <c r="A124" s="34" t="s">
        <v>209</v>
      </c>
      <c r="B124" s="35">
        <v>157</v>
      </c>
      <c r="C124" s="36">
        <v>5440</v>
      </c>
      <c r="D124" s="36" t="s">
        <v>210</v>
      </c>
      <c r="E124" s="36">
        <v>1</v>
      </c>
      <c r="F124" s="37">
        <v>2237055</v>
      </c>
      <c r="G124" s="38" t="str">
        <f t="shared" si="15"/>
        <v>Large</v>
      </c>
      <c r="H124" s="35" t="s">
        <v>202</v>
      </c>
      <c r="I124" s="35" t="s">
        <v>200</v>
      </c>
      <c r="J124" s="39">
        <v>40908</v>
      </c>
      <c r="K124" s="39">
        <v>32083</v>
      </c>
      <c r="L124" s="67">
        <f t="shared" si="16"/>
        <v>24.17808219178082</v>
      </c>
      <c r="M124" s="36">
        <v>65063.954921166936</v>
      </c>
      <c r="N124" s="36">
        <v>-90.944444444444443</v>
      </c>
      <c r="O124" s="36">
        <v>398869.3125</v>
      </c>
      <c r="P124" s="36">
        <v>379541</v>
      </c>
      <c r="Q124" s="40">
        <f t="shared" si="17"/>
        <v>-19328.3125</v>
      </c>
      <c r="R124" s="41">
        <f t="shared" si="18"/>
        <v>-4.8457757702279995E-2</v>
      </c>
      <c r="S124" s="34">
        <v>33.274374799139252</v>
      </c>
      <c r="T124" s="36">
        <v>192207.421875</v>
      </c>
      <c r="U124" s="41">
        <v>-2.224696220513727E-2</v>
      </c>
      <c r="V124" s="34">
        <f t="shared" si="19"/>
        <v>2.0752024485266771</v>
      </c>
      <c r="W124" s="37">
        <v>34413.465034152963</v>
      </c>
      <c r="X124" s="37">
        <v>28438.069720089992</v>
      </c>
      <c r="Y124" s="37">
        <v>35242.60930530748</v>
      </c>
      <c r="Z124" s="34">
        <v>8.9432596080047482</v>
      </c>
      <c r="AA124" s="42">
        <v>213244</v>
      </c>
      <c r="AB124" s="42">
        <v>110757</v>
      </c>
      <c r="AC124" s="41">
        <v>7.6545403457088643E-2</v>
      </c>
      <c r="AD124" s="41">
        <v>0.46132414229125501</v>
      </c>
      <c r="AE124" s="43">
        <v>3767</v>
      </c>
      <c r="AF124" s="43">
        <v>30</v>
      </c>
      <c r="AG124" s="43">
        <v>3</v>
      </c>
      <c r="AH124" s="43">
        <v>9</v>
      </c>
      <c r="AI124" s="43">
        <v>13</v>
      </c>
      <c r="AJ124" s="43">
        <v>4</v>
      </c>
      <c r="AK124" s="43">
        <v>204</v>
      </c>
      <c r="AL124" s="43">
        <v>15</v>
      </c>
      <c r="AM124" s="43">
        <v>3369000</v>
      </c>
      <c r="AN124" s="43">
        <v>1017</v>
      </c>
      <c r="AO124" s="43">
        <v>429</v>
      </c>
      <c r="AP124" s="43">
        <v>23</v>
      </c>
      <c r="AQ124" s="43">
        <v>11</v>
      </c>
      <c r="AR124" s="43">
        <v>11</v>
      </c>
      <c r="AS124" s="43">
        <v>2</v>
      </c>
      <c r="AT124" s="43">
        <v>1</v>
      </c>
      <c r="AU124" s="43">
        <v>1</v>
      </c>
      <c r="AV124" s="43">
        <v>0</v>
      </c>
    </row>
    <row r="125" spans="1:48" x14ac:dyDescent="0.2">
      <c r="A125" s="34" t="s">
        <v>211</v>
      </c>
      <c r="B125" s="35">
        <v>158</v>
      </c>
      <c r="C125" s="36">
        <v>6117</v>
      </c>
      <c r="D125" s="36">
        <v>224</v>
      </c>
      <c r="E125" s="36">
        <v>1</v>
      </c>
      <c r="F125" s="37">
        <v>1981567</v>
      </c>
      <c r="G125" s="38" t="str">
        <f t="shared" si="15"/>
        <v>Medium</v>
      </c>
      <c r="H125" s="35" t="s">
        <v>202</v>
      </c>
      <c r="I125" s="35" t="s">
        <v>200</v>
      </c>
      <c r="J125" s="39">
        <v>40908</v>
      </c>
      <c r="K125" s="39">
        <v>31327</v>
      </c>
      <c r="L125" s="67">
        <f t="shared" si="16"/>
        <v>26.24931506849315</v>
      </c>
      <c r="M125" s="36">
        <v>42054.984430455137</v>
      </c>
      <c r="N125" s="36">
        <v>196.96875</v>
      </c>
      <c r="O125" s="36">
        <v>318135.5625</v>
      </c>
      <c r="P125" s="36">
        <v>307321.875</v>
      </c>
      <c r="Q125" s="40">
        <f t="shared" si="17"/>
        <v>-10813.6875</v>
      </c>
      <c r="R125" s="41">
        <f t="shared" si="18"/>
        <v>-3.3990816414936321E-2</v>
      </c>
      <c r="S125" s="34">
        <v>33.583387899301577</v>
      </c>
      <c r="T125" s="36">
        <v>130352.53125</v>
      </c>
      <c r="U125" s="41">
        <v>1.4239031127368306E-2</v>
      </c>
      <c r="V125" s="34">
        <f t="shared" si="19"/>
        <v>2.4405783259387226</v>
      </c>
      <c r="W125" s="37">
        <v>35933.728598001428</v>
      </c>
      <c r="X125" s="37">
        <v>31777.669434401567</v>
      </c>
      <c r="Y125" s="37">
        <v>38066.072013077814</v>
      </c>
      <c r="Z125" s="34">
        <v>8.8846089499138934</v>
      </c>
      <c r="AA125" s="42">
        <v>18455</v>
      </c>
      <c r="AB125" s="42">
        <v>12027</v>
      </c>
      <c r="AC125" s="41">
        <v>7.4014802441230487E-2</v>
      </c>
      <c r="AD125" s="41">
        <v>0.59832067295423874</v>
      </c>
      <c r="AE125" s="43">
        <v>1653</v>
      </c>
      <c r="AF125" s="43">
        <v>16</v>
      </c>
      <c r="AG125" s="43">
        <v>4</v>
      </c>
      <c r="AH125" s="43">
        <v>6</v>
      </c>
      <c r="AI125" s="43">
        <v>11</v>
      </c>
      <c r="AJ125" s="43">
        <v>1</v>
      </c>
      <c r="AK125" s="43">
        <v>139</v>
      </c>
      <c r="AL125" s="43">
        <v>14</v>
      </c>
      <c r="AM125" s="43">
        <v>4729000</v>
      </c>
      <c r="AN125" s="43">
        <v>581</v>
      </c>
      <c r="AO125" s="43">
        <v>196</v>
      </c>
      <c r="AP125" s="43">
        <v>11</v>
      </c>
      <c r="AQ125" s="43">
        <v>3</v>
      </c>
      <c r="AR125" s="43">
        <v>7</v>
      </c>
      <c r="AS125" s="43">
        <v>1</v>
      </c>
      <c r="AT125" s="43">
        <v>1</v>
      </c>
      <c r="AU125" s="43">
        <v>3</v>
      </c>
      <c r="AV125" s="43">
        <v>0</v>
      </c>
    </row>
    <row r="126" spans="1:48" x14ac:dyDescent="0.2">
      <c r="A126" s="34" t="s">
        <v>212</v>
      </c>
      <c r="B126" s="35">
        <v>159</v>
      </c>
      <c r="C126" s="36">
        <v>5288</v>
      </c>
      <c r="D126" s="36">
        <v>185</v>
      </c>
      <c r="E126" s="36">
        <v>0</v>
      </c>
      <c r="F126" s="37">
        <v>1658175</v>
      </c>
      <c r="G126" s="38" t="str">
        <f t="shared" si="15"/>
        <v>Medium</v>
      </c>
      <c r="H126" s="35" t="s">
        <v>204</v>
      </c>
      <c r="I126" s="35" t="s">
        <v>200</v>
      </c>
      <c r="J126" s="39">
        <v>40908</v>
      </c>
      <c r="K126" s="39">
        <v>32167</v>
      </c>
      <c r="L126" s="67">
        <f t="shared" si="16"/>
        <v>23.947945205479453</v>
      </c>
      <c r="M126" s="36">
        <v>29439.322555276849</v>
      </c>
      <c r="N126" s="36">
        <v>10938.038194444445</v>
      </c>
      <c r="O126" s="36">
        <v>247543.15625</v>
      </c>
      <c r="P126" s="36">
        <v>302971.9375</v>
      </c>
      <c r="Q126" s="40">
        <f t="shared" si="17"/>
        <v>55428.78125</v>
      </c>
      <c r="R126" s="41">
        <f t="shared" si="18"/>
        <v>0.22391562784317531</v>
      </c>
      <c r="S126" s="34">
        <v>33.796375657224416</v>
      </c>
      <c r="T126" s="36">
        <v>92307.34375</v>
      </c>
      <c r="U126" s="41">
        <v>0.25044966966672139</v>
      </c>
      <c r="V126" s="34">
        <f t="shared" si="19"/>
        <v>2.6817276523570208</v>
      </c>
      <c r="W126" s="37">
        <v>39240.679374440348</v>
      </c>
      <c r="X126" s="37">
        <v>36109.307976918142</v>
      </c>
      <c r="Y126" s="37">
        <v>45255.934975479351</v>
      </c>
      <c r="Z126" s="34">
        <v>9.7375389551324414</v>
      </c>
      <c r="AA126" s="42">
        <v>36903</v>
      </c>
      <c r="AB126" s="42">
        <v>25090</v>
      </c>
      <c r="AC126" s="41">
        <v>8.0639566601048041E-2</v>
      </c>
      <c r="AD126" s="41">
        <v>0.8068416645886447</v>
      </c>
      <c r="AE126" s="43">
        <v>466</v>
      </c>
      <c r="AF126" s="43">
        <v>3</v>
      </c>
      <c r="AG126" s="43">
        <v>4</v>
      </c>
      <c r="AH126" s="43">
        <v>0</v>
      </c>
      <c r="AI126" s="43">
        <v>6</v>
      </c>
      <c r="AJ126" s="43">
        <v>0</v>
      </c>
      <c r="AK126" s="43">
        <v>48</v>
      </c>
      <c r="AL126" s="43">
        <v>12</v>
      </c>
      <c r="AM126" s="43">
        <v>1547000</v>
      </c>
      <c r="AN126" s="43">
        <v>292</v>
      </c>
      <c r="AO126" s="43">
        <v>100</v>
      </c>
      <c r="AP126" s="43">
        <v>4</v>
      </c>
      <c r="AQ126" s="43">
        <v>2</v>
      </c>
      <c r="AR126" s="43">
        <v>2</v>
      </c>
      <c r="AS126" s="43">
        <v>1</v>
      </c>
      <c r="AT126" s="43">
        <v>0</v>
      </c>
      <c r="AU126" s="43">
        <v>0</v>
      </c>
      <c r="AV126" s="43">
        <v>0</v>
      </c>
    </row>
    <row r="127" spans="1:48" x14ac:dyDescent="0.2">
      <c r="A127" s="34" t="s">
        <v>213</v>
      </c>
      <c r="B127" s="35">
        <v>161</v>
      </c>
      <c r="C127" s="36">
        <v>6117</v>
      </c>
      <c r="D127" s="36">
        <v>207</v>
      </c>
      <c r="E127" s="36">
        <v>1</v>
      </c>
      <c r="F127" s="37">
        <v>2151457</v>
      </c>
      <c r="G127" s="38" t="str">
        <f t="shared" si="15"/>
        <v>Large</v>
      </c>
      <c r="H127" s="35" t="s">
        <v>202</v>
      </c>
      <c r="I127" s="35" t="s">
        <v>200</v>
      </c>
      <c r="J127" s="39">
        <v>40908</v>
      </c>
      <c r="K127" s="39">
        <v>31607</v>
      </c>
      <c r="L127" s="67">
        <f t="shared" si="16"/>
        <v>25.482191780821918</v>
      </c>
      <c r="M127" s="36">
        <v>28013.424714665092</v>
      </c>
      <c r="N127" s="36">
        <v>3607.2170138888887</v>
      </c>
      <c r="O127" s="36">
        <v>235214.59375</v>
      </c>
      <c r="P127" s="36">
        <v>244713.0625</v>
      </c>
      <c r="Q127" s="40">
        <f t="shared" si="17"/>
        <v>9498.46875</v>
      </c>
      <c r="R127" s="41">
        <f t="shared" si="18"/>
        <v>4.0382140404500305E-2</v>
      </c>
      <c r="S127" s="34">
        <v>31.649165051009934</v>
      </c>
      <c r="T127" s="36">
        <v>85292.8125</v>
      </c>
      <c r="U127" s="41">
        <v>6.5102386264962245E-2</v>
      </c>
      <c r="V127" s="34">
        <f t="shared" si="19"/>
        <v>2.7577305385491888</v>
      </c>
      <c r="W127" s="37">
        <v>40654.508936494502</v>
      </c>
      <c r="X127" s="37">
        <v>38975.328571794955</v>
      </c>
      <c r="Y127" s="37">
        <v>48553.776232573233</v>
      </c>
      <c r="Z127" s="34">
        <v>8.8023783345693261</v>
      </c>
      <c r="AA127" s="42">
        <v>28914</v>
      </c>
      <c r="AB127" s="42">
        <v>21619</v>
      </c>
      <c r="AC127" s="41">
        <v>8.186940167727555E-2</v>
      </c>
      <c r="AD127" s="41">
        <v>0.72472035478713526</v>
      </c>
      <c r="AE127" s="43">
        <v>561</v>
      </c>
      <c r="AF127" s="43">
        <v>10</v>
      </c>
      <c r="AG127" s="43">
        <v>2</v>
      </c>
      <c r="AH127" s="43">
        <v>1</v>
      </c>
      <c r="AI127" s="43">
        <v>3</v>
      </c>
      <c r="AJ127" s="43">
        <v>0</v>
      </c>
      <c r="AK127" s="43">
        <v>70</v>
      </c>
      <c r="AL127" s="43">
        <v>12</v>
      </c>
      <c r="AM127" s="43">
        <v>3800000</v>
      </c>
      <c r="AN127" s="43">
        <v>317</v>
      </c>
      <c r="AO127" s="43">
        <v>99</v>
      </c>
      <c r="AP127" s="43">
        <v>6</v>
      </c>
      <c r="AQ127" s="43">
        <v>1</v>
      </c>
      <c r="AR127" s="43">
        <v>2</v>
      </c>
      <c r="AS127" s="43">
        <v>1</v>
      </c>
      <c r="AT127" s="43">
        <v>0</v>
      </c>
      <c r="AU127" s="43">
        <v>0</v>
      </c>
      <c r="AV127" s="43">
        <v>0</v>
      </c>
    </row>
    <row r="128" spans="1:48" x14ac:dyDescent="0.2">
      <c r="A128" s="34" t="s">
        <v>214</v>
      </c>
      <c r="B128" s="35">
        <v>162</v>
      </c>
      <c r="C128" s="36">
        <v>4615</v>
      </c>
      <c r="D128" s="36">
        <v>170</v>
      </c>
      <c r="E128" s="36">
        <v>1</v>
      </c>
      <c r="F128" s="37">
        <v>1884546</v>
      </c>
      <c r="G128" s="38" t="str">
        <f t="shared" si="15"/>
        <v>Medium</v>
      </c>
      <c r="H128" s="35" t="s">
        <v>215</v>
      </c>
      <c r="I128" s="35" t="s">
        <v>216</v>
      </c>
      <c r="J128" s="39">
        <v>40908</v>
      </c>
      <c r="K128" s="39">
        <v>28445</v>
      </c>
      <c r="L128" s="67">
        <f t="shared" si="16"/>
        <v>34.145205479452052</v>
      </c>
      <c r="M128" s="36">
        <v>43850.797275591583</v>
      </c>
      <c r="N128" s="36">
        <v>7137.125</v>
      </c>
      <c r="O128" s="36">
        <v>249787.78125</v>
      </c>
      <c r="P128" s="36">
        <v>277592.53125</v>
      </c>
      <c r="Q128" s="40">
        <f t="shared" si="17"/>
        <v>27804.75</v>
      </c>
      <c r="R128" s="41">
        <f t="shared" si="18"/>
        <v>0.11131349123987624</v>
      </c>
      <c r="S128" s="34">
        <v>35.613135100058059</v>
      </c>
      <c r="T128" s="36">
        <v>105752.5</v>
      </c>
      <c r="U128" s="41">
        <v>0.14512674050258859</v>
      </c>
      <c r="V128" s="34">
        <f t="shared" si="19"/>
        <v>2.3620035578355121</v>
      </c>
      <c r="W128" s="37">
        <v>55484.605205550695</v>
      </c>
      <c r="X128" s="37">
        <v>46728.56641686958</v>
      </c>
      <c r="Y128" s="37">
        <v>57232.798561003488</v>
      </c>
      <c r="Z128" s="34">
        <v>8.6193266339942074</v>
      </c>
      <c r="AA128" s="42">
        <v>113630</v>
      </c>
      <c r="AB128" s="42">
        <v>56213</v>
      </c>
      <c r="AC128" s="41">
        <v>7.167198546716573E-2</v>
      </c>
      <c r="AD128" s="41">
        <v>0.57773755368422053</v>
      </c>
      <c r="AE128" s="43">
        <v>1717</v>
      </c>
      <c r="AF128" s="43">
        <v>12</v>
      </c>
      <c r="AG128" s="43">
        <v>7</v>
      </c>
      <c r="AH128" s="43">
        <v>11</v>
      </c>
      <c r="AI128" s="43">
        <v>12</v>
      </c>
      <c r="AJ128" s="43">
        <v>1</v>
      </c>
      <c r="AK128" s="43">
        <v>55</v>
      </c>
      <c r="AL128" s="43">
        <v>37</v>
      </c>
      <c r="AM128" s="43">
        <v>10837000</v>
      </c>
      <c r="AN128" s="43">
        <v>544</v>
      </c>
      <c r="AO128" s="43">
        <v>168</v>
      </c>
      <c r="AP128" s="43">
        <v>18</v>
      </c>
      <c r="AQ128" s="43">
        <v>3</v>
      </c>
      <c r="AR128" s="43">
        <v>13</v>
      </c>
      <c r="AS128" s="43">
        <v>3</v>
      </c>
      <c r="AT128" s="43">
        <v>2</v>
      </c>
      <c r="AU128" s="43">
        <v>0</v>
      </c>
      <c r="AV128" s="43">
        <v>1</v>
      </c>
    </row>
    <row r="129" spans="1:48" x14ac:dyDescent="0.2">
      <c r="A129" s="34" t="s">
        <v>217</v>
      </c>
      <c r="B129" s="35">
        <v>163</v>
      </c>
      <c r="C129" s="36">
        <v>6159</v>
      </c>
      <c r="D129" s="36">
        <v>212</v>
      </c>
      <c r="E129" s="36">
        <v>1</v>
      </c>
      <c r="F129" s="37">
        <v>1630205</v>
      </c>
      <c r="G129" s="38" t="str">
        <f t="shared" si="15"/>
        <v>Medium</v>
      </c>
      <c r="H129" s="35" t="s">
        <v>218</v>
      </c>
      <c r="I129" s="35" t="s">
        <v>216</v>
      </c>
      <c r="J129" s="39">
        <v>40908</v>
      </c>
      <c r="K129" s="39">
        <v>30900</v>
      </c>
      <c r="L129" s="67">
        <f t="shared" si="16"/>
        <v>27.419178082191781</v>
      </c>
      <c r="M129" s="36">
        <v>16013.923765765752</v>
      </c>
      <c r="N129" s="36">
        <v>2092.3993055555557</v>
      </c>
      <c r="O129" s="36">
        <v>136736.078125</v>
      </c>
      <c r="P129" s="36">
        <v>141777.421875</v>
      </c>
      <c r="Q129" s="40">
        <f t="shared" si="17"/>
        <v>5041.34375</v>
      </c>
      <c r="R129" s="41">
        <f t="shared" si="18"/>
        <v>3.6869155669298596E-2</v>
      </c>
      <c r="S129" s="34">
        <v>31.85212388509845</v>
      </c>
      <c r="T129" s="36">
        <v>54454.9375</v>
      </c>
      <c r="U129" s="41">
        <v>3.8324836246483619E-2</v>
      </c>
      <c r="V129" s="34">
        <f t="shared" si="19"/>
        <v>2.5109950429196619</v>
      </c>
      <c r="W129" s="37">
        <v>35210.662614386434</v>
      </c>
      <c r="X129" s="37">
        <v>30052.13093853978</v>
      </c>
      <c r="Y129" s="37">
        <v>36926.629927881208</v>
      </c>
      <c r="Z129" s="34">
        <v>7.7245099635808261</v>
      </c>
      <c r="AA129" s="42">
        <v>33683</v>
      </c>
      <c r="AB129" s="42">
        <v>24890</v>
      </c>
      <c r="AC129" s="41">
        <v>7.5317647522059217E-2</v>
      </c>
      <c r="AD129" s="41">
        <v>0.65328075676362785</v>
      </c>
      <c r="AE129" s="43">
        <v>374</v>
      </c>
      <c r="AF129" s="43">
        <v>5</v>
      </c>
      <c r="AG129" s="43">
        <v>7</v>
      </c>
      <c r="AH129" s="43">
        <v>3</v>
      </c>
      <c r="AI129" s="43">
        <v>30</v>
      </c>
      <c r="AJ129" s="43">
        <v>1</v>
      </c>
      <c r="AK129" s="43">
        <v>59</v>
      </c>
      <c r="AL129" s="43">
        <v>7</v>
      </c>
      <c r="AM129" s="43">
        <v>2522000</v>
      </c>
      <c r="AN129" s="43">
        <v>215</v>
      </c>
      <c r="AO129" s="43">
        <v>50</v>
      </c>
      <c r="AP129" s="43">
        <v>3</v>
      </c>
      <c r="AQ129" s="43">
        <v>1</v>
      </c>
      <c r="AR129" s="43">
        <v>1</v>
      </c>
      <c r="AS129" s="43">
        <v>1</v>
      </c>
      <c r="AT129" s="43">
        <v>0</v>
      </c>
      <c r="AU129" s="43">
        <v>0</v>
      </c>
      <c r="AV129" s="43">
        <v>0</v>
      </c>
    </row>
    <row r="130" spans="1:48" x14ac:dyDescent="0.2">
      <c r="A130" s="34" t="s">
        <v>219</v>
      </c>
      <c r="B130" s="35">
        <v>164</v>
      </c>
      <c r="C130" s="36">
        <v>6005</v>
      </c>
      <c r="D130" s="36">
        <v>224</v>
      </c>
      <c r="E130" s="36">
        <v>1</v>
      </c>
      <c r="F130" s="37">
        <v>2382496</v>
      </c>
      <c r="G130" s="38" t="str">
        <f t="shared" ref="G130:G161" si="20">VLOOKUP(F130,Size_Table,2)</f>
        <v>Large</v>
      </c>
      <c r="H130" s="35" t="s">
        <v>215</v>
      </c>
      <c r="I130" s="35" t="s">
        <v>216</v>
      </c>
      <c r="J130" s="39">
        <v>40908</v>
      </c>
      <c r="K130" s="39">
        <v>29795</v>
      </c>
      <c r="L130" s="67">
        <f t="shared" ref="L130:L161" si="21">(J130-K130)/365</f>
        <v>30.446575342465753</v>
      </c>
      <c r="M130" s="36">
        <v>34049.914823488376</v>
      </c>
      <c r="N130" s="36">
        <v>10151.498263888889</v>
      </c>
      <c r="O130" s="36">
        <v>243428.859375</v>
      </c>
      <c r="P130" s="36">
        <v>287899.25</v>
      </c>
      <c r="Q130" s="40">
        <f t="shared" ref="Q130:Q161" si="22">P130-O130</f>
        <v>44470.390625</v>
      </c>
      <c r="R130" s="41">
        <f t="shared" ref="R130:R161" si="23">Q130/O130</f>
        <v>0.18268331347062575</v>
      </c>
      <c r="S130" s="34">
        <v>31.540609111478734</v>
      </c>
      <c r="T130" s="36">
        <v>95895.8359375</v>
      </c>
      <c r="U130" s="41">
        <v>0.19589451998982946</v>
      </c>
      <c r="V130" s="34">
        <f t="shared" ref="V130:V161" si="24">O130/T130</f>
        <v>2.5384716343017697</v>
      </c>
      <c r="W130" s="37">
        <v>40506.209618232417</v>
      </c>
      <c r="X130" s="37">
        <v>35905.569729264345</v>
      </c>
      <c r="Y130" s="37">
        <v>45811.406543691359</v>
      </c>
      <c r="Z130" s="34">
        <v>9.2647796760315426</v>
      </c>
      <c r="AA130" s="42">
        <v>40020</v>
      </c>
      <c r="AB130" s="42">
        <v>31542</v>
      </c>
      <c r="AC130" s="41">
        <v>8.6689084130736213E-2</v>
      </c>
      <c r="AD130" s="41">
        <v>0.53964829295207051</v>
      </c>
      <c r="AE130" s="43">
        <v>591</v>
      </c>
      <c r="AF130" s="43">
        <v>4</v>
      </c>
      <c r="AG130" s="43">
        <v>8</v>
      </c>
      <c r="AH130" s="43">
        <v>7</v>
      </c>
      <c r="AI130" s="43">
        <v>28</v>
      </c>
      <c r="AJ130" s="43">
        <v>2</v>
      </c>
      <c r="AK130" s="43">
        <v>88</v>
      </c>
      <c r="AL130" s="43">
        <v>13</v>
      </c>
      <c r="AM130" s="43">
        <v>3365800</v>
      </c>
      <c r="AN130" s="43">
        <v>378</v>
      </c>
      <c r="AO130" s="43">
        <v>102</v>
      </c>
      <c r="AP130" s="43">
        <v>12</v>
      </c>
      <c r="AQ130" s="43">
        <v>4</v>
      </c>
      <c r="AR130" s="43">
        <v>5</v>
      </c>
      <c r="AS130" s="43">
        <v>1</v>
      </c>
      <c r="AT130" s="43">
        <v>1</v>
      </c>
      <c r="AU130" s="43">
        <v>1</v>
      </c>
      <c r="AV130" s="43">
        <v>1</v>
      </c>
    </row>
    <row r="131" spans="1:48" x14ac:dyDescent="0.2">
      <c r="A131" s="34" t="s">
        <v>220</v>
      </c>
      <c r="B131" s="35">
        <v>165</v>
      </c>
      <c r="C131" s="36">
        <v>6047</v>
      </c>
      <c r="D131" s="36">
        <v>212</v>
      </c>
      <c r="E131" s="36">
        <v>1</v>
      </c>
      <c r="F131" s="37">
        <v>1924852</v>
      </c>
      <c r="G131" s="38" t="str">
        <f t="shared" si="20"/>
        <v>Medium</v>
      </c>
      <c r="H131" s="35" t="s">
        <v>221</v>
      </c>
      <c r="I131" s="35" t="s">
        <v>216</v>
      </c>
      <c r="J131" s="39">
        <v>40908</v>
      </c>
      <c r="K131" s="39">
        <v>30292</v>
      </c>
      <c r="L131" s="67">
        <f t="shared" si="21"/>
        <v>29.084931506849315</v>
      </c>
      <c r="M131" s="36">
        <v>31564.772526652549</v>
      </c>
      <c r="N131" s="36">
        <v>7910.9079861111113</v>
      </c>
      <c r="O131" s="36">
        <v>211206.765625</v>
      </c>
      <c r="P131" s="36">
        <v>240389.171875</v>
      </c>
      <c r="Q131" s="40">
        <f t="shared" si="22"/>
        <v>29182.40625</v>
      </c>
      <c r="R131" s="41">
        <f t="shared" si="23"/>
        <v>0.1381698458552871</v>
      </c>
      <c r="S131" s="34">
        <v>31.037010015289372</v>
      </c>
      <c r="T131" s="36">
        <v>88001.40625</v>
      </c>
      <c r="U131" s="41">
        <v>0.13798359046108993</v>
      </c>
      <c r="V131" s="34">
        <f t="shared" si="24"/>
        <v>2.4000385292138442</v>
      </c>
      <c r="W131" s="37">
        <v>42180.189955771304</v>
      </c>
      <c r="X131" s="37">
        <v>38269.218271725062</v>
      </c>
      <c r="Y131" s="37">
        <v>50854.086495935706</v>
      </c>
      <c r="Z131" s="34">
        <v>10.845535691265022</v>
      </c>
      <c r="AA131" s="42">
        <v>51588</v>
      </c>
      <c r="AB131" s="42">
        <v>30282</v>
      </c>
      <c r="AC131" s="41">
        <v>0.11595456293497274</v>
      </c>
      <c r="AD131" s="41">
        <v>0.50436089332255263</v>
      </c>
      <c r="AE131" s="43">
        <v>863</v>
      </c>
      <c r="AF131" s="43">
        <v>5</v>
      </c>
      <c r="AG131" s="43">
        <v>3</v>
      </c>
      <c r="AH131" s="43">
        <v>5</v>
      </c>
      <c r="AI131" s="43">
        <v>15</v>
      </c>
      <c r="AJ131" s="43">
        <v>1</v>
      </c>
      <c r="AK131" s="43">
        <v>52</v>
      </c>
      <c r="AL131" s="43">
        <v>17</v>
      </c>
      <c r="AM131" s="43">
        <v>3981000</v>
      </c>
      <c r="AN131" s="43">
        <v>374</v>
      </c>
      <c r="AO131" s="43">
        <v>127</v>
      </c>
      <c r="AP131" s="43">
        <v>15</v>
      </c>
      <c r="AQ131" s="43">
        <v>4</v>
      </c>
      <c r="AR131" s="43">
        <v>9</v>
      </c>
      <c r="AS131" s="43">
        <v>2</v>
      </c>
      <c r="AT131" s="43">
        <v>0</v>
      </c>
      <c r="AU131" s="43">
        <v>0</v>
      </c>
      <c r="AV131" s="43">
        <v>1</v>
      </c>
    </row>
    <row r="132" spans="1:48" x14ac:dyDescent="0.2">
      <c r="A132" s="34" t="s">
        <v>222</v>
      </c>
      <c r="B132" s="35">
        <v>166</v>
      </c>
      <c r="C132" s="36">
        <v>6159</v>
      </c>
      <c r="D132" s="36">
        <v>220</v>
      </c>
      <c r="E132" s="36">
        <v>1</v>
      </c>
      <c r="F132" s="37">
        <v>1752009</v>
      </c>
      <c r="G132" s="38" t="str">
        <f t="shared" si="20"/>
        <v>Medium</v>
      </c>
      <c r="H132" s="35" t="s">
        <v>221</v>
      </c>
      <c r="I132" s="35" t="s">
        <v>216</v>
      </c>
      <c r="J132" s="39">
        <v>40908</v>
      </c>
      <c r="K132" s="39">
        <v>30443</v>
      </c>
      <c r="L132" s="67">
        <f t="shared" si="21"/>
        <v>28.671232876712327</v>
      </c>
      <c r="M132" s="36">
        <v>26936.057457356408</v>
      </c>
      <c r="N132" s="36">
        <v>5744.984375</v>
      </c>
      <c r="O132" s="36">
        <v>204321.1875</v>
      </c>
      <c r="P132" s="36">
        <v>223425.96875</v>
      </c>
      <c r="Q132" s="40">
        <f t="shared" si="22"/>
        <v>19104.78125</v>
      </c>
      <c r="R132" s="41">
        <f t="shared" si="23"/>
        <v>9.3503671761892046E-2</v>
      </c>
      <c r="S132" s="34">
        <v>28.631744321670016</v>
      </c>
      <c r="T132" s="36">
        <v>82231.125</v>
      </c>
      <c r="U132" s="41">
        <v>0.10733380684625196</v>
      </c>
      <c r="V132" s="34">
        <f t="shared" si="24"/>
        <v>2.4847183776216122</v>
      </c>
      <c r="W132" s="37">
        <v>35474.265589823808</v>
      </c>
      <c r="X132" s="37">
        <v>30376.121644936757</v>
      </c>
      <c r="Y132" s="37">
        <v>39381.67715711303</v>
      </c>
      <c r="Z132" s="34">
        <v>11.118609641603879</v>
      </c>
      <c r="AA132" s="42">
        <v>49380</v>
      </c>
      <c r="AB132" s="42">
        <v>27179</v>
      </c>
      <c r="AC132" s="41">
        <v>0.10458344692360223</v>
      </c>
      <c r="AD132" s="41">
        <v>0.45546091969600672</v>
      </c>
      <c r="AE132" s="43">
        <v>821</v>
      </c>
      <c r="AF132" s="43">
        <v>16</v>
      </c>
      <c r="AG132" s="43">
        <v>5</v>
      </c>
      <c r="AH132" s="43">
        <v>7</v>
      </c>
      <c r="AI132" s="43">
        <v>17</v>
      </c>
      <c r="AJ132" s="43">
        <v>0</v>
      </c>
      <c r="AK132" s="43">
        <v>67</v>
      </c>
      <c r="AL132" s="43">
        <v>15</v>
      </c>
      <c r="AM132" s="43">
        <v>3842000</v>
      </c>
      <c r="AN132" s="43">
        <v>433</v>
      </c>
      <c r="AO132" s="43">
        <v>145</v>
      </c>
      <c r="AP132" s="43">
        <v>7</v>
      </c>
      <c r="AQ132" s="43">
        <v>3</v>
      </c>
      <c r="AR132" s="43">
        <v>3</v>
      </c>
      <c r="AS132" s="43">
        <v>1</v>
      </c>
      <c r="AT132" s="43">
        <v>0</v>
      </c>
      <c r="AU132" s="43">
        <v>0</v>
      </c>
      <c r="AV132" s="43">
        <v>0</v>
      </c>
    </row>
    <row r="133" spans="1:48" x14ac:dyDescent="0.2">
      <c r="A133" s="34" t="s">
        <v>223</v>
      </c>
      <c r="B133" s="35">
        <v>167</v>
      </c>
      <c r="C133" s="36">
        <v>5285</v>
      </c>
      <c r="D133" s="36">
        <v>191</v>
      </c>
      <c r="E133" s="36">
        <v>1</v>
      </c>
      <c r="F133" s="37">
        <v>1867929</v>
      </c>
      <c r="G133" s="38" t="str">
        <f t="shared" si="20"/>
        <v>Medium</v>
      </c>
      <c r="H133" s="35" t="s">
        <v>221</v>
      </c>
      <c r="I133" s="35" t="s">
        <v>216</v>
      </c>
      <c r="J133" s="39">
        <v>40908</v>
      </c>
      <c r="K133" s="39">
        <v>32006</v>
      </c>
      <c r="L133" s="67">
        <f t="shared" si="21"/>
        <v>24.389041095890413</v>
      </c>
      <c r="M133" s="36">
        <v>33686.571765319735</v>
      </c>
      <c r="N133" s="36">
        <v>5231.1371527777774</v>
      </c>
      <c r="O133" s="36">
        <v>246157.375</v>
      </c>
      <c r="P133" s="36">
        <v>261121.4375</v>
      </c>
      <c r="Q133" s="40">
        <f t="shared" si="22"/>
        <v>14964.0625</v>
      </c>
      <c r="R133" s="41">
        <f t="shared" si="23"/>
        <v>6.0790632415543104E-2</v>
      </c>
      <c r="S133" s="34">
        <v>29.973067026734423</v>
      </c>
      <c r="T133" s="36">
        <v>102089.0078125</v>
      </c>
      <c r="U133" s="41">
        <v>6.870850214729135E-2</v>
      </c>
      <c r="V133" s="34">
        <f t="shared" si="24"/>
        <v>2.4112035200900439</v>
      </c>
      <c r="W133" s="37">
        <v>37421.65079140116</v>
      </c>
      <c r="X133" s="37">
        <v>32466.226002386244</v>
      </c>
      <c r="Y133" s="37">
        <v>43335.412592728484</v>
      </c>
      <c r="Z133" s="34">
        <v>11.376864172136164</v>
      </c>
      <c r="AA133" s="42">
        <v>70147</v>
      </c>
      <c r="AB133" s="42">
        <v>37208</v>
      </c>
      <c r="AC133" s="41">
        <v>0.11040494024414782</v>
      </c>
      <c r="AD133" s="41">
        <v>0.46098281718720036</v>
      </c>
      <c r="AE133" s="43">
        <v>927</v>
      </c>
      <c r="AF133" s="43">
        <v>9</v>
      </c>
      <c r="AG133" s="43">
        <v>6</v>
      </c>
      <c r="AH133" s="43">
        <v>9</v>
      </c>
      <c r="AI133" s="43">
        <v>21</v>
      </c>
      <c r="AJ133" s="43">
        <v>1</v>
      </c>
      <c r="AK133" s="43">
        <v>65</v>
      </c>
      <c r="AL133" s="43">
        <v>18</v>
      </c>
      <c r="AM133" s="43">
        <v>4434000</v>
      </c>
      <c r="AN133" s="43">
        <v>454</v>
      </c>
      <c r="AO133" s="43">
        <v>151</v>
      </c>
      <c r="AP133" s="43">
        <v>14</v>
      </c>
      <c r="AQ133" s="43">
        <v>3</v>
      </c>
      <c r="AR133" s="43">
        <v>8</v>
      </c>
      <c r="AS133" s="43">
        <v>2</v>
      </c>
      <c r="AT133" s="43">
        <v>1</v>
      </c>
      <c r="AU133" s="43">
        <v>1</v>
      </c>
      <c r="AV133" s="43">
        <v>1</v>
      </c>
    </row>
    <row r="134" spans="1:48" x14ac:dyDescent="0.2">
      <c r="A134" s="34" t="s">
        <v>224</v>
      </c>
      <c r="B134" s="35">
        <v>168</v>
      </c>
      <c r="C134" s="36">
        <v>6117</v>
      </c>
      <c r="D134" s="36">
        <v>209</v>
      </c>
      <c r="E134" s="36">
        <v>1</v>
      </c>
      <c r="F134" s="37">
        <v>1584327</v>
      </c>
      <c r="G134" s="38" t="str">
        <f t="shared" si="20"/>
        <v>Medium</v>
      </c>
      <c r="H134" s="35" t="s">
        <v>215</v>
      </c>
      <c r="I134" s="35" t="s">
        <v>216</v>
      </c>
      <c r="J134" s="39">
        <v>40908</v>
      </c>
      <c r="K134" s="39">
        <v>31208</v>
      </c>
      <c r="L134" s="67">
        <f t="shared" si="21"/>
        <v>26.575342465753426</v>
      </c>
      <c r="M134" s="36">
        <v>42970.569983227841</v>
      </c>
      <c r="N134" s="36">
        <v>2285.1076388888887</v>
      </c>
      <c r="O134" s="36">
        <v>230229.6875</v>
      </c>
      <c r="P134" s="36">
        <v>234115.734375</v>
      </c>
      <c r="Q134" s="40">
        <f t="shared" si="22"/>
        <v>3886.046875</v>
      </c>
      <c r="R134" s="41">
        <f t="shared" si="23"/>
        <v>1.6878999911772889E-2</v>
      </c>
      <c r="S134" s="34">
        <v>35.235647010118974</v>
      </c>
      <c r="T134" s="36">
        <v>110016.1875</v>
      </c>
      <c r="U134" s="41">
        <v>4.5414552631175296E-2</v>
      </c>
      <c r="V134" s="34">
        <f t="shared" si="24"/>
        <v>2.0926892008505567</v>
      </c>
      <c r="W134" s="37">
        <v>48986.136408335362</v>
      </c>
      <c r="X134" s="37">
        <v>38411.894976818752</v>
      </c>
      <c r="Y134" s="37">
        <v>46845.894820557245</v>
      </c>
      <c r="Z134" s="34">
        <v>8.8145562180874979</v>
      </c>
      <c r="AA134" s="42">
        <v>128403</v>
      </c>
      <c r="AB134" s="42">
        <v>86434</v>
      </c>
      <c r="AC134" s="41">
        <v>7.502746054444645E-2</v>
      </c>
      <c r="AD134" s="41">
        <v>0.4799757722089813</v>
      </c>
      <c r="AE134" s="43">
        <v>1921</v>
      </c>
      <c r="AF134" s="43">
        <v>11</v>
      </c>
      <c r="AG134" s="43">
        <v>8</v>
      </c>
      <c r="AH134" s="43">
        <v>9</v>
      </c>
      <c r="AI134" s="43">
        <v>12</v>
      </c>
      <c r="AJ134" s="43">
        <v>1</v>
      </c>
      <c r="AK134" s="43">
        <v>85</v>
      </c>
      <c r="AL134" s="43">
        <v>29</v>
      </c>
      <c r="AM134" s="43">
        <v>12323000</v>
      </c>
      <c r="AN134" s="43">
        <v>595</v>
      </c>
      <c r="AO134" s="43">
        <v>221</v>
      </c>
      <c r="AP134" s="43">
        <v>31</v>
      </c>
      <c r="AQ134" s="43">
        <v>8</v>
      </c>
      <c r="AR134" s="43">
        <v>16</v>
      </c>
      <c r="AS134" s="43">
        <v>2</v>
      </c>
      <c r="AT134" s="43">
        <v>2</v>
      </c>
      <c r="AU134" s="43">
        <v>1</v>
      </c>
      <c r="AV134" s="43">
        <v>0</v>
      </c>
    </row>
    <row r="135" spans="1:48" x14ac:dyDescent="0.2">
      <c r="A135" s="34" t="s">
        <v>225</v>
      </c>
      <c r="B135" s="35">
        <v>169</v>
      </c>
      <c r="C135" s="36">
        <v>6946</v>
      </c>
      <c r="D135" s="36">
        <v>225</v>
      </c>
      <c r="E135" s="36">
        <v>1</v>
      </c>
      <c r="F135" s="37">
        <v>2128664</v>
      </c>
      <c r="G135" s="38" t="str">
        <f t="shared" si="20"/>
        <v>Large</v>
      </c>
      <c r="H135" s="35" t="s">
        <v>215</v>
      </c>
      <c r="I135" s="35" t="s">
        <v>216</v>
      </c>
      <c r="J135" s="39">
        <v>40908</v>
      </c>
      <c r="K135" s="39">
        <v>31397</v>
      </c>
      <c r="L135" s="67">
        <f t="shared" si="21"/>
        <v>26.057534246575344</v>
      </c>
      <c r="M135" s="36">
        <v>22579.333888451307</v>
      </c>
      <c r="N135" s="36">
        <v>6748.559895833333</v>
      </c>
      <c r="O135" s="36">
        <v>164826.546875</v>
      </c>
      <c r="P135" s="36">
        <v>194795.125</v>
      </c>
      <c r="Q135" s="40">
        <f t="shared" si="22"/>
        <v>29968.578125</v>
      </c>
      <c r="R135" s="41">
        <f t="shared" si="23"/>
        <v>0.18181887986604101</v>
      </c>
      <c r="S135" s="34">
        <v>33.401691683653432</v>
      </c>
      <c r="T135" s="36">
        <v>61164.17578125</v>
      </c>
      <c r="U135" s="41">
        <v>0.19271039796899087</v>
      </c>
      <c r="V135" s="34">
        <f t="shared" si="24"/>
        <v>2.6948216790248631</v>
      </c>
      <c r="W135" s="37">
        <v>51458.936800794021</v>
      </c>
      <c r="X135" s="37">
        <v>47088.240317347736</v>
      </c>
      <c r="Y135" s="37">
        <v>60665.058176453058</v>
      </c>
      <c r="Z135" s="34">
        <v>11.2963400799573</v>
      </c>
      <c r="AA135" s="42">
        <v>22840</v>
      </c>
      <c r="AB135" s="42">
        <v>16009</v>
      </c>
      <c r="AC135" s="41">
        <v>0.10612101638335462</v>
      </c>
      <c r="AD135" s="41">
        <v>0.65244828084644879</v>
      </c>
      <c r="AE135" s="43">
        <v>244</v>
      </c>
      <c r="AF135" s="43">
        <v>1</v>
      </c>
      <c r="AG135" s="43">
        <v>5</v>
      </c>
      <c r="AH135" s="43">
        <v>3</v>
      </c>
      <c r="AI135" s="43">
        <v>5</v>
      </c>
      <c r="AJ135" s="43">
        <v>1</v>
      </c>
      <c r="AK135" s="43">
        <v>30</v>
      </c>
      <c r="AL135" s="43">
        <v>8</v>
      </c>
      <c r="AM135" s="43">
        <v>2865000</v>
      </c>
      <c r="AN135" s="43">
        <v>220</v>
      </c>
      <c r="AO135" s="43">
        <v>44</v>
      </c>
      <c r="AP135" s="43">
        <v>8</v>
      </c>
      <c r="AQ135" s="43">
        <v>1</v>
      </c>
      <c r="AR135" s="43">
        <v>6</v>
      </c>
      <c r="AS135" s="43">
        <v>1</v>
      </c>
      <c r="AT135" s="43">
        <v>0</v>
      </c>
      <c r="AU135" s="43">
        <v>0</v>
      </c>
      <c r="AV135" s="43">
        <v>0</v>
      </c>
    </row>
    <row r="136" spans="1:48" x14ac:dyDescent="0.2">
      <c r="A136" s="34" t="s">
        <v>226</v>
      </c>
      <c r="B136" s="35">
        <v>170</v>
      </c>
      <c r="C136" s="36">
        <v>6117</v>
      </c>
      <c r="D136" s="36">
        <v>212</v>
      </c>
      <c r="E136" s="36">
        <v>1</v>
      </c>
      <c r="F136" s="37">
        <v>1967940</v>
      </c>
      <c r="G136" s="38" t="str">
        <f t="shared" si="20"/>
        <v>Medium</v>
      </c>
      <c r="H136" s="35" t="s">
        <v>227</v>
      </c>
      <c r="I136" s="35" t="s">
        <v>216</v>
      </c>
      <c r="J136" s="39">
        <v>40908</v>
      </c>
      <c r="K136" s="39">
        <v>31145</v>
      </c>
      <c r="L136" s="67">
        <f t="shared" si="21"/>
        <v>26.747945205479454</v>
      </c>
      <c r="M136" s="36">
        <v>46691.217719177483</v>
      </c>
      <c r="N136" s="36">
        <v>8895.7690972222226</v>
      </c>
      <c r="O136" s="36">
        <v>294373.96875</v>
      </c>
      <c r="P136" s="36">
        <v>312561.28125</v>
      </c>
      <c r="Q136" s="40">
        <f t="shared" si="22"/>
        <v>18187.3125</v>
      </c>
      <c r="R136" s="41">
        <f t="shared" si="23"/>
        <v>6.1783018985098352E-2</v>
      </c>
      <c r="S136" s="34">
        <v>30.559556737300671</v>
      </c>
      <c r="T136" s="36">
        <v>119756.7734375</v>
      </c>
      <c r="U136" s="41">
        <v>7.9781695542142816E-2</v>
      </c>
      <c r="V136" s="34">
        <f t="shared" si="24"/>
        <v>2.4580986970530829</v>
      </c>
      <c r="W136" s="37">
        <v>41149.449058694292</v>
      </c>
      <c r="X136" s="37">
        <v>37048.50330086366</v>
      </c>
      <c r="Y136" s="37">
        <v>43268.311738822835</v>
      </c>
      <c r="Z136" s="34">
        <v>6.6793362726439929</v>
      </c>
      <c r="AA136" s="42">
        <v>37853</v>
      </c>
      <c r="AB136" s="42">
        <v>23058</v>
      </c>
      <c r="AC136" s="41">
        <v>5.9822919395229636E-2</v>
      </c>
      <c r="AD136" s="41">
        <v>0.51648605653781021</v>
      </c>
      <c r="AE136" s="43">
        <v>613</v>
      </c>
      <c r="AF136" s="43">
        <v>6</v>
      </c>
      <c r="AG136" s="43">
        <v>7</v>
      </c>
      <c r="AH136" s="43">
        <v>2</v>
      </c>
      <c r="AI136" s="43">
        <v>4</v>
      </c>
      <c r="AJ136" s="43">
        <v>0</v>
      </c>
      <c r="AK136" s="43">
        <v>55</v>
      </c>
      <c r="AL136" s="43">
        <v>19</v>
      </c>
      <c r="AM136" s="43">
        <v>6078000</v>
      </c>
      <c r="AN136" s="43">
        <v>392</v>
      </c>
      <c r="AO136" s="43">
        <v>121</v>
      </c>
      <c r="AP136" s="43">
        <v>10</v>
      </c>
      <c r="AQ136" s="43">
        <v>0</v>
      </c>
      <c r="AR136" s="43">
        <v>9</v>
      </c>
      <c r="AS136" s="43">
        <v>2</v>
      </c>
      <c r="AT136" s="43">
        <v>2</v>
      </c>
      <c r="AU136" s="43">
        <v>1</v>
      </c>
      <c r="AV136" s="43">
        <v>0</v>
      </c>
    </row>
    <row r="137" spans="1:48" x14ac:dyDescent="0.2">
      <c r="A137" s="34" t="s">
        <v>228</v>
      </c>
      <c r="B137" s="35">
        <v>171</v>
      </c>
      <c r="C137" s="36">
        <v>6005</v>
      </c>
      <c r="D137" s="36">
        <v>186</v>
      </c>
      <c r="E137" s="36">
        <v>1</v>
      </c>
      <c r="F137" s="37">
        <v>1184045</v>
      </c>
      <c r="G137" s="38" t="str">
        <f t="shared" si="20"/>
        <v>Medium</v>
      </c>
      <c r="H137" s="35" t="s">
        <v>227</v>
      </c>
      <c r="I137" s="35" t="s">
        <v>216</v>
      </c>
      <c r="J137" s="39">
        <v>40908</v>
      </c>
      <c r="K137" s="39">
        <v>29721</v>
      </c>
      <c r="L137" s="67">
        <f t="shared" si="21"/>
        <v>30.649315068493152</v>
      </c>
      <c r="M137" s="36">
        <v>60938.536290249678</v>
      </c>
      <c r="N137" s="36">
        <v>8373.3576388888887</v>
      </c>
      <c r="O137" s="36">
        <v>353240.875</v>
      </c>
      <c r="P137" s="36">
        <v>363979.34375</v>
      </c>
      <c r="Q137" s="40">
        <f t="shared" si="22"/>
        <v>10738.46875</v>
      </c>
      <c r="R137" s="41">
        <f t="shared" si="23"/>
        <v>3.0399847554448505E-2</v>
      </c>
      <c r="S137" s="34">
        <v>30.894029463606103</v>
      </c>
      <c r="T137" s="36">
        <v>156833.765625</v>
      </c>
      <c r="U137" s="41">
        <v>4.5815130092461548E-2</v>
      </c>
      <c r="V137" s="34">
        <f t="shared" si="24"/>
        <v>2.2523266822823249</v>
      </c>
      <c r="W137" s="37">
        <v>39861.587554736747</v>
      </c>
      <c r="X137" s="37">
        <v>35298.981504002892</v>
      </c>
      <c r="Y137" s="37">
        <v>41217.502849134209</v>
      </c>
      <c r="Z137" s="34">
        <v>6.7116865047576191</v>
      </c>
      <c r="AA137" s="42">
        <v>73443</v>
      </c>
      <c r="AB137" s="42">
        <v>43922</v>
      </c>
      <c r="AC137" s="41">
        <v>6.0989793897222325E-2</v>
      </c>
      <c r="AD137" s="41">
        <v>0.42915396625933233</v>
      </c>
      <c r="AE137" s="43">
        <v>1370</v>
      </c>
      <c r="AF137" s="43">
        <v>9</v>
      </c>
      <c r="AG137" s="43">
        <v>10</v>
      </c>
      <c r="AH137" s="43">
        <v>3</v>
      </c>
      <c r="AI137" s="43">
        <v>8</v>
      </c>
      <c r="AJ137" s="43">
        <v>1</v>
      </c>
      <c r="AK137" s="43">
        <v>91</v>
      </c>
      <c r="AL137" s="43">
        <v>23</v>
      </c>
      <c r="AM137" s="43">
        <v>6561000</v>
      </c>
      <c r="AN137" s="43">
        <v>632</v>
      </c>
      <c r="AO137" s="43">
        <v>204</v>
      </c>
      <c r="AP137" s="43">
        <v>18</v>
      </c>
      <c r="AQ137" s="43">
        <v>0</v>
      </c>
      <c r="AR137" s="43">
        <v>16</v>
      </c>
      <c r="AS137" s="43">
        <v>3</v>
      </c>
      <c r="AT137" s="43">
        <v>3</v>
      </c>
      <c r="AU137" s="43">
        <v>0</v>
      </c>
      <c r="AV137" s="43">
        <v>2</v>
      </c>
    </row>
    <row r="138" spans="1:48" x14ac:dyDescent="0.2">
      <c r="A138" s="34" t="s">
        <v>229</v>
      </c>
      <c r="B138" s="35">
        <v>172</v>
      </c>
      <c r="C138" s="36">
        <v>5008</v>
      </c>
      <c r="D138" s="36">
        <v>198</v>
      </c>
      <c r="E138" s="36">
        <v>1</v>
      </c>
      <c r="F138" s="37">
        <v>1619142</v>
      </c>
      <c r="G138" s="38" t="str">
        <f t="shared" si="20"/>
        <v>Medium</v>
      </c>
      <c r="H138" s="35" t="s">
        <v>227</v>
      </c>
      <c r="I138" s="35" t="s">
        <v>216</v>
      </c>
      <c r="J138" s="39">
        <v>40908</v>
      </c>
      <c r="K138" s="39">
        <v>28727</v>
      </c>
      <c r="L138" s="67">
        <f t="shared" si="21"/>
        <v>33.372602739726027</v>
      </c>
      <c r="M138" s="36">
        <v>68913.765336806784</v>
      </c>
      <c r="N138" s="36">
        <v>4653.8055555555557</v>
      </c>
      <c r="O138" s="36">
        <v>374970</v>
      </c>
      <c r="P138" s="36">
        <v>369296.25</v>
      </c>
      <c r="Q138" s="40">
        <f t="shared" si="22"/>
        <v>-5673.75</v>
      </c>
      <c r="R138" s="41">
        <f t="shared" si="23"/>
        <v>-1.5131210496839747E-2</v>
      </c>
      <c r="S138" s="34">
        <v>32.570450969410885</v>
      </c>
      <c r="T138" s="36">
        <v>172130.40625</v>
      </c>
      <c r="U138" s="41">
        <v>-4.4625504681860941E-3</v>
      </c>
      <c r="V138" s="34">
        <f t="shared" si="24"/>
        <v>2.1784065242685733</v>
      </c>
      <c r="W138" s="37">
        <v>45386.053017579514</v>
      </c>
      <c r="X138" s="37">
        <v>38486.002980661644</v>
      </c>
      <c r="Y138" s="37">
        <v>45170.363754053571</v>
      </c>
      <c r="Z138" s="34">
        <v>6.4667305377800277</v>
      </c>
      <c r="AA138" s="42">
        <v>136529</v>
      </c>
      <c r="AB138" s="42">
        <v>82677</v>
      </c>
      <c r="AC138" s="41">
        <v>6.1121072765044825E-2</v>
      </c>
      <c r="AD138" s="41">
        <v>0.41617266460904367</v>
      </c>
      <c r="AE138" s="43">
        <v>2673</v>
      </c>
      <c r="AF138" s="43">
        <v>18</v>
      </c>
      <c r="AG138" s="43">
        <v>17</v>
      </c>
      <c r="AH138" s="43">
        <v>3</v>
      </c>
      <c r="AI138" s="43">
        <v>13</v>
      </c>
      <c r="AJ138" s="43">
        <v>5</v>
      </c>
      <c r="AK138" s="43">
        <v>116</v>
      </c>
      <c r="AL138" s="43">
        <v>30</v>
      </c>
      <c r="AM138" s="43">
        <v>8827000</v>
      </c>
      <c r="AN138" s="43">
        <v>944</v>
      </c>
      <c r="AO138" s="43">
        <v>337</v>
      </c>
      <c r="AP138" s="43">
        <v>32</v>
      </c>
      <c r="AQ138" s="43">
        <v>4</v>
      </c>
      <c r="AR138" s="43">
        <v>22</v>
      </c>
      <c r="AS138" s="43">
        <v>4</v>
      </c>
      <c r="AT138" s="43">
        <v>2</v>
      </c>
      <c r="AU138" s="43">
        <v>0</v>
      </c>
      <c r="AV138" s="43">
        <v>0</v>
      </c>
    </row>
    <row r="139" spans="1:48" x14ac:dyDescent="0.2">
      <c r="A139" s="34" t="s">
        <v>230</v>
      </c>
      <c r="B139" s="35">
        <v>173</v>
      </c>
      <c r="C139" s="36">
        <v>6117</v>
      </c>
      <c r="D139" s="36">
        <v>212</v>
      </c>
      <c r="E139" s="36">
        <v>1</v>
      </c>
      <c r="F139" s="37">
        <v>2031094</v>
      </c>
      <c r="G139" s="38" t="str">
        <f t="shared" si="20"/>
        <v>Large</v>
      </c>
      <c r="H139" s="35" t="s">
        <v>215</v>
      </c>
      <c r="I139" s="35" t="s">
        <v>216</v>
      </c>
      <c r="J139" s="39">
        <v>40908</v>
      </c>
      <c r="K139" s="39">
        <v>31572</v>
      </c>
      <c r="L139" s="67">
        <f t="shared" si="21"/>
        <v>25.578082191780823</v>
      </c>
      <c r="M139" s="36">
        <v>23006.768978373912</v>
      </c>
      <c r="N139" s="36">
        <v>6580.0095486111113</v>
      </c>
      <c r="O139" s="36">
        <v>141126.984375</v>
      </c>
      <c r="P139" s="36">
        <v>170211.046875</v>
      </c>
      <c r="Q139" s="40">
        <f t="shared" si="22"/>
        <v>29084.0625</v>
      </c>
      <c r="R139" s="41">
        <f t="shared" si="23"/>
        <v>0.20608434757394353</v>
      </c>
      <c r="S139" s="34">
        <v>32.966466481261833</v>
      </c>
      <c r="T139" s="36">
        <v>59333.328125</v>
      </c>
      <c r="U139" s="41">
        <v>0.23006818206356935</v>
      </c>
      <c r="V139" s="34">
        <f t="shared" si="24"/>
        <v>2.3785448892683365</v>
      </c>
      <c r="W139" s="37">
        <v>46899.352251698758</v>
      </c>
      <c r="X139" s="37">
        <v>41666.868556431582</v>
      </c>
      <c r="Y139" s="37">
        <v>53205.104922662351</v>
      </c>
      <c r="Z139" s="34">
        <v>9.3690880153749969</v>
      </c>
      <c r="AA139" s="42">
        <v>57068</v>
      </c>
      <c r="AB139" s="42">
        <v>32510</v>
      </c>
      <c r="AC139" s="41">
        <v>8.634250705017521E-2</v>
      </c>
      <c r="AD139" s="41">
        <v>0.54820544940478211</v>
      </c>
      <c r="AE139" s="43">
        <v>810</v>
      </c>
      <c r="AF139" s="43">
        <v>5</v>
      </c>
      <c r="AG139" s="43">
        <v>3</v>
      </c>
      <c r="AH139" s="43">
        <v>5</v>
      </c>
      <c r="AI139" s="43">
        <v>7</v>
      </c>
      <c r="AJ139" s="43">
        <v>0</v>
      </c>
      <c r="AK139" s="43">
        <v>34</v>
      </c>
      <c r="AL139" s="43">
        <v>19</v>
      </c>
      <c r="AM139" s="43">
        <v>5975000</v>
      </c>
      <c r="AN139" s="43">
        <v>273</v>
      </c>
      <c r="AO139" s="43">
        <v>81</v>
      </c>
      <c r="AP139" s="43">
        <v>9</v>
      </c>
      <c r="AQ139" s="43">
        <v>1</v>
      </c>
      <c r="AR139" s="43">
        <v>7</v>
      </c>
      <c r="AS139" s="43">
        <v>2</v>
      </c>
      <c r="AT139" s="43">
        <v>0</v>
      </c>
      <c r="AU139" s="43">
        <v>0</v>
      </c>
      <c r="AV139" s="43">
        <v>0</v>
      </c>
    </row>
    <row r="140" spans="1:48" x14ac:dyDescent="0.2">
      <c r="A140" s="34" t="s">
        <v>231</v>
      </c>
      <c r="B140" s="35">
        <v>174</v>
      </c>
      <c r="C140" s="36">
        <v>6200</v>
      </c>
      <c r="D140" s="36">
        <v>214</v>
      </c>
      <c r="E140" s="36">
        <v>1</v>
      </c>
      <c r="F140" s="37">
        <v>1867454</v>
      </c>
      <c r="G140" s="38" t="str">
        <f t="shared" si="20"/>
        <v>Medium</v>
      </c>
      <c r="H140" s="35" t="s">
        <v>215</v>
      </c>
      <c r="I140" s="35" t="s">
        <v>216</v>
      </c>
      <c r="J140" s="39">
        <v>40908</v>
      </c>
      <c r="K140" s="39">
        <v>31370</v>
      </c>
      <c r="L140" s="67">
        <f t="shared" si="21"/>
        <v>26.13150684931507</v>
      </c>
      <c r="M140" s="36">
        <v>53622.45523194319</v>
      </c>
      <c r="N140" s="36">
        <v>5438.0243055555557</v>
      </c>
      <c r="O140" s="36">
        <v>352865.125</v>
      </c>
      <c r="P140" s="36">
        <v>367831.25</v>
      </c>
      <c r="Q140" s="40">
        <f t="shared" si="22"/>
        <v>14966.125</v>
      </c>
      <c r="R140" s="41">
        <f t="shared" si="23"/>
        <v>4.2413159985702754E-2</v>
      </c>
      <c r="S140" s="34">
        <v>31.914511245621114</v>
      </c>
      <c r="T140" s="36">
        <v>156559.75</v>
      </c>
      <c r="U140" s="41">
        <v>6.6495179955256709E-2</v>
      </c>
      <c r="V140" s="34">
        <f t="shared" si="24"/>
        <v>2.2538687306284024</v>
      </c>
      <c r="W140" s="37">
        <v>38358.590429532494</v>
      </c>
      <c r="X140" s="37">
        <v>33077.963908348094</v>
      </c>
      <c r="Y140" s="37">
        <v>41194.658948723452</v>
      </c>
      <c r="Z140" s="34">
        <v>9.2158834095681765</v>
      </c>
      <c r="AA140" s="42">
        <v>65952</v>
      </c>
      <c r="AB140" s="42">
        <v>44410</v>
      </c>
      <c r="AC140" s="41">
        <v>8.2703670660407222E-2</v>
      </c>
      <c r="AD140" s="41">
        <v>0.50297933684260354</v>
      </c>
      <c r="AE140" s="43">
        <v>911</v>
      </c>
      <c r="AF140" s="43">
        <v>18</v>
      </c>
      <c r="AG140" s="43">
        <v>9</v>
      </c>
      <c r="AH140" s="43">
        <v>7</v>
      </c>
      <c r="AI140" s="43">
        <v>19</v>
      </c>
      <c r="AJ140" s="43">
        <v>1</v>
      </c>
      <c r="AK140" s="43">
        <v>138</v>
      </c>
      <c r="AL140" s="43">
        <v>29</v>
      </c>
      <c r="AM140" s="43">
        <v>7420000</v>
      </c>
      <c r="AN140" s="43">
        <v>591</v>
      </c>
      <c r="AO140" s="43">
        <v>193</v>
      </c>
      <c r="AP140" s="43">
        <v>25</v>
      </c>
      <c r="AQ140" s="43">
        <v>9</v>
      </c>
      <c r="AR140" s="43">
        <v>12</v>
      </c>
      <c r="AS140" s="43">
        <v>3</v>
      </c>
      <c r="AT140" s="43">
        <v>0</v>
      </c>
      <c r="AU140" s="43">
        <v>1</v>
      </c>
      <c r="AV140" s="43">
        <v>1</v>
      </c>
    </row>
    <row r="141" spans="1:48" x14ac:dyDescent="0.2">
      <c r="A141" s="34" t="s">
        <v>232</v>
      </c>
      <c r="B141" s="35">
        <v>175</v>
      </c>
      <c r="C141" s="36">
        <v>5288</v>
      </c>
      <c r="D141" s="36">
        <v>210</v>
      </c>
      <c r="E141" s="36">
        <v>1</v>
      </c>
      <c r="F141" s="37">
        <v>2493133</v>
      </c>
      <c r="G141" s="38" t="str">
        <f t="shared" si="20"/>
        <v>Large</v>
      </c>
      <c r="H141" s="35" t="s">
        <v>215</v>
      </c>
      <c r="I141" s="35" t="s">
        <v>216</v>
      </c>
      <c r="J141" s="39">
        <v>40908</v>
      </c>
      <c r="K141" s="39">
        <v>31649</v>
      </c>
      <c r="L141" s="67">
        <f t="shared" si="21"/>
        <v>25.367123287671234</v>
      </c>
      <c r="M141" s="36">
        <v>7938.2048917795273</v>
      </c>
      <c r="N141" s="36">
        <v>1886.796875</v>
      </c>
      <c r="O141" s="36">
        <v>69116.65625</v>
      </c>
      <c r="P141" s="36">
        <v>78231.7265625</v>
      </c>
      <c r="Q141" s="40">
        <f t="shared" si="22"/>
        <v>9115.0703125</v>
      </c>
      <c r="R141" s="41">
        <f t="shared" si="23"/>
        <v>0.13187950353862785</v>
      </c>
      <c r="S141" s="34">
        <v>29.80132773711836</v>
      </c>
      <c r="T141" s="36">
        <v>26656.685546875</v>
      </c>
      <c r="U141" s="41">
        <v>0.15214515472087464</v>
      </c>
      <c r="V141" s="34">
        <f t="shared" si="24"/>
        <v>2.5928450905293676</v>
      </c>
      <c r="W141" s="37">
        <v>35154.154718603291</v>
      </c>
      <c r="X141" s="37">
        <v>28550.324557856358</v>
      </c>
      <c r="Y141" s="37">
        <v>36512.76746353865</v>
      </c>
      <c r="Z141" s="34">
        <v>9.9890160930456382</v>
      </c>
      <c r="AA141" s="42">
        <v>3501</v>
      </c>
      <c r="AB141" s="42">
        <v>2189</v>
      </c>
      <c r="AC141" s="41">
        <v>8.8695890619430673E-2</v>
      </c>
      <c r="AD141" s="41">
        <v>0.49112187272841878</v>
      </c>
      <c r="AE141" s="43">
        <v>31</v>
      </c>
      <c r="AF141" s="43">
        <v>0</v>
      </c>
      <c r="AG141" s="43">
        <v>2</v>
      </c>
      <c r="AH141" s="43">
        <v>2</v>
      </c>
      <c r="AI141" s="43">
        <v>4</v>
      </c>
      <c r="AJ141" s="43">
        <v>0</v>
      </c>
      <c r="AK141" s="43">
        <v>15</v>
      </c>
      <c r="AL141" s="43">
        <v>4</v>
      </c>
      <c r="AM141" s="43">
        <v>2101154</v>
      </c>
      <c r="AN141" s="43">
        <v>36</v>
      </c>
      <c r="AO141" s="43">
        <v>8</v>
      </c>
      <c r="AP141" s="43">
        <v>1</v>
      </c>
      <c r="AQ141" s="43">
        <v>0</v>
      </c>
      <c r="AR141" s="43">
        <v>1</v>
      </c>
      <c r="AS141" s="43">
        <v>0</v>
      </c>
      <c r="AT141" s="43">
        <v>0</v>
      </c>
      <c r="AU141" s="43">
        <v>0</v>
      </c>
      <c r="AV141" s="43">
        <v>0</v>
      </c>
    </row>
    <row r="142" spans="1:48" x14ac:dyDescent="0.2">
      <c r="A142" s="34" t="s">
        <v>233</v>
      </c>
      <c r="B142" s="35">
        <v>176</v>
      </c>
      <c r="C142" s="36">
        <v>5288</v>
      </c>
      <c r="D142" s="36">
        <v>180</v>
      </c>
      <c r="E142" s="36">
        <v>1</v>
      </c>
      <c r="F142" s="37">
        <v>1911026</v>
      </c>
      <c r="G142" s="38" t="str">
        <f t="shared" si="20"/>
        <v>Medium</v>
      </c>
      <c r="H142" s="35" t="s">
        <v>215</v>
      </c>
      <c r="I142" s="35" t="s">
        <v>216</v>
      </c>
      <c r="J142" s="39">
        <v>40908</v>
      </c>
      <c r="K142" s="39">
        <v>31761</v>
      </c>
      <c r="L142" s="67">
        <f t="shared" si="21"/>
        <v>25.06027397260274</v>
      </c>
      <c r="M142" s="36">
        <v>26495.259491103348</v>
      </c>
      <c r="N142" s="36">
        <v>1399.875</v>
      </c>
      <c r="O142" s="36">
        <v>242755.609375</v>
      </c>
      <c r="P142" s="36">
        <v>244905.875</v>
      </c>
      <c r="Q142" s="40">
        <f t="shared" si="22"/>
        <v>2150.265625</v>
      </c>
      <c r="R142" s="41">
        <f t="shared" si="23"/>
        <v>8.8577381611740572E-3</v>
      </c>
      <c r="S142" s="34">
        <v>31.888321839113011</v>
      </c>
      <c r="T142" s="36">
        <v>95918.6484375</v>
      </c>
      <c r="U142" s="41">
        <v>1.6681453774263624E-2</v>
      </c>
      <c r="V142" s="34">
        <f t="shared" si="24"/>
        <v>2.530848936358586</v>
      </c>
      <c r="W142" s="37">
        <v>33003.412825011954</v>
      </c>
      <c r="X142" s="37">
        <v>26252.54272260502</v>
      </c>
      <c r="Y142" s="37">
        <v>32457.336008354167</v>
      </c>
      <c r="Z142" s="34">
        <v>8.058785495779663</v>
      </c>
      <c r="AA142" s="42">
        <v>111851</v>
      </c>
      <c r="AB142" s="42">
        <v>76242</v>
      </c>
      <c r="AC142" s="41">
        <v>7.283432522435683E-2</v>
      </c>
      <c r="AD142" s="41">
        <v>0.57414699526821344</v>
      </c>
      <c r="AE142" s="43">
        <v>994</v>
      </c>
      <c r="AF142" s="43">
        <v>11</v>
      </c>
      <c r="AG142" s="43">
        <v>16</v>
      </c>
      <c r="AH142" s="43">
        <v>9</v>
      </c>
      <c r="AI142" s="43">
        <v>21</v>
      </c>
      <c r="AJ142" s="43">
        <v>2</v>
      </c>
      <c r="AK142" s="43">
        <v>172</v>
      </c>
      <c r="AL142" s="43">
        <v>12</v>
      </c>
      <c r="AM142" s="43">
        <v>6066000</v>
      </c>
      <c r="AN142" s="43">
        <v>505</v>
      </c>
      <c r="AO142" s="43">
        <v>140</v>
      </c>
      <c r="AP142" s="43">
        <v>12</v>
      </c>
      <c r="AQ142" s="43">
        <v>7</v>
      </c>
      <c r="AR142" s="43">
        <v>4</v>
      </c>
      <c r="AS142" s="43">
        <v>1</v>
      </c>
      <c r="AT142" s="43">
        <v>2</v>
      </c>
      <c r="AU142" s="43">
        <v>1</v>
      </c>
      <c r="AV142" s="43">
        <v>0</v>
      </c>
    </row>
    <row r="143" spans="1:48" x14ac:dyDescent="0.2">
      <c r="A143" s="34" t="s">
        <v>234</v>
      </c>
      <c r="B143" s="35">
        <v>177</v>
      </c>
      <c r="C143" s="36">
        <v>6117</v>
      </c>
      <c r="D143" s="36">
        <v>195</v>
      </c>
      <c r="E143" s="36">
        <v>1</v>
      </c>
      <c r="F143" s="37">
        <v>2515211</v>
      </c>
      <c r="G143" s="38" t="str">
        <f t="shared" si="20"/>
        <v>Large</v>
      </c>
      <c r="H143" s="35" t="s">
        <v>227</v>
      </c>
      <c r="I143" s="35" t="s">
        <v>216</v>
      </c>
      <c r="J143" s="39">
        <v>40908</v>
      </c>
      <c r="K143" s="39">
        <v>31481</v>
      </c>
      <c r="L143" s="67">
        <f t="shared" si="21"/>
        <v>25.827397260273973</v>
      </c>
      <c r="M143" s="36">
        <v>69711.583708614824</v>
      </c>
      <c r="N143" s="36">
        <v>-748.72569444444446</v>
      </c>
      <c r="O143" s="36">
        <v>361322.09375</v>
      </c>
      <c r="P143" s="36">
        <v>332488.84375</v>
      </c>
      <c r="Q143" s="40">
        <f t="shared" si="22"/>
        <v>-28833.25</v>
      </c>
      <c r="R143" s="41">
        <f t="shared" si="23"/>
        <v>-7.9799299568849014E-2</v>
      </c>
      <c r="S143" s="34">
        <v>34.042224964273998</v>
      </c>
      <c r="T143" s="36">
        <v>181277.109375</v>
      </c>
      <c r="U143" s="41">
        <v>-6.2550644364829919E-2</v>
      </c>
      <c r="V143" s="34">
        <f t="shared" si="24"/>
        <v>1.9932030855729768</v>
      </c>
      <c r="W143" s="37">
        <v>42924.077920414493</v>
      </c>
      <c r="X143" s="37">
        <v>33039.85464380974</v>
      </c>
      <c r="Y143" s="37">
        <v>37977.12618867954</v>
      </c>
      <c r="Z143" s="34">
        <v>6.8061916360598689</v>
      </c>
      <c r="AA143" s="42">
        <v>221663</v>
      </c>
      <c r="AB143" s="42">
        <v>120939</v>
      </c>
      <c r="AC143" s="41">
        <v>5.708334682120559E-2</v>
      </c>
      <c r="AD143" s="41">
        <v>0.39530646280654524</v>
      </c>
      <c r="AE143" s="43">
        <v>3505</v>
      </c>
      <c r="AF143" s="43">
        <v>35</v>
      </c>
      <c r="AG143" s="43">
        <v>14</v>
      </c>
      <c r="AH143" s="43">
        <v>15</v>
      </c>
      <c r="AI143" s="43">
        <v>37</v>
      </c>
      <c r="AJ143" s="43">
        <v>5</v>
      </c>
      <c r="AK143" s="43">
        <v>163</v>
      </c>
      <c r="AL143" s="43">
        <v>28</v>
      </c>
      <c r="AM143" s="43">
        <v>8031000</v>
      </c>
      <c r="AN143" s="43">
        <v>1176</v>
      </c>
      <c r="AO143" s="43">
        <v>455</v>
      </c>
      <c r="AP143" s="43">
        <v>44</v>
      </c>
      <c r="AQ143" s="43">
        <v>14</v>
      </c>
      <c r="AR143" s="43">
        <v>22</v>
      </c>
      <c r="AS143" s="43">
        <v>5</v>
      </c>
      <c r="AT143" s="43">
        <v>2</v>
      </c>
      <c r="AU143" s="43">
        <v>0</v>
      </c>
      <c r="AV143" s="43">
        <v>1</v>
      </c>
    </row>
    <row r="144" spans="1:48" x14ac:dyDescent="0.2">
      <c r="A144" s="34" t="s">
        <v>235</v>
      </c>
      <c r="B144" s="35">
        <v>178</v>
      </c>
      <c r="C144" s="36">
        <v>6159</v>
      </c>
      <c r="D144" s="36">
        <v>218</v>
      </c>
      <c r="E144" s="36">
        <v>1</v>
      </c>
      <c r="F144" s="37">
        <v>1708806</v>
      </c>
      <c r="G144" s="38" t="str">
        <f t="shared" si="20"/>
        <v>Medium</v>
      </c>
      <c r="H144" s="35" t="s">
        <v>215</v>
      </c>
      <c r="I144" s="35" t="s">
        <v>216</v>
      </c>
      <c r="J144" s="39">
        <v>40908</v>
      </c>
      <c r="K144" s="39">
        <v>30775</v>
      </c>
      <c r="L144" s="67">
        <f t="shared" si="21"/>
        <v>27.761643835616439</v>
      </c>
      <c r="M144" s="36">
        <v>43478.726903111994</v>
      </c>
      <c r="N144" s="36">
        <v>9482.3472222222226</v>
      </c>
      <c r="O144" s="36">
        <v>326521.4375</v>
      </c>
      <c r="P144" s="36">
        <v>362023.8125</v>
      </c>
      <c r="Q144" s="40">
        <f t="shared" si="22"/>
        <v>35502.375</v>
      </c>
      <c r="R144" s="41">
        <f t="shared" si="23"/>
        <v>0.10872907846977123</v>
      </c>
      <c r="S144" s="34">
        <v>31.315747836617923</v>
      </c>
      <c r="T144" s="36">
        <v>124484.78125</v>
      </c>
      <c r="U144" s="41">
        <v>0.13726125658432645</v>
      </c>
      <c r="V144" s="34">
        <f t="shared" si="24"/>
        <v>2.6229827792704579</v>
      </c>
      <c r="W144" s="37">
        <v>42447.225138213435</v>
      </c>
      <c r="X144" s="37">
        <v>38819.045729736543</v>
      </c>
      <c r="Y144" s="37">
        <v>48336.538599804204</v>
      </c>
      <c r="Z144" s="34">
        <v>9.3548137145985244</v>
      </c>
      <c r="AA144" s="42">
        <v>44828</v>
      </c>
      <c r="AB144" s="42">
        <v>33225</v>
      </c>
      <c r="AC144" s="41">
        <v>8.3746494671791266E-2</v>
      </c>
      <c r="AD144" s="41">
        <v>0.68130511535564575</v>
      </c>
      <c r="AE144" s="43">
        <v>504</v>
      </c>
      <c r="AF144" s="43">
        <v>7</v>
      </c>
      <c r="AG144" s="43">
        <v>11</v>
      </c>
      <c r="AH144" s="43">
        <v>2</v>
      </c>
      <c r="AI144" s="43">
        <v>12</v>
      </c>
      <c r="AJ144" s="43">
        <v>0</v>
      </c>
      <c r="AK144" s="43">
        <v>82</v>
      </c>
      <c r="AL144" s="43">
        <v>33</v>
      </c>
      <c r="AM144" s="43">
        <v>7802000</v>
      </c>
      <c r="AN144" s="43">
        <v>423</v>
      </c>
      <c r="AO144" s="43">
        <v>102</v>
      </c>
      <c r="AP144" s="43">
        <v>13</v>
      </c>
      <c r="AQ144" s="43">
        <v>1</v>
      </c>
      <c r="AR144" s="43">
        <v>9</v>
      </c>
      <c r="AS144" s="43">
        <v>3</v>
      </c>
      <c r="AT144" s="43">
        <v>1</v>
      </c>
      <c r="AU144" s="43">
        <v>0</v>
      </c>
      <c r="AV144" s="43">
        <v>0</v>
      </c>
    </row>
    <row r="145" spans="1:48" x14ac:dyDescent="0.2">
      <c r="A145" s="34" t="s">
        <v>236</v>
      </c>
      <c r="B145" s="35">
        <v>180</v>
      </c>
      <c r="C145" s="36">
        <v>5372</v>
      </c>
      <c r="D145" s="36">
        <v>170</v>
      </c>
      <c r="E145" s="36">
        <v>1</v>
      </c>
      <c r="F145" s="37">
        <v>2048482</v>
      </c>
      <c r="G145" s="38" t="str">
        <f t="shared" si="20"/>
        <v>Large</v>
      </c>
      <c r="H145" s="35" t="s">
        <v>215</v>
      </c>
      <c r="I145" s="35" t="s">
        <v>216</v>
      </c>
      <c r="J145" s="39">
        <v>40908</v>
      </c>
      <c r="K145" s="39">
        <v>27466</v>
      </c>
      <c r="L145" s="67">
        <f t="shared" si="21"/>
        <v>36.827397260273976</v>
      </c>
      <c r="M145" s="36">
        <v>67956.875802928203</v>
      </c>
      <c r="N145" s="36">
        <v>6682.5069444444443</v>
      </c>
      <c r="O145" s="36">
        <v>357359.71875</v>
      </c>
      <c r="P145" s="36">
        <v>378175.0625</v>
      </c>
      <c r="Q145" s="40">
        <f t="shared" si="22"/>
        <v>20815.34375</v>
      </c>
      <c r="R145" s="41">
        <f t="shared" si="23"/>
        <v>5.8247593832929725E-2</v>
      </c>
      <c r="S145" s="34">
        <v>34.52379312126935</v>
      </c>
      <c r="T145" s="36">
        <v>173439.109375</v>
      </c>
      <c r="U145" s="41">
        <v>8.6550818492404979E-2</v>
      </c>
      <c r="V145" s="34">
        <f t="shared" si="24"/>
        <v>2.0604333130962837</v>
      </c>
      <c r="W145" s="37">
        <v>49139.260451186805</v>
      </c>
      <c r="X145" s="37">
        <v>38848.1463510744</v>
      </c>
      <c r="Y145" s="37">
        <v>47660.400095316858</v>
      </c>
      <c r="Z145" s="34">
        <v>8.8758060240837651</v>
      </c>
      <c r="AA145" s="42">
        <v>125884</v>
      </c>
      <c r="AB145" s="42">
        <v>62290</v>
      </c>
      <c r="AC145" s="41">
        <v>7.5738295309602535E-2</v>
      </c>
      <c r="AD145" s="41">
        <v>0.48881763741298462</v>
      </c>
      <c r="AE145" s="43">
        <v>1929</v>
      </c>
      <c r="AF145" s="43">
        <v>26</v>
      </c>
      <c r="AG145" s="43">
        <v>9</v>
      </c>
      <c r="AH145" s="43">
        <v>11</v>
      </c>
      <c r="AI145" s="43">
        <v>10</v>
      </c>
      <c r="AJ145" s="43">
        <v>2</v>
      </c>
      <c r="AK145" s="43">
        <v>77</v>
      </c>
      <c r="AL145" s="43">
        <v>44</v>
      </c>
      <c r="AM145" s="43">
        <v>14976000</v>
      </c>
      <c r="AN145" s="43">
        <v>708</v>
      </c>
      <c r="AO145" s="43">
        <v>260</v>
      </c>
      <c r="AP145" s="43">
        <v>29</v>
      </c>
      <c r="AQ145" s="43">
        <v>9</v>
      </c>
      <c r="AR145" s="43">
        <v>18</v>
      </c>
      <c r="AS145" s="43">
        <v>6</v>
      </c>
      <c r="AT145" s="43">
        <v>1</v>
      </c>
      <c r="AU145" s="43">
        <v>0</v>
      </c>
      <c r="AV145" s="43">
        <v>3</v>
      </c>
    </row>
    <row r="146" spans="1:48" x14ac:dyDescent="0.2">
      <c r="A146" s="34" t="s">
        <v>237</v>
      </c>
      <c r="B146" s="35">
        <v>181</v>
      </c>
      <c r="C146" s="36">
        <v>6050</v>
      </c>
      <c r="D146" s="36">
        <v>182</v>
      </c>
      <c r="E146" s="36">
        <v>1</v>
      </c>
      <c r="F146" s="37">
        <v>2134605</v>
      </c>
      <c r="G146" s="38" t="str">
        <f t="shared" si="20"/>
        <v>Large</v>
      </c>
      <c r="H146" s="35" t="s">
        <v>215</v>
      </c>
      <c r="I146" s="35" t="s">
        <v>216</v>
      </c>
      <c r="J146" s="39">
        <v>40908</v>
      </c>
      <c r="K146" s="39">
        <v>31110</v>
      </c>
      <c r="L146" s="67">
        <f t="shared" si="21"/>
        <v>26.843835616438355</v>
      </c>
      <c r="M146" s="36">
        <v>27909.330787489453</v>
      </c>
      <c r="N146" s="36">
        <v>4196.4600694444443</v>
      </c>
      <c r="O146" s="36">
        <v>211924.921875</v>
      </c>
      <c r="P146" s="36">
        <v>228238.734375</v>
      </c>
      <c r="Q146" s="40">
        <f t="shared" si="22"/>
        <v>16313.8125</v>
      </c>
      <c r="R146" s="41">
        <f t="shared" si="23"/>
        <v>7.6979207332785529E-2</v>
      </c>
      <c r="S146" s="34">
        <v>33.134305007042954</v>
      </c>
      <c r="T146" s="36">
        <v>83125.8828125</v>
      </c>
      <c r="U146" s="41">
        <v>7.9235624659249396E-2</v>
      </c>
      <c r="V146" s="34">
        <f t="shared" si="24"/>
        <v>2.5494456684811526</v>
      </c>
      <c r="W146" s="37">
        <v>41246.460572740158</v>
      </c>
      <c r="X146" s="37">
        <v>34492.132835055418</v>
      </c>
      <c r="Y146" s="37">
        <v>43105.653018164208</v>
      </c>
      <c r="Z146" s="34">
        <v>8.2557796747829055</v>
      </c>
      <c r="AA146" s="42">
        <v>41112</v>
      </c>
      <c r="AB146" s="42">
        <v>29981</v>
      </c>
      <c r="AC146" s="41">
        <v>8.0028383485734947E-2</v>
      </c>
      <c r="AD146" s="41">
        <v>0.64346599733586174</v>
      </c>
      <c r="AE146" s="43">
        <v>517</v>
      </c>
      <c r="AF146" s="43">
        <v>9</v>
      </c>
      <c r="AG146" s="43">
        <v>13</v>
      </c>
      <c r="AH146" s="43">
        <v>7</v>
      </c>
      <c r="AI146" s="43">
        <v>19</v>
      </c>
      <c r="AJ146" s="43">
        <v>1</v>
      </c>
      <c r="AK146" s="43">
        <v>96</v>
      </c>
      <c r="AL146" s="43">
        <v>10</v>
      </c>
      <c r="AM146" s="43">
        <v>5501000</v>
      </c>
      <c r="AN146" s="43">
        <v>360</v>
      </c>
      <c r="AO146" s="43">
        <v>100</v>
      </c>
      <c r="AP146" s="43">
        <v>15</v>
      </c>
      <c r="AQ146" s="43">
        <v>5</v>
      </c>
      <c r="AR146" s="43">
        <v>7</v>
      </c>
      <c r="AS146" s="43">
        <v>1</v>
      </c>
      <c r="AT146" s="43">
        <v>2</v>
      </c>
      <c r="AU146" s="43">
        <v>1</v>
      </c>
      <c r="AV146" s="43">
        <v>0</v>
      </c>
    </row>
    <row r="147" spans="1:48" x14ac:dyDescent="0.2">
      <c r="A147" s="34" t="s">
        <v>238</v>
      </c>
      <c r="B147" s="35">
        <v>182</v>
      </c>
      <c r="C147" s="36">
        <v>6117</v>
      </c>
      <c r="D147" s="36">
        <v>212</v>
      </c>
      <c r="E147" s="36">
        <v>1</v>
      </c>
      <c r="F147" s="37">
        <v>1902851</v>
      </c>
      <c r="G147" s="38" t="str">
        <f t="shared" si="20"/>
        <v>Medium</v>
      </c>
      <c r="H147" s="35" t="s">
        <v>227</v>
      </c>
      <c r="I147" s="35" t="s">
        <v>216</v>
      </c>
      <c r="J147" s="39">
        <v>40908</v>
      </c>
      <c r="K147" s="39">
        <v>30997</v>
      </c>
      <c r="L147" s="67">
        <f t="shared" si="21"/>
        <v>27.153424657534245</v>
      </c>
      <c r="M147" s="36">
        <v>5735.3922974850129</v>
      </c>
      <c r="N147" s="36">
        <v>1541.1041666666667</v>
      </c>
      <c r="O147" s="36">
        <v>47450.2265625</v>
      </c>
      <c r="P147" s="36">
        <v>50705.7421875</v>
      </c>
      <c r="Q147" s="40">
        <f t="shared" si="22"/>
        <v>3255.515625</v>
      </c>
      <c r="R147" s="41">
        <f t="shared" si="23"/>
        <v>6.8609063872686324E-2</v>
      </c>
      <c r="S147" s="34">
        <v>31.146034109096885</v>
      </c>
      <c r="T147" s="36">
        <v>16181.287109375</v>
      </c>
      <c r="U147" s="41">
        <v>9.8752066882813003E-2</v>
      </c>
      <c r="V147" s="34">
        <f t="shared" si="24"/>
        <v>2.9324136109672403</v>
      </c>
      <c r="W147" s="37">
        <v>43277.593634332865</v>
      </c>
      <c r="X147" s="37">
        <v>40459.812348344603</v>
      </c>
      <c r="Y147" s="37">
        <v>46654.022621647768</v>
      </c>
      <c r="Z147" s="34">
        <v>5.7873555560397802</v>
      </c>
      <c r="AA147" s="42">
        <v>10921</v>
      </c>
      <c r="AB147" s="42">
        <v>7811</v>
      </c>
      <c r="AC147" s="41">
        <v>4.6506168169893058E-2</v>
      </c>
      <c r="AD147" s="41">
        <v>0.75004030911437336</v>
      </c>
      <c r="AE147" s="43">
        <v>94</v>
      </c>
      <c r="AF147" s="43">
        <v>2</v>
      </c>
      <c r="AG147" s="43">
        <v>1</v>
      </c>
      <c r="AH147" s="43">
        <v>1</v>
      </c>
      <c r="AI147" s="43">
        <v>3</v>
      </c>
      <c r="AJ147" s="43">
        <v>0</v>
      </c>
      <c r="AK147" s="43">
        <v>22</v>
      </c>
      <c r="AL147" s="43">
        <v>6</v>
      </c>
      <c r="AM147" s="43">
        <v>2085000</v>
      </c>
      <c r="AN147" s="43">
        <v>80</v>
      </c>
      <c r="AO147" s="43">
        <v>25</v>
      </c>
      <c r="AP147" s="43">
        <v>5</v>
      </c>
      <c r="AQ147" s="43">
        <v>0</v>
      </c>
      <c r="AR147" s="43">
        <v>4</v>
      </c>
      <c r="AS147" s="43">
        <v>1</v>
      </c>
      <c r="AT147" s="43">
        <v>1</v>
      </c>
      <c r="AU147" s="43">
        <v>1</v>
      </c>
      <c r="AV147" s="43">
        <v>0</v>
      </c>
    </row>
    <row r="148" spans="1:48" x14ac:dyDescent="0.2">
      <c r="A148" s="34" t="s">
        <v>239</v>
      </c>
      <c r="B148" s="35">
        <v>183</v>
      </c>
      <c r="C148" s="36">
        <v>6159</v>
      </c>
      <c r="D148" s="36">
        <v>224</v>
      </c>
      <c r="E148" s="36">
        <v>1</v>
      </c>
      <c r="F148" s="37">
        <v>1485356</v>
      </c>
      <c r="G148" s="38" t="str">
        <f t="shared" si="20"/>
        <v>Medium</v>
      </c>
      <c r="H148" s="35" t="s">
        <v>227</v>
      </c>
      <c r="I148" s="35" t="s">
        <v>216</v>
      </c>
      <c r="J148" s="39">
        <v>40908</v>
      </c>
      <c r="K148" s="39">
        <v>30509</v>
      </c>
      <c r="L148" s="67">
        <f t="shared" si="21"/>
        <v>28.490410958904111</v>
      </c>
      <c r="M148" s="36">
        <v>29077.154243762976</v>
      </c>
      <c r="N148" s="36">
        <v>11077.466145833334</v>
      </c>
      <c r="O148" s="36">
        <v>194288.859375</v>
      </c>
      <c r="P148" s="36">
        <v>230211.875</v>
      </c>
      <c r="Q148" s="40">
        <f t="shared" si="22"/>
        <v>35923.015625</v>
      </c>
      <c r="R148" s="41">
        <f t="shared" si="23"/>
        <v>0.1848948814695773</v>
      </c>
      <c r="S148" s="34">
        <v>31.078297641068747</v>
      </c>
      <c r="T148" s="36">
        <v>72694.9375</v>
      </c>
      <c r="U148" s="41">
        <v>0.20760665933580313</v>
      </c>
      <c r="V148" s="34">
        <f t="shared" si="24"/>
        <v>2.672660106145631</v>
      </c>
      <c r="W148" s="37">
        <v>48527.717958351641</v>
      </c>
      <c r="X148" s="37">
        <v>45490.085798615619</v>
      </c>
      <c r="Y148" s="37">
        <v>54497.369595154174</v>
      </c>
      <c r="Z148" s="34">
        <v>7.3969343736768849</v>
      </c>
      <c r="AA148" s="42">
        <v>19516</v>
      </c>
      <c r="AB148" s="42">
        <v>13327</v>
      </c>
      <c r="AC148" s="41">
        <v>6.7540237025105809E-2</v>
      </c>
      <c r="AD148" s="41">
        <v>0.69434737684422532</v>
      </c>
      <c r="AE148" s="43">
        <v>392</v>
      </c>
      <c r="AF148" s="43">
        <v>3</v>
      </c>
      <c r="AG148" s="43">
        <v>7</v>
      </c>
      <c r="AH148" s="43">
        <v>0</v>
      </c>
      <c r="AI148" s="43">
        <v>0</v>
      </c>
      <c r="AJ148" s="43">
        <v>2</v>
      </c>
      <c r="AK148" s="43">
        <v>47</v>
      </c>
      <c r="AL148" s="43">
        <v>11</v>
      </c>
      <c r="AM148" s="43">
        <v>2694000</v>
      </c>
      <c r="AN148" s="43">
        <v>222</v>
      </c>
      <c r="AO148" s="43">
        <v>55</v>
      </c>
      <c r="AP148" s="43">
        <v>5</v>
      </c>
      <c r="AQ148" s="43">
        <v>1</v>
      </c>
      <c r="AR148" s="43">
        <v>4</v>
      </c>
      <c r="AS148" s="43">
        <v>1</v>
      </c>
      <c r="AT148" s="43">
        <v>0</v>
      </c>
      <c r="AU148" s="43">
        <v>0</v>
      </c>
      <c r="AV148" s="43">
        <v>0</v>
      </c>
    </row>
    <row r="149" spans="1:48" x14ac:dyDescent="0.2">
      <c r="A149" s="34" t="s">
        <v>240</v>
      </c>
      <c r="B149" s="35">
        <v>184</v>
      </c>
      <c r="C149" s="36">
        <v>6117</v>
      </c>
      <c r="D149" s="36">
        <v>204</v>
      </c>
      <c r="E149" s="36">
        <v>1</v>
      </c>
      <c r="F149" s="37">
        <v>2429834</v>
      </c>
      <c r="G149" s="38" t="str">
        <f t="shared" si="20"/>
        <v>Large</v>
      </c>
      <c r="H149" s="35" t="s">
        <v>215</v>
      </c>
      <c r="I149" s="35" t="s">
        <v>216</v>
      </c>
      <c r="J149" s="39">
        <v>40908</v>
      </c>
      <c r="K149" s="39">
        <v>31733</v>
      </c>
      <c r="L149" s="67">
        <f t="shared" si="21"/>
        <v>25.136986301369863</v>
      </c>
      <c r="M149" s="36">
        <v>16159.654015052412</v>
      </c>
      <c r="N149" s="36">
        <v>2413.5407986111113</v>
      </c>
      <c r="O149" s="36">
        <v>136181.09375</v>
      </c>
      <c r="P149" s="36">
        <v>144367.421875</v>
      </c>
      <c r="Q149" s="40">
        <f t="shared" si="22"/>
        <v>8186.328125</v>
      </c>
      <c r="R149" s="41">
        <f t="shared" si="23"/>
        <v>6.011354366141592E-2</v>
      </c>
      <c r="S149" s="34">
        <v>31.398257146102559</v>
      </c>
      <c r="T149" s="36">
        <v>51430.62890625</v>
      </c>
      <c r="U149" s="41">
        <v>7.4235539209710655E-2</v>
      </c>
      <c r="V149" s="34">
        <f t="shared" si="24"/>
        <v>2.6478597801756782</v>
      </c>
      <c r="W149" s="37">
        <v>43347.014637207387</v>
      </c>
      <c r="X149" s="37">
        <v>39108.693530978206</v>
      </c>
      <c r="Y149" s="37">
        <v>48316.070616030775</v>
      </c>
      <c r="Z149" s="34">
        <v>10.412012171261988</v>
      </c>
      <c r="AA149" s="42">
        <v>62038</v>
      </c>
      <c r="AB149" s="42">
        <v>32542</v>
      </c>
      <c r="AC149" s="41">
        <v>0.1005819586785353</v>
      </c>
      <c r="AD149" s="41">
        <v>0.54064855168495729</v>
      </c>
      <c r="AE149" s="43">
        <v>398</v>
      </c>
      <c r="AF149" s="43">
        <v>5</v>
      </c>
      <c r="AG149" s="43">
        <v>6</v>
      </c>
      <c r="AH149" s="43">
        <v>7</v>
      </c>
      <c r="AI149" s="43">
        <v>14</v>
      </c>
      <c r="AJ149" s="43">
        <v>1</v>
      </c>
      <c r="AK149" s="43">
        <v>45</v>
      </c>
      <c r="AL149" s="43">
        <v>6</v>
      </c>
      <c r="AM149" s="43">
        <v>2576000</v>
      </c>
      <c r="AN149" s="43">
        <v>268</v>
      </c>
      <c r="AO149" s="43">
        <v>67</v>
      </c>
      <c r="AP149" s="43">
        <v>7</v>
      </c>
      <c r="AQ149" s="43">
        <v>0</v>
      </c>
      <c r="AR149" s="43">
        <v>6</v>
      </c>
      <c r="AS149" s="43">
        <v>1</v>
      </c>
      <c r="AT149" s="43">
        <v>2</v>
      </c>
      <c r="AU149" s="43">
        <v>0</v>
      </c>
      <c r="AV149" s="43">
        <v>0</v>
      </c>
    </row>
    <row r="150" spans="1:48" x14ac:dyDescent="0.2">
      <c r="A150" s="34" t="s">
        <v>241</v>
      </c>
      <c r="B150" s="35">
        <v>185</v>
      </c>
      <c r="C150" s="36">
        <v>6159</v>
      </c>
      <c r="D150" s="36">
        <v>223</v>
      </c>
      <c r="E150" s="36">
        <v>1</v>
      </c>
      <c r="F150" s="37">
        <v>1709797</v>
      </c>
      <c r="G150" s="38" t="str">
        <f t="shared" si="20"/>
        <v>Medium</v>
      </c>
      <c r="H150" s="35" t="s">
        <v>215</v>
      </c>
      <c r="I150" s="35" t="s">
        <v>216</v>
      </c>
      <c r="J150" s="39">
        <v>40908</v>
      </c>
      <c r="K150" s="39">
        <v>30328</v>
      </c>
      <c r="L150" s="67">
        <f t="shared" si="21"/>
        <v>28.986301369863014</v>
      </c>
      <c r="M150" s="36">
        <v>21458.0433602497</v>
      </c>
      <c r="N150" s="36">
        <v>3656.234375</v>
      </c>
      <c r="O150" s="36">
        <v>161263.9375</v>
      </c>
      <c r="P150" s="36">
        <v>174592.296875</v>
      </c>
      <c r="Q150" s="40">
        <f t="shared" si="22"/>
        <v>13328.359375</v>
      </c>
      <c r="R150" s="41">
        <f t="shared" si="23"/>
        <v>8.2649348525301883E-2</v>
      </c>
      <c r="S150" s="34">
        <v>31.197495720331151</v>
      </c>
      <c r="T150" s="36">
        <v>65623.7890625</v>
      </c>
      <c r="U150" s="41">
        <v>0.10580219039756092</v>
      </c>
      <c r="V150" s="34">
        <f t="shared" si="24"/>
        <v>2.4574005829869479</v>
      </c>
      <c r="W150" s="37">
        <v>40216.530098353003</v>
      </c>
      <c r="X150" s="37">
        <v>36352.015421236938</v>
      </c>
      <c r="Y150" s="37">
        <v>44453.795549733346</v>
      </c>
      <c r="Z150" s="34">
        <v>9.9678032672058858</v>
      </c>
      <c r="AA150" s="42">
        <v>94648</v>
      </c>
      <c r="AB150" s="42">
        <v>59857</v>
      </c>
      <c r="AC150" s="41">
        <v>9.2878130609919798E-2</v>
      </c>
      <c r="AD150" s="41">
        <v>0.46979569781050662</v>
      </c>
      <c r="AE150" s="43">
        <v>785</v>
      </c>
      <c r="AF150" s="43">
        <v>7</v>
      </c>
      <c r="AG150" s="43">
        <v>8</v>
      </c>
      <c r="AH150" s="43">
        <v>9</v>
      </c>
      <c r="AI150" s="43">
        <v>16</v>
      </c>
      <c r="AJ150" s="43">
        <v>2</v>
      </c>
      <c r="AK150" s="43">
        <v>67</v>
      </c>
      <c r="AL150" s="43">
        <v>10</v>
      </c>
      <c r="AM150" s="43">
        <v>3245000</v>
      </c>
      <c r="AN150" s="43">
        <v>355</v>
      </c>
      <c r="AO150" s="43">
        <v>104</v>
      </c>
      <c r="AP150" s="43">
        <v>20</v>
      </c>
      <c r="AQ150" s="43">
        <v>2</v>
      </c>
      <c r="AR150" s="43">
        <v>13</v>
      </c>
      <c r="AS150" s="43">
        <v>3</v>
      </c>
      <c r="AT150" s="43">
        <v>0</v>
      </c>
      <c r="AU150" s="43">
        <v>1</v>
      </c>
      <c r="AV150" s="43">
        <v>1</v>
      </c>
    </row>
    <row r="151" spans="1:48" x14ac:dyDescent="0.2">
      <c r="A151" s="34" t="s">
        <v>242</v>
      </c>
      <c r="B151" s="35">
        <v>186</v>
      </c>
      <c r="C151" s="36">
        <v>6117</v>
      </c>
      <c r="D151" s="36">
        <v>202</v>
      </c>
      <c r="E151" s="36">
        <v>1</v>
      </c>
      <c r="F151" s="37">
        <v>2062699</v>
      </c>
      <c r="G151" s="38" t="str">
        <f t="shared" si="20"/>
        <v>Large</v>
      </c>
      <c r="H151" s="35" t="s">
        <v>215</v>
      </c>
      <c r="I151" s="35" t="s">
        <v>216</v>
      </c>
      <c r="J151" s="39">
        <v>40908</v>
      </c>
      <c r="K151" s="39">
        <v>31222</v>
      </c>
      <c r="L151" s="67">
        <f t="shared" si="21"/>
        <v>26.536986301369861</v>
      </c>
      <c r="M151" s="36">
        <v>6605.4223808230054</v>
      </c>
      <c r="N151" s="36">
        <v>2518.7365451388887</v>
      </c>
      <c r="O151" s="36">
        <v>57305.0234375</v>
      </c>
      <c r="P151" s="36">
        <v>69181.0859375</v>
      </c>
      <c r="Q151" s="40">
        <f t="shared" si="22"/>
        <v>11876.0625</v>
      </c>
      <c r="R151" s="41">
        <f t="shared" si="23"/>
        <v>0.20724295685792163</v>
      </c>
      <c r="S151" s="34">
        <v>32.040085927239964</v>
      </c>
      <c r="T151" s="36">
        <v>19722.234375</v>
      </c>
      <c r="U151" s="41">
        <v>0.22481001772270034</v>
      </c>
      <c r="V151" s="34">
        <f t="shared" si="24"/>
        <v>2.9056050317574629</v>
      </c>
      <c r="W151" s="37">
        <v>50224.757964321674</v>
      </c>
      <c r="X151" s="37">
        <v>47435.352314131494</v>
      </c>
      <c r="Y151" s="37">
        <v>60983.435152399361</v>
      </c>
      <c r="Z151" s="34">
        <v>10.852370297994502</v>
      </c>
      <c r="AA151" s="42">
        <v>3042</v>
      </c>
      <c r="AB151" s="42">
        <v>2018</v>
      </c>
      <c r="AC151" s="41">
        <v>0.10183669880036991</v>
      </c>
      <c r="AD151" s="41">
        <v>0.79413172467842852</v>
      </c>
      <c r="AE151" s="43">
        <v>33</v>
      </c>
      <c r="AF151" s="43">
        <v>0</v>
      </c>
      <c r="AG151" s="43">
        <v>0</v>
      </c>
      <c r="AH151" s="43">
        <v>0</v>
      </c>
      <c r="AI151" s="43">
        <v>2</v>
      </c>
      <c r="AJ151" s="43">
        <v>0</v>
      </c>
      <c r="AK151" s="43">
        <v>8</v>
      </c>
      <c r="AL151" s="43">
        <v>8</v>
      </c>
      <c r="AM151" s="43">
        <v>2568800</v>
      </c>
      <c r="AN151" s="43">
        <v>19</v>
      </c>
      <c r="AO151" s="43">
        <v>3</v>
      </c>
      <c r="AP151" s="43">
        <v>0</v>
      </c>
      <c r="AQ151" s="43">
        <v>0</v>
      </c>
      <c r="AR151" s="43">
        <v>0</v>
      </c>
      <c r="AS151" s="43">
        <v>0</v>
      </c>
      <c r="AT151" s="43">
        <v>0</v>
      </c>
      <c r="AU151" s="43">
        <v>0</v>
      </c>
      <c r="AV151" s="43">
        <v>0</v>
      </c>
    </row>
    <row r="152" spans="1:48" x14ac:dyDescent="0.2">
      <c r="A152" s="34" t="s">
        <v>243</v>
      </c>
      <c r="B152" s="35">
        <v>187</v>
      </c>
      <c r="C152" s="36">
        <v>6117</v>
      </c>
      <c r="D152" s="36">
        <v>210</v>
      </c>
      <c r="E152" s="36">
        <v>1</v>
      </c>
      <c r="F152" s="37">
        <v>2413646</v>
      </c>
      <c r="G152" s="38" t="str">
        <f t="shared" si="20"/>
        <v>Large</v>
      </c>
      <c r="H152" s="35" t="s">
        <v>218</v>
      </c>
      <c r="I152" s="35" t="s">
        <v>216</v>
      </c>
      <c r="J152" s="39">
        <v>40908</v>
      </c>
      <c r="K152" s="39">
        <v>31278</v>
      </c>
      <c r="L152" s="67">
        <f t="shared" si="21"/>
        <v>26.383561643835616</v>
      </c>
      <c r="M152" s="36">
        <v>19191.730885732883</v>
      </c>
      <c r="N152" s="36">
        <v>1546.7447916666667</v>
      </c>
      <c r="O152" s="36">
        <v>159949.40625</v>
      </c>
      <c r="P152" s="36">
        <v>162762.859375</v>
      </c>
      <c r="Q152" s="40">
        <f t="shared" si="22"/>
        <v>2813.453125</v>
      </c>
      <c r="R152" s="41">
        <f t="shared" si="23"/>
        <v>1.758964406909138E-2</v>
      </c>
      <c r="S152" s="34">
        <v>29.619950527324949</v>
      </c>
      <c r="T152" s="36">
        <v>59677.16015625</v>
      </c>
      <c r="U152" s="41">
        <v>2.9493525481803031E-2</v>
      </c>
      <c r="V152" s="34">
        <f t="shared" si="24"/>
        <v>2.6802449351009954</v>
      </c>
      <c r="W152" s="37">
        <v>35272.455902537564</v>
      </c>
      <c r="X152" s="37">
        <v>29807.884881628383</v>
      </c>
      <c r="Y152" s="37">
        <v>35828.945338536476</v>
      </c>
      <c r="Z152" s="34">
        <v>7.7994789591185363</v>
      </c>
      <c r="AA152" s="42">
        <v>29945</v>
      </c>
      <c r="AB152" s="42">
        <v>16986</v>
      </c>
      <c r="AC152" s="41">
        <v>7.5180459405488481E-2</v>
      </c>
      <c r="AD152" s="41">
        <v>0.59322065424503345</v>
      </c>
      <c r="AE152" s="43">
        <v>388</v>
      </c>
      <c r="AF152" s="43">
        <v>7</v>
      </c>
      <c r="AG152" s="43">
        <v>2</v>
      </c>
      <c r="AH152" s="43">
        <v>2</v>
      </c>
      <c r="AI152" s="43">
        <v>11</v>
      </c>
      <c r="AJ152" s="43">
        <v>0</v>
      </c>
      <c r="AK152" s="43">
        <v>59</v>
      </c>
      <c r="AL152" s="43">
        <v>10</v>
      </c>
      <c r="AM152" s="43">
        <v>2639000</v>
      </c>
      <c r="AN152" s="43">
        <v>293</v>
      </c>
      <c r="AO152" s="43">
        <v>87</v>
      </c>
      <c r="AP152" s="43">
        <v>9</v>
      </c>
      <c r="AQ152" s="43">
        <v>1</v>
      </c>
      <c r="AR152" s="43">
        <v>6</v>
      </c>
      <c r="AS152" s="43">
        <v>1</v>
      </c>
      <c r="AT152" s="43">
        <v>0</v>
      </c>
      <c r="AU152" s="43">
        <v>1</v>
      </c>
      <c r="AV152" s="43">
        <v>0</v>
      </c>
    </row>
    <row r="153" spans="1:48" x14ac:dyDescent="0.2">
      <c r="A153" s="34" t="s">
        <v>244</v>
      </c>
      <c r="B153" s="35">
        <v>188</v>
      </c>
      <c r="C153" s="36">
        <v>6117</v>
      </c>
      <c r="D153" s="36">
        <v>204</v>
      </c>
      <c r="E153" s="36">
        <v>1</v>
      </c>
      <c r="F153" s="37">
        <v>1925155</v>
      </c>
      <c r="G153" s="38" t="str">
        <f t="shared" si="20"/>
        <v>Medium</v>
      </c>
      <c r="H153" s="35" t="s">
        <v>227</v>
      </c>
      <c r="I153" s="35" t="s">
        <v>216</v>
      </c>
      <c r="J153" s="39">
        <v>40908</v>
      </c>
      <c r="K153" s="39">
        <v>31516</v>
      </c>
      <c r="L153" s="67">
        <f t="shared" si="21"/>
        <v>25.731506849315068</v>
      </c>
      <c r="M153" s="36">
        <v>39074.785420427805</v>
      </c>
      <c r="N153" s="36">
        <v>-583.62152777777783</v>
      </c>
      <c r="O153" s="36">
        <v>283318.40625</v>
      </c>
      <c r="P153" s="36">
        <v>260885.296875</v>
      </c>
      <c r="Q153" s="40">
        <f t="shared" si="22"/>
        <v>-22433.109375</v>
      </c>
      <c r="R153" s="41">
        <f t="shared" si="23"/>
        <v>-7.917985164438994E-2</v>
      </c>
      <c r="S153" s="34">
        <v>32.870384678722232</v>
      </c>
      <c r="T153" s="36">
        <v>114666.8984375</v>
      </c>
      <c r="U153" s="41">
        <v>-7.3795340484527086E-2</v>
      </c>
      <c r="V153" s="34">
        <f t="shared" si="24"/>
        <v>2.4707950603933417</v>
      </c>
      <c r="W153" s="37">
        <v>45447.48246452718</v>
      </c>
      <c r="X153" s="37">
        <v>37189.610411625028</v>
      </c>
      <c r="Y153" s="37">
        <v>43581.816364899198</v>
      </c>
      <c r="Z153" s="34">
        <v>6.7354385243613359</v>
      </c>
      <c r="AA153" s="42">
        <v>111755</v>
      </c>
      <c r="AB153" s="42">
        <v>74772</v>
      </c>
      <c r="AC153" s="41">
        <v>6.4471993964566029E-2</v>
      </c>
      <c r="AD153" s="41">
        <v>0.51944672174238105</v>
      </c>
      <c r="AE153" s="43">
        <v>1660</v>
      </c>
      <c r="AF153" s="43">
        <v>14</v>
      </c>
      <c r="AG153" s="43">
        <v>16</v>
      </c>
      <c r="AH153" s="43">
        <v>1</v>
      </c>
      <c r="AI153" s="43">
        <v>17</v>
      </c>
      <c r="AJ153" s="43">
        <v>1</v>
      </c>
      <c r="AK153" s="43">
        <v>151</v>
      </c>
      <c r="AL153" s="43">
        <v>20</v>
      </c>
      <c r="AM153" s="43">
        <v>4036000</v>
      </c>
      <c r="AN153" s="43">
        <v>606</v>
      </c>
      <c r="AO153" s="43">
        <v>188</v>
      </c>
      <c r="AP153" s="43">
        <v>17</v>
      </c>
      <c r="AQ153" s="43">
        <v>7</v>
      </c>
      <c r="AR153" s="43">
        <v>6</v>
      </c>
      <c r="AS153" s="43">
        <v>1</v>
      </c>
      <c r="AT153" s="43">
        <v>2</v>
      </c>
      <c r="AU153" s="43">
        <v>1</v>
      </c>
      <c r="AV153" s="43">
        <v>0</v>
      </c>
    </row>
    <row r="154" spans="1:48" x14ac:dyDescent="0.2">
      <c r="A154" s="34" t="s">
        <v>245</v>
      </c>
      <c r="B154" s="35">
        <v>189</v>
      </c>
      <c r="C154" s="36">
        <v>6159</v>
      </c>
      <c r="D154" s="36">
        <v>208</v>
      </c>
      <c r="E154" s="36">
        <v>1</v>
      </c>
      <c r="F154" s="37">
        <v>1935202</v>
      </c>
      <c r="G154" s="38" t="str">
        <f t="shared" si="20"/>
        <v>Medium</v>
      </c>
      <c r="H154" s="35" t="s">
        <v>218</v>
      </c>
      <c r="I154" s="35" t="s">
        <v>216</v>
      </c>
      <c r="J154" s="39">
        <v>40908</v>
      </c>
      <c r="K154" s="39">
        <v>30900</v>
      </c>
      <c r="L154" s="67">
        <f t="shared" si="21"/>
        <v>27.419178082191781</v>
      </c>
      <c r="M154" s="36">
        <v>11743.73723579593</v>
      </c>
      <c r="N154" s="36">
        <v>2986.0720486111113</v>
      </c>
      <c r="O154" s="36">
        <v>98971.5703125</v>
      </c>
      <c r="P154" s="36">
        <v>101511.8671875</v>
      </c>
      <c r="Q154" s="40">
        <f t="shared" si="22"/>
        <v>2540.296875</v>
      </c>
      <c r="R154" s="41">
        <f t="shared" si="23"/>
        <v>2.5666935130756061E-2</v>
      </c>
      <c r="S154" s="34">
        <v>31.374327902401898</v>
      </c>
      <c r="T154" s="36">
        <v>36010.7578125</v>
      </c>
      <c r="U154" s="41">
        <v>2.0221279361614379E-2</v>
      </c>
      <c r="V154" s="34">
        <f t="shared" si="24"/>
        <v>2.7483889905295227</v>
      </c>
      <c r="W154" s="37">
        <v>46249.574881811575</v>
      </c>
      <c r="X154" s="37">
        <v>39022.614500831674</v>
      </c>
      <c r="Y154" s="37">
        <v>47493.305283509522</v>
      </c>
      <c r="Z154" s="34">
        <v>7.3230683213018191</v>
      </c>
      <c r="AA154" s="42">
        <v>14776</v>
      </c>
      <c r="AB154" s="42">
        <v>8816</v>
      </c>
      <c r="AC154" s="41">
        <v>7.7968735850681273E-2</v>
      </c>
      <c r="AD154" s="41">
        <v>0.69406473348669651</v>
      </c>
      <c r="AE154" s="43">
        <v>206</v>
      </c>
      <c r="AF154" s="43">
        <v>3</v>
      </c>
      <c r="AG154" s="43">
        <v>0</v>
      </c>
      <c r="AH154" s="43">
        <v>4</v>
      </c>
      <c r="AI154" s="43">
        <v>6</v>
      </c>
      <c r="AJ154" s="43">
        <v>0</v>
      </c>
      <c r="AK154" s="43">
        <v>31</v>
      </c>
      <c r="AL154" s="43">
        <v>9</v>
      </c>
      <c r="AM154" s="43">
        <v>1769000</v>
      </c>
      <c r="AN154" s="43">
        <v>97</v>
      </c>
      <c r="AO154" s="43">
        <v>26</v>
      </c>
      <c r="AP154" s="43">
        <v>3</v>
      </c>
      <c r="AQ154" s="43">
        <v>2</v>
      </c>
      <c r="AR154" s="43">
        <v>0</v>
      </c>
      <c r="AS154" s="43">
        <v>0</v>
      </c>
      <c r="AT154" s="43">
        <v>0</v>
      </c>
      <c r="AU154" s="43">
        <v>0</v>
      </c>
      <c r="AV154" s="43">
        <v>0</v>
      </c>
    </row>
    <row r="155" spans="1:48" x14ac:dyDescent="0.2">
      <c r="A155" s="34" t="s">
        <v>246</v>
      </c>
      <c r="B155" s="35">
        <v>190</v>
      </c>
      <c r="C155" s="36">
        <v>5440</v>
      </c>
      <c r="D155" s="36">
        <v>179</v>
      </c>
      <c r="E155" s="36">
        <v>1</v>
      </c>
      <c r="F155" s="37">
        <v>1765440</v>
      </c>
      <c r="G155" s="38" t="str">
        <f t="shared" si="20"/>
        <v>Medium</v>
      </c>
      <c r="H155" s="35" t="s">
        <v>227</v>
      </c>
      <c r="I155" s="35" t="s">
        <v>216</v>
      </c>
      <c r="J155" s="39">
        <v>40908</v>
      </c>
      <c r="K155" s="39">
        <v>32545</v>
      </c>
      <c r="L155" s="67">
        <f t="shared" si="21"/>
        <v>22.912328767123288</v>
      </c>
      <c r="M155" s="36">
        <v>13264.105813738748</v>
      </c>
      <c r="N155" s="36">
        <v>2944.0269097222222</v>
      </c>
      <c r="O155" s="36">
        <v>91770.125</v>
      </c>
      <c r="P155" s="36">
        <v>98379.90625</v>
      </c>
      <c r="Q155" s="40">
        <f t="shared" si="22"/>
        <v>6609.78125</v>
      </c>
      <c r="R155" s="41">
        <f t="shared" si="23"/>
        <v>7.2025414044058461E-2</v>
      </c>
      <c r="S155" s="34">
        <v>32.403028763445619</v>
      </c>
      <c r="T155" s="36">
        <v>32766.84375</v>
      </c>
      <c r="U155" s="41">
        <v>7.652540821085338E-2</v>
      </c>
      <c r="V155" s="34">
        <f t="shared" si="24"/>
        <v>2.8007007846155458</v>
      </c>
      <c r="W155" s="37">
        <v>45500.91023033001</v>
      </c>
      <c r="X155" s="37">
        <v>42836.60528029954</v>
      </c>
      <c r="Y155" s="37">
        <v>50357.829738796274</v>
      </c>
      <c r="Z155" s="34">
        <v>6.3893755592364085</v>
      </c>
      <c r="AA155" s="42">
        <v>20404</v>
      </c>
      <c r="AB155" s="42">
        <v>7853</v>
      </c>
      <c r="AC155" s="41">
        <v>6.4790662865724033E-2</v>
      </c>
      <c r="AD155" s="41">
        <v>0.66236175660661589</v>
      </c>
      <c r="AE155" s="43">
        <v>216</v>
      </c>
      <c r="AF155" s="43">
        <v>0</v>
      </c>
      <c r="AG155" s="43">
        <v>4</v>
      </c>
      <c r="AH155" s="43">
        <v>1</v>
      </c>
      <c r="AI155" s="43">
        <v>4</v>
      </c>
      <c r="AJ155" s="43">
        <v>0</v>
      </c>
      <c r="AK155" s="43">
        <v>23</v>
      </c>
      <c r="AL155" s="43">
        <v>13</v>
      </c>
      <c r="AM155" s="43">
        <v>2618000</v>
      </c>
      <c r="AN155" s="43">
        <v>147</v>
      </c>
      <c r="AO155" s="43">
        <v>49</v>
      </c>
      <c r="AP155" s="43">
        <v>6</v>
      </c>
      <c r="AQ155" s="43">
        <v>0</v>
      </c>
      <c r="AR155" s="43">
        <v>5</v>
      </c>
      <c r="AS155" s="43">
        <v>1</v>
      </c>
      <c r="AT155" s="43">
        <v>2</v>
      </c>
      <c r="AU155" s="43">
        <v>1</v>
      </c>
      <c r="AV155" s="43">
        <v>0</v>
      </c>
    </row>
    <row r="156" spans="1:48" x14ac:dyDescent="0.2">
      <c r="A156" s="34" t="s">
        <v>247</v>
      </c>
      <c r="B156" s="35">
        <v>191</v>
      </c>
      <c r="C156" s="36">
        <v>6005</v>
      </c>
      <c r="D156" s="36">
        <v>214</v>
      </c>
      <c r="E156" s="36">
        <v>1</v>
      </c>
      <c r="F156" s="37">
        <v>2366621</v>
      </c>
      <c r="G156" s="38" t="str">
        <f t="shared" si="20"/>
        <v>Large</v>
      </c>
      <c r="H156" s="35" t="s">
        <v>215</v>
      </c>
      <c r="I156" s="35" t="s">
        <v>216</v>
      </c>
      <c r="J156" s="39">
        <v>40908</v>
      </c>
      <c r="K156" s="39">
        <v>29768</v>
      </c>
      <c r="L156" s="67">
        <f t="shared" si="21"/>
        <v>30.520547945205479</v>
      </c>
      <c r="M156" s="36">
        <v>21716.215053026343</v>
      </c>
      <c r="N156" s="36">
        <v>5413.565104166667</v>
      </c>
      <c r="O156" s="36">
        <v>161858.484375</v>
      </c>
      <c r="P156" s="36">
        <v>186969.625</v>
      </c>
      <c r="Q156" s="40">
        <f t="shared" si="22"/>
        <v>25111.140625</v>
      </c>
      <c r="R156" s="41">
        <f t="shared" si="23"/>
        <v>0.1551425661865308</v>
      </c>
      <c r="S156" s="34">
        <v>32.450359462350548</v>
      </c>
      <c r="T156" s="36">
        <v>53062.3515625</v>
      </c>
      <c r="U156" s="41">
        <v>0.18479174190858308</v>
      </c>
      <c r="V156" s="34">
        <f t="shared" si="24"/>
        <v>3.0503451055001478</v>
      </c>
      <c r="W156" s="37">
        <v>61810.15411910016</v>
      </c>
      <c r="X156" s="37">
        <v>59208.072380650061</v>
      </c>
      <c r="Y156" s="37">
        <v>77659.301981600045</v>
      </c>
      <c r="Z156" s="34">
        <v>11.659940547888572</v>
      </c>
      <c r="AA156" s="42">
        <v>33348</v>
      </c>
      <c r="AB156" s="42">
        <v>20404</v>
      </c>
      <c r="AC156" s="41">
        <v>0.10890516281720411</v>
      </c>
      <c r="AD156" s="41">
        <v>0.80801639520833912</v>
      </c>
      <c r="AE156" s="43">
        <v>534</v>
      </c>
      <c r="AF156" s="43">
        <v>3</v>
      </c>
      <c r="AG156" s="43">
        <v>0</v>
      </c>
      <c r="AH156" s="43">
        <v>1</v>
      </c>
      <c r="AI156" s="43">
        <v>3</v>
      </c>
      <c r="AJ156" s="43">
        <v>0</v>
      </c>
      <c r="AK156" s="43">
        <v>42</v>
      </c>
      <c r="AL156" s="43">
        <v>11</v>
      </c>
      <c r="AM156" s="43">
        <v>2659000</v>
      </c>
      <c r="AN156" s="43">
        <v>288</v>
      </c>
      <c r="AO156" s="43">
        <v>89</v>
      </c>
      <c r="AP156" s="43">
        <v>12</v>
      </c>
      <c r="AQ156" s="43">
        <v>0</v>
      </c>
      <c r="AR156" s="43">
        <v>10</v>
      </c>
      <c r="AS156" s="43">
        <v>2</v>
      </c>
      <c r="AT156" s="43">
        <v>0</v>
      </c>
      <c r="AU156" s="43">
        <v>0</v>
      </c>
      <c r="AV156" s="43">
        <v>1</v>
      </c>
    </row>
    <row r="157" spans="1:48" x14ac:dyDescent="0.2">
      <c r="A157" s="34" t="s">
        <v>248</v>
      </c>
      <c r="B157" s="35">
        <v>192</v>
      </c>
      <c r="C157" s="36">
        <v>5440</v>
      </c>
      <c r="D157" s="36">
        <v>179</v>
      </c>
      <c r="E157" s="36">
        <v>1</v>
      </c>
      <c r="F157" s="37">
        <v>1957522</v>
      </c>
      <c r="G157" s="38" t="str">
        <f t="shared" si="20"/>
        <v>Medium</v>
      </c>
      <c r="H157" s="35" t="s">
        <v>227</v>
      </c>
      <c r="I157" s="35" t="s">
        <v>216</v>
      </c>
      <c r="J157" s="39">
        <v>40908</v>
      </c>
      <c r="K157" s="39">
        <v>32454</v>
      </c>
      <c r="L157" s="67">
        <f t="shared" si="21"/>
        <v>23.161643835616438</v>
      </c>
      <c r="M157" s="36">
        <v>56246.8017020642</v>
      </c>
      <c r="N157" s="36">
        <v>2680.2083333333335</v>
      </c>
      <c r="O157" s="36">
        <v>324617.84375</v>
      </c>
      <c r="P157" s="36">
        <v>312289.8125</v>
      </c>
      <c r="Q157" s="40">
        <f t="shared" si="22"/>
        <v>-12328.03125</v>
      </c>
      <c r="R157" s="41">
        <f t="shared" si="23"/>
        <v>-3.7977059756130548E-2</v>
      </c>
      <c r="S157" s="34">
        <v>32.292482381446412</v>
      </c>
      <c r="T157" s="36">
        <v>149740.375</v>
      </c>
      <c r="U157" s="41">
        <v>-1.7818549272365588E-2</v>
      </c>
      <c r="V157" s="34">
        <f t="shared" si="24"/>
        <v>2.1678711820375769</v>
      </c>
      <c r="W157" s="37">
        <v>37981.373774441265</v>
      </c>
      <c r="X157" s="37">
        <v>32224.602295806992</v>
      </c>
      <c r="Y157" s="37">
        <v>36934.291453327241</v>
      </c>
      <c r="Z157" s="34">
        <v>6.6990918831801949</v>
      </c>
      <c r="AA157" s="42">
        <v>118160</v>
      </c>
      <c r="AB157" s="42">
        <v>66592</v>
      </c>
      <c r="AC157" s="41">
        <v>5.4642730755134414E-2</v>
      </c>
      <c r="AD157" s="41">
        <v>0.44492366402174283</v>
      </c>
      <c r="AE157" s="43">
        <v>1804</v>
      </c>
      <c r="AF157" s="43">
        <v>15</v>
      </c>
      <c r="AG157" s="43">
        <v>9</v>
      </c>
      <c r="AH157" s="43">
        <v>10</v>
      </c>
      <c r="AI157" s="43">
        <v>25</v>
      </c>
      <c r="AJ157" s="43">
        <v>2</v>
      </c>
      <c r="AK157" s="43">
        <v>114</v>
      </c>
      <c r="AL157" s="43">
        <v>25</v>
      </c>
      <c r="AM157" s="43">
        <v>7564000</v>
      </c>
      <c r="AN157" s="43">
        <v>676</v>
      </c>
      <c r="AO157" s="43">
        <v>240</v>
      </c>
      <c r="AP157" s="43">
        <v>26</v>
      </c>
      <c r="AQ157" s="43">
        <v>6</v>
      </c>
      <c r="AR157" s="43">
        <v>17</v>
      </c>
      <c r="AS157" s="43">
        <v>3</v>
      </c>
      <c r="AT157" s="43">
        <v>0</v>
      </c>
      <c r="AU157" s="43">
        <v>0</v>
      </c>
      <c r="AV157" s="43">
        <v>0</v>
      </c>
    </row>
    <row r="158" spans="1:48" x14ac:dyDescent="0.2">
      <c r="A158" s="34" t="s">
        <v>249</v>
      </c>
      <c r="B158" s="35">
        <v>193</v>
      </c>
      <c r="C158" s="36">
        <v>6159</v>
      </c>
      <c r="D158" s="36">
        <v>214</v>
      </c>
      <c r="E158" s="36">
        <v>1</v>
      </c>
      <c r="F158" s="37">
        <v>2511864</v>
      </c>
      <c r="G158" s="38" t="str">
        <f t="shared" si="20"/>
        <v>Large</v>
      </c>
      <c r="H158" s="35" t="s">
        <v>215</v>
      </c>
      <c r="I158" s="35" t="s">
        <v>216</v>
      </c>
      <c r="J158" s="39">
        <v>40908</v>
      </c>
      <c r="K158" s="39">
        <v>30544</v>
      </c>
      <c r="L158" s="67">
        <f t="shared" si="21"/>
        <v>28.394520547945206</v>
      </c>
      <c r="M158" s="36">
        <v>61607.821622685231</v>
      </c>
      <c r="N158" s="36">
        <v>6825.1545138888887</v>
      </c>
      <c r="O158" s="36">
        <v>319198</v>
      </c>
      <c r="P158" s="36">
        <v>342016.53125</v>
      </c>
      <c r="Q158" s="40">
        <f t="shared" si="22"/>
        <v>22818.53125</v>
      </c>
      <c r="R158" s="41">
        <f t="shared" si="23"/>
        <v>7.1487074637059125E-2</v>
      </c>
      <c r="S158" s="34">
        <v>35.886719215032677</v>
      </c>
      <c r="T158" s="36">
        <v>150357.375</v>
      </c>
      <c r="U158" s="41">
        <v>0.10226437595761433</v>
      </c>
      <c r="V158" s="34">
        <f t="shared" si="24"/>
        <v>2.1229287888272856</v>
      </c>
      <c r="W158" s="37">
        <v>53717.913604171394</v>
      </c>
      <c r="X158" s="37">
        <v>43330.418185340095</v>
      </c>
      <c r="Y158" s="37">
        <v>53204.576476044145</v>
      </c>
      <c r="Z158" s="34">
        <v>9.1064654593982493</v>
      </c>
      <c r="AA158" s="42">
        <v>156500</v>
      </c>
      <c r="AB158" s="42">
        <v>74656</v>
      </c>
      <c r="AC158" s="41">
        <v>7.5303387348976875E-2</v>
      </c>
      <c r="AD158" s="41">
        <v>0.49353964970603159</v>
      </c>
      <c r="AE158" s="43">
        <v>2461</v>
      </c>
      <c r="AF158" s="43">
        <v>22</v>
      </c>
      <c r="AG158" s="43">
        <v>10</v>
      </c>
      <c r="AH158" s="43">
        <v>14</v>
      </c>
      <c r="AI158" s="43">
        <v>11</v>
      </c>
      <c r="AJ158" s="43">
        <v>2</v>
      </c>
      <c r="AK158" s="43">
        <v>74</v>
      </c>
      <c r="AL158" s="43">
        <v>43</v>
      </c>
      <c r="AM158" s="43">
        <v>16671000</v>
      </c>
      <c r="AN158" s="43">
        <v>655</v>
      </c>
      <c r="AO158" s="43">
        <v>228</v>
      </c>
      <c r="AP158" s="43">
        <v>29</v>
      </c>
      <c r="AQ158" s="43">
        <v>5</v>
      </c>
      <c r="AR158" s="43">
        <v>21</v>
      </c>
      <c r="AS158" s="43">
        <v>5</v>
      </c>
      <c r="AT158" s="43">
        <v>3</v>
      </c>
      <c r="AU158" s="43">
        <v>0</v>
      </c>
      <c r="AV158" s="43">
        <v>1</v>
      </c>
    </row>
    <row r="159" spans="1:48" x14ac:dyDescent="0.2">
      <c r="A159" s="34" t="s">
        <v>250</v>
      </c>
      <c r="B159" s="35">
        <v>194</v>
      </c>
      <c r="C159" s="36">
        <v>6117</v>
      </c>
      <c r="D159" s="36">
        <v>236</v>
      </c>
      <c r="E159" s="36">
        <v>1</v>
      </c>
      <c r="F159" s="37">
        <v>2631072</v>
      </c>
      <c r="G159" s="38" t="str">
        <f t="shared" si="20"/>
        <v>Large</v>
      </c>
      <c r="H159" s="35" t="s">
        <v>215</v>
      </c>
      <c r="I159" s="35" t="s">
        <v>216</v>
      </c>
      <c r="J159" s="39">
        <v>40908</v>
      </c>
      <c r="K159" s="39">
        <v>31425</v>
      </c>
      <c r="L159" s="67">
        <f t="shared" si="21"/>
        <v>25.980821917808218</v>
      </c>
      <c r="M159" s="36">
        <v>27180.815098803268</v>
      </c>
      <c r="N159" s="36">
        <v>7900.4140625</v>
      </c>
      <c r="O159" s="36">
        <v>169122.265625</v>
      </c>
      <c r="P159" s="36">
        <v>205876.59375</v>
      </c>
      <c r="Q159" s="40">
        <f t="shared" si="22"/>
        <v>36754.328125</v>
      </c>
      <c r="R159" s="41">
        <f t="shared" si="23"/>
        <v>0.21732400514605513</v>
      </c>
      <c r="S159" s="34">
        <v>33.638400473030558</v>
      </c>
      <c r="T159" s="36">
        <v>62779.07421875</v>
      </c>
      <c r="U159" s="41">
        <v>0.25596699686518504</v>
      </c>
      <c r="V159" s="34">
        <f t="shared" si="24"/>
        <v>2.6939273592296598</v>
      </c>
      <c r="W159" s="37">
        <v>63007.503968871992</v>
      </c>
      <c r="X159" s="37">
        <v>57738.32808317212</v>
      </c>
      <c r="Y159" s="37">
        <v>73713.986280444456</v>
      </c>
      <c r="Z159" s="34">
        <v>10.112982778929016</v>
      </c>
      <c r="AA159" s="42">
        <v>35816</v>
      </c>
      <c r="AB159" s="42">
        <v>18973</v>
      </c>
      <c r="AC159" s="41">
        <v>8.6848388707011226E-2</v>
      </c>
      <c r="AD159" s="41">
        <v>0.72698922518512621</v>
      </c>
      <c r="AE159" s="43">
        <v>595</v>
      </c>
      <c r="AF159" s="43">
        <v>5</v>
      </c>
      <c r="AG159" s="43">
        <v>0</v>
      </c>
      <c r="AH159" s="43">
        <v>1</v>
      </c>
      <c r="AI159" s="43">
        <v>1</v>
      </c>
      <c r="AJ159" s="43">
        <v>0</v>
      </c>
      <c r="AK159" s="43">
        <v>32</v>
      </c>
      <c r="AL159" s="43">
        <v>11</v>
      </c>
      <c r="AM159" s="43">
        <v>2888000</v>
      </c>
      <c r="AN159" s="43">
        <v>243</v>
      </c>
      <c r="AO159" s="43">
        <v>78</v>
      </c>
      <c r="AP159" s="43">
        <v>11</v>
      </c>
      <c r="AQ159" s="43">
        <v>0</v>
      </c>
      <c r="AR159" s="43">
        <v>10</v>
      </c>
      <c r="AS159" s="43">
        <v>2</v>
      </c>
      <c r="AT159" s="43">
        <v>0</v>
      </c>
      <c r="AU159" s="43">
        <v>0</v>
      </c>
      <c r="AV159" s="43">
        <v>0</v>
      </c>
    </row>
    <row r="160" spans="1:48" x14ac:dyDescent="0.2">
      <c r="A160" s="34" t="s">
        <v>251</v>
      </c>
      <c r="B160" s="35">
        <v>195</v>
      </c>
      <c r="C160" s="36">
        <v>6117</v>
      </c>
      <c r="D160" s="36">
        <v>194</v>
      </c>
      <c r="E160" s="36">
        <v>1</v>
      </c>
      <c r="F160" s="37">
        <v>2293940</v>
      </c>
      <c r="G160" s="38" t="str">
        <f t="shared" si="20"/>
        <v>Large</v>
      </c>
      <c r="H160" s="35" t="s">
        <v>215</v>
      </c>
      <c r="I160" s="35" t="s">
        <v>216</v>
      </c>
      <c r="J160" s="39">
        <v>40908</v>
      </c>
      <c r="K160" s="39">
        <v>31147</v>
      </c>
      <c r="L160" s="67">
        <f t="shared" si="21"/>
        <v>26.742465753424657</v>
      </c>
      <c r="M160" s="36">
        <v>18702.749676141892</v>
      </c>
      <c r="N160" s="36">
        <v>2776.8090277777778</v>
      </c>
      <c r="O160" s="36">
        <v>190260.0625</v>
      </c>
      <c r="P160" s="36">
        <v>197578.390625</v>
      </c>
      <c r="Q160" s="40">
        <f t="shared" si="22"/>
        <v>7318.328125</v>
      </c>
      <c r="R160" s="41">
        <f t="shared" si="23"/>
        <v>3.8464867659759129E-2</v>
      </c>
      <c r="S160" s="34">
        <v>31.353145907854415</v>
      </c>
      <c r="T160" s="36">
        <v>64403.64453125</v>
      </c>
      <c r="U160" s="41">
        <v>5.746272001663337E-2</v>
      </c>
      <c r="V160" s="34">
        <f t="shared" si="24"/>
        <v>2.9541816132421173</v>
      </c>
      <c r="W160" s="37">
        <v>37535.676522576454</v>
      </c>
      <c r="X160" s="37">
        <v>34834.512616928405</v>
      </c>
      <c r="Y160" s="37">
        <v>43806.23502730755</v>
      </c>
      <c r="Z160" s="34">
        <v>8.7664043891522923</v>
      </c>
      <c r="AA160" s="42">
        <v>21536</v>
      </c>
      <c r="AB160" s="42">
        <v>14964</v>
      </c>
      <c r="AC160" s="41">
        <v>8.1986722299242615E-2</v>
      </c>
      <c r="AD160" s="41">
        <v>0.69291381847672018</v>
      </c>
      <c r="AE160" s="43">
        <v>179</v>
      </c>
      <c r="AF160" s="43">
        <v>3</v>
      </c>
      <c r="AG160" s="43">
        <v>1</v>
      </c>
      <c r="AH160" s="43">
        <v>2</v>
      </c>
      <c r="AI160" s="43">
        <v>9</v>
      </c>
      <c r="AJ160" s="43">
        <v>0</v>
      </c>
      <c r="AK160" s="43">
        <v>59</v>
      </c>
      <c r="AL160" s="43">
        <v>13</v>
      </c>
      <c r="AM160" s="43">
        <v>3098340</v>
      </c>
      <c r="AN160" s="43">
        <v>201</v>
      </c>
      <c r="AO160" s="43">
        <v>43</v>
      </c>
      <c r="AP160" s="43">
        <v>4</v>
      </c>
      <c r="AQ160" s="43">
        <v>0</v>
      </c>
      <c r="AR160" s="43">
        <v>2</v>
      </c>
      <c r="AS160" s="43">
        <v>1</v>
      </c>
      <c r="AT160" s="43">
        <v>1</v>
      </c>
      <c r="AU160" s="43">
        <v>0</v>
      </c>
      <c r="AV160" s="43">
        <v>0</v>
      </c>
    </row>
    <row r="161" spans="1:48" x14ac:dyDescent="0.2">
      <c r="A161" s="34" t="s">
        <v>252</v>
      </c>
      <c r="B161" s="35">
        <v>196</v>
      </c>
      <c r="C161" s="36">
        <v>6159</v>
      </c>
      <c r="D161" s="36">
        <v>216</v>
      </c>
      <c r="E161" s="36">
        <v>1</v>
      </c>
      <c r="F161" s="37">
        <v>2191236</v>
      </c>
      <c r="G161" s="38" t="str">
        <f t="shared" si="20"/>
        <v>Large</v>
      </c>
      <c r="H161" s="35" t="s">
        <v>215</v>
      </c>
      <c r="I161" s="35" t="s">
        <v>216</v>
      </c>
      <c r="J161" s="39">
        <v>40908</v>
      </c>
      <c r="K161" s="39">
        <v>30392</v>
      </c>
      <c r="L161" s="67">
        <f t="shared" si="21"/>
        <v>28.81095890410959</v>
      </c>
      <c r="M161" s="36">
        <v>60692.140056775745</v>
      </c>
      <c r="N161" s="36">
        <v>8760.8767361111113</v>
      </c>
      <c r="O161" s="36">
        <v>333976.9375</v>
      </c>
      <c r="P161" s="36">
        <v>365898.65625</v>
      </c>
      <c r="Q161" s="40">
        <f t="shared" si="22"/>
        <v>31921.71875</v>
      </c>
      <c r="R161" s="41">
        <f t="shared" si="23"/>
        <v>9.5580608017282631E-2</v>
      </c>
      <c r="S161" s="34">
        <v>33.887612374432294</v>
      </c>
      <c r="T161" s="36">
        <v>148412.734375</v>
      </c>
      <c r="U161" s="41">
        <v>0.13222774536593737</v>
      </c>
      <c r="V161" s="34">
        <f t="shared" si="24"/>
        <v>2.2503253437547213</v>
      </c>
      <c r="W161" s="37">
        <v>52077.999698265448</v>
      </c>
      <c r="X161" s="37">
        <v>43291.118993642624</v>
      </c>
      <c r="Y161" s="37">
        <v>53177.842124628602</v>
      </c>
      <c r="Z161" s="34">
        <v>9.4875396704201282</v>
      </c>
      <c r="AA161" s="42">
        <v>139151</v>
      </c>
      <c r="AB161" s="42">
        <v>70971</v>
      </c>
      <c r="AC161" s="41">
        <v>7.6770553845006459E-2</v>
      </c>
      <c r="AD161" s="41">
        <v>0.51133415097443868</v>
      </c>
      <c r="AE161" s="43">
        <v>2006</v>
      </c>
      <c r="AF161" s="43">
        <v>18</v>
      </c>
      <c r="AG161" s="43">
        <v>8</v>
      </c>
      <c r="AH161" s="43">
        <v>10</v>
      </c>
      <c r="AI161" s="43">
        <v>8</v>
      </c>
      <c r="AJ161" s="43">
        <v>2</v>
      </c>
      <c r="AK161" s="43">
        <v>79</v>
      </c>
      <c r="AL161" s="43">
        <v>38</v>
      </c>
      <c r="AM161" s="43">
        <v>9186000</v>
      </c>
      <c r="AN161" s="43">
        <v>697</v>
      </c>
      <c r="AO161" s="43">
        <v>247</v>
      </c>
      <c r="AP161" s="43">
        <v>28</v>
      </c>
      <c r="AQ161" s="43">
        <v>4</v>
      </c>
      <c r="AR161" s="43">
        <v>21</v>
      </c>
      <c r="AS161" s="43">
        <v>5</v>
      </c>
      <c r="AT161" s="43">
        <v>0</v>
      </c>
      <c r="AU161" s="43">
        <v>0</v>
      </c>
      <c r="AV161" s="43">
        <v>0</v>
      </c>
    </row>
    <row r="162" spans="1:48" x14ac:dyDescent="0.2">
      <c r="A162" s="34" t="s">
        <v>253</v>
      </c>
      <c r="B162" s="35">
        <v>197</v>
      </c>
      <c r="C162" s="36">
        <v>6005</v>
      </c>
      <c r="D162" s="36">
        <v>215</v>
      </c>
      <c r="E162" s="36">
        <v>1</v>
      </c>
      <c r="F162" s="37">
        <v>2110332</v>
      </c>
      <c r="G162" s="38" t="str">
        <f t="shared" ref="G162:G173" si="25">VLOOKUP(F162,Size_Table,2)</f>
        <v>Large</v>
      </c>
      <c r="H162" s="35" t="s">
        <v>215</v>
      </c>
      <c r="I162" s="35" t="s">
        <v>216</v>
      </c>
      <c r="J162" s="39">
        <v>40908</v>
      </c>
      <c r="K162" s="39">
        <v>30133</v>
      </c>
      <c r="L162" s="67">
        <f t="shared" ref="L162:L173" si="26">(J162-K162)/365</f>
        <v>29.520547945205479</v>
      </c>
      <c r="M162" s="36">
        <v>22942.010058922217</v>
      </c>
      <c r="N162" s="36">
        <v>6427.9444444444443</v>
      </c>
      <c r="O162" s="36">
        <v>194536.1875</v>
      </c>
      <c r="P162" s="36">
        <v>222265.90625</v>
      </c>
      <c r="Q162" s="40">
        <f t="shared" ref="Q162:Q173" si="27">P162-O162</f>
        <v>27729.71875</v>
      </c>
      <c r="R162" s="41">
        <f t="shared" ref="R162:R173" si="28">Q162/O162</f>
        <v>0.14254272742956886</v>
      </c>
      <c r="S162" s="34">
        <v>32.679637046963308</v>
      </c>
      <c r="T162" s="36">
        <v>69023.2265625</v>
      </c>
      <c r="U162" s="41">
        <v>0.14361775638703139</v>
      </c>
      <c r="V162" s="34">
        <f t="shared" ref="V162:V173" si="29">O162/T162</f>
        <v>2.8184163098178114</v>
      </c>
      <c r="W162" s="37">
        <v>44727.503504990906</v>
      </c>
      <c r="X162" s="37">
        <v>41852.003504707936</v>
      </c>
      <c r="Y162" s="37">
        <v>52345.113728731834</v>
      </c>
      <c r="Z162" s="34">
        <v>9.1168683237581973</v>
      </c>
      <c r="AA162" s="42">
        <v>29828</v>
      </c>
      <c r="AB162" s="42">
        <v>23779</v>
      </c>
      <c r="AC162" s="41">
        <v>9.3854424818060819E-2</v>
      </c>
      <c r="AD162" s="41">
        <v>0.71928740231715582</v>
      </c>
      <c r="AE162" s="43">
        <v>290</v>
      </c>
      <c r="AF162" s="43">
        <v>2</v>
      </c>
      <c r="AG162" s="43">
        <v>6</v>
      </c>
      <c r="AH162" s="43">
        <v>2</v>
      </c>
      <c r="AI162" s="43">
        <v>7</v>
      </c>
      <c r="AJ162" s="43">
        <v>2</v>
      </c>
      <c r="AK162" s="43">
        <v>51</v>
      </c>
      <c r="AL162" s="43">
        <v>10</v>
      </c>
      <c r="AM162" s="43">
        <v>3410000</v>
      </c>
      <c r="AN162" s="43">
        <v>273</v>
      </c>
      <c r="AO162" s="43">
        <v>55</v>
      </c>
      <c r="AP162" s="43">
        <v>7</v>
      </c>
      <c r="AQ162" s="43">
        <v>1</v>
      </c>
      <c r="AR162" s="43">
        <v>5</v>
      </c>
      <c r="AS162" s="43">
        <v>1</v>
      </c>
      <c r="AT162" s="43">
        <v>1</v>
      </c>
      <c r="AU162" s="43">
        <v>0</v>
      </c>
      <c r="AV162" s="43">
        <v>0</v>
      </c>
    </row>
    <row r="163" spans="1:48" x14ac:dyDescent="0.2">
      <c r="A163" s="34" t="s">
        <v>254</v>
      </c>
      <c r="B163" s="35">
        <v>198</v>
      </c>
      <c r="C163" s="36">
        <v>5301</v>
      </c>
      <c r="D163" s="36">
        <v>170</v>
      </c>
      <c r="E163" s="36">
        <v>1</v>
      </c>
      <c r="F163" s="37">
        <v>1404282</v>
      </c>
      <c r="G163" s="38" t="str">
        <f t="shared" si="25"/>
        <v>Medium</v>
      </c>
      <c r="H163" s="35" t="s">
        <v>227</v>
      </c>
      <c r="I163" s="35" t="s">
        <v>216</v>
      </c>
      <c r="J163" s="39">
        <v>40908</v>
      </c>
      <c r="K163" s="39">
        <v>28082</v>
      </c>
      <c r="L163" s="67">
        <f t="shared" si="26"/>
        <v>35.139726027397259</v>
      </c>
      <c r="M163" s="36">
        <v>73402.452669838953</v>
      </c>
      <c r="N163" s="36">
        <v>-523.03472222222217</v>
      </c>
      <c r="O163" s="36">
        <v>371064.5</v>
      </c>
      <c r="P163" s="36">
        <v>342380.71875</v>
      </c>
      <c r="Q163" s="40">
        <f t="shared" si="27"/>
        <v>-28683.78125</v>
      </c>
      <c r="R163" s="41">
        <f t="shared" si="28"/>
        <v>-7.7301335077863825E-2</v>
      </c>
      <c r="S163" s="34">
        <v>34.078603585091003</v>
      </c>
      <c r="T163" s="36">
        <v>185068.109375</v>
      </c>
      <c r="U163" s="41">
        <v>-5.8848182497676739E-2</v>
      </c>
      <c r="V163" s="34">
        <f t="shared" si="29"/>
        <v>2.0050158898425825</v>
      </c>
      <c r="W163" s="37">
        <v>44870.617352952577</v>
      </c>
      <c r="X163" s="37">
        <v>35179.302009336257</v>
      </c>
      <c r="Y163" s="37">
        <v>40270.852392768138</v>
      </c>
      <c r="Z163" s="34">
        <v>6.738334440923154</v>
      </c>
      <c r="AA163" s="42">
        <v>180537</v>
      </c>
      <c r="AB163" s="42">
        <v>108015</v>
      </c>
      <c r="AC163" s="41">
        <v>5.6750580619898398E-2</v>
      </c>
      <c r="AD163" s="41">
        <v>0.40701080196456729</v>
      </c>
      <c r="AE163" s="43">
        <v>3461</v>
      </c>
      <c r="AF163" s="43">
        <v>31</v>
      </c>
      <c r="AG163" s="43">
        <v>15</v>
      </c>
      <c r="AH163" s="43">
        <v>12</v>
      </c>
      <c r="AI163" s="43">
        <v>27</v>
      </c>
      <c r="AJ163" s="43">
        <v>5</v>
      </c>
      <c r="AK163" s="43">
        <v>139</v>
      </c>
      <c r="AL163" s="43">
        <v>32</v>
      </c>
      <c r="AM163" s="43">
        <v>8524000</v>
      </c>
      <c r="AN163" s="43">
        <v>1109</v>
      </c>
      <c r="AO163" s="43">
        <v>418</v>
      </c>
      <c r="AP163" s="43">
        <v>40</v>
      </c>
      <c r="AQ163" s="43">
        <v>9</v>
      </c>
      <c r="AR163" s="43">
        <v>24</v>
      </c>
      <c r="AS163" s="43">
        <v>6</v>
      </c>
      <c r="AT163" s="43">
        <v>0</v>
      </c>
      <c r="AU163" s="43">
        <v>2</v>
      </c>
      <c r="AV163" s="43">
        <v>0</v>
      </c>
    </row>
    <row r="164" spans="1:48" x14ac:dyDescent="0.2">
      <c r="A164" s="34" t="s">
        <v>255</v>
      </c>
      <c r="B164" s="35">
        <v>199</v>
      </c>
      <c r="C164" s="36">
        <v>6005</v>
      </c>
      <c r="D164" s="36">
        <v>190</v>
      </c>
      <c r="E164" s="36">
        <v>1</v>
      </c>
      <c r="F164" s="37">
        <v>1654877</v>
      </c>
      <c r="G164" s="38" t="str">
        <f t="shared" si="25"/>
        <v>Medium</v>
      </c>
      <c r="H164" s="35" t="s">
        <v>227</v>
      </c>
      <c r="I164" s="35" t="s">
        <v>216</v>
      </c>
      <c r="J164" s="39">
        <v>40908</v>
      </c>
      <c r="K164" s="39">
        <v>29634</v>
      </c>
      <c r="L164" s="67">
        <f t="shared" si="26"/>
        <v>30.887671232876713</v>
      </c>
      <c r="M164" s="36">
        <v>55334.833496362364</v>
      </c>
      <c r="N164" s="36">
        <v>-160.58680555555554</v>
      </c>
      <c r="O164" s="36">
        <v>395602</v>
      </c>
      <c r="P164" s="36">
        <v>365238</v>
      </c>
      <c r="Q164" s="40">
        <f t="shared" si="27"/>
        <v>-30364</v>
      </c>
      <c r="R164" s="41">
        <f t="shared" si="28"/>
        <v>-7.675390923200591E-2</v>
      </c>
      <c r="S164" s="34">
        <v>32.449133219751161</v>
      </c>
      <c r="T164" s="36">
        <v>175496.015625</v>
      </c>
      <c r="U164" s="41">
        <v>-6.2989232750565477E-2</v>
      </c>
      <c r="V164" s="34">
        <f t="shared" si="29"/>
        <v>2.2541936270810989</v>
      </c>
      <c r="W164" s="37">
        <v>34639.616918653337</v>
      </c>
      <c r="X164" s="37">
        <v>25987.206876224485</v>
      </c>
      <c r="Y164" s="37">
        <v>30066.672987550864</v>
      </c>
      <c r="Z164" s="34">
        <v>6.7643870107755468</v>
      </c>
      <c r="AA164" s="42">
        <v>302162</v>
      </c>
      <c r="AB164" s="42">
        <v>171182</v>
      </c>
      <c r="AC164" s="41">
        <v>5.7222170980232266E-2</v>
      </c>
      <c r="AD164" s="41">
        <v>0.38903561971375034</v>
      </c>
      <c r="AE164" s="43">
        <v>2864</v>
      </c>
      <c r="AF164" s="43">
        <v>33</v>
      </c>
      <c r="AG164" s="43">
        <v>14</v>
      </c>
      <c r="AH164" s="43">
        <v>18</v>
      </c>
      <c r="AI164" s="43">
        <v>47</v>
      </c>
      <c r="AJ164" s="43">
        <v>3</v>
      </c>
      <c r="AK164" s="43">
        <v>296</v>
      </c>
      <c r="AL164" s="43">
        <v>21</v>
      </c>
      <c r="AM164" s="43">
        <v>6691000</v>
      </c>
      <c r="AN164" s="43">
        <v>1145</v>
      </c>
      <c r="AO164" s="43">
        <v>465</v>
      </c>
      <c r="AP164" s="43">
        <v>46</v>
      </c>
      <c r="AQ164" s="43">
        <v>23</v>
      </c>
      <c r="AR164" s="43">
        <v>19</v>
      </c>
      <c r="AS164" s="43">
        <v>4</v>
      </c>
      <c r="AT164" s="43">
        <v>2</v>
      </c>
      <c r="AU164" s="43">
        <v>0</v>
      </c>
      <c r="AV164" s="43">
        <v>0</v>
      </c>
    </row>
    <row r="165" spans="1:48" x14ac:dyDescent="0.2">
      <c r="A165" s="34" t="s">
        <v>256</v>
      </c>
      <c r="B165" s="35">
        <v>200</v>
      </c>
      <c r="C165" s="36">
        <v>6117</v>
      </c>
      <c r="D165" s="36">
        <v>206</v>
      </c>
      <c r="E165" s="36">
        <v>1</v>
      </c>
      <c r="F165" s="37">
        <v>1540065</v>
      </c>
      <c r="G165" s="38" t="str">
        <f t="shared" si="25"/>
        <v>Medium</v>
      </c>
      <c r="H165" s="35" t="s">
        <v>221</v>
      </c>
      <c r="I165" s="35" t="s">
        <v>216</v>
      </c>
      <c r="J165" s="39">
        <v>40908</v>
      </c>
      <c r="K165" s="39">
        <v>29195</v>
      </c>
      <c r="L165" s="67">
        <f t="shared" si="26"/>
        <v>32.090410958904108</v>
      </c>
      <c r="M165" s="36">
        <v>39546.988252105752</v>
      </c>
      <c r="N165" s="36">
        <v>8170.6232638888887</v>
      </c>
      <c r="O165" s="36">
        <v>267974.59375</v>
      </c>
      <c r="P165" s="36">
        <v>301698.40625</v>
      </c>
      <c r="Q165" s="40">
        <f t="shared" si="27"/>
        <v>33723.8125</v>
      </c>
      <c r="R165" s="41">
        <f t="shared" si="28"/>
        <v>0.12584705149870201</v>
      </c>
      <c r="S165" s="34">
        <v>35.397553429447079</v>
      </c>
      <c r="T165" s="36">
        <v>109434.9765625</v>
      </c>
      <c r="U165" s="41">
        <v>0.13013364028882163</v>
      </c>
      <c r="V165" s="34">
        <f t="shared" si="29"/>
        <v>2.4487106605899038</v>
      </c>
      <c r="W165" s="37">
        <v>42051.329040782424</v>
      </c>
      <c r="X165" s="37">
        <v>33922.794527029713</v>
      </c>
      <c r="Y165" s="37">
        <v>42062.84262344188</v>
      </c>
      <c r="Z165" s="34">
        <v>8.6425731186803656</v>
      </c>
      <c r="AA165" s="42">
        <v>49952</v>
      </c>
      <c r="AB165" s="42">
        <v>30030</v>
      </c>
      <c r="AC165" s="41">
        <v>8.1220283651991437E-2</v>
      </c>
      <c r="AD165" s="41">
        <v>0.59386393868677312</v>
      </c>
      <c r="AE165" s="43">
        <v>1172</v>
      </c>
      <c r="AF165" s="43">
        <v>2</v>
      </c>
      <c r="AG165" s="43">
        <v>5</v>
      </c>
      <c r="AH165" s="43">
        <v>5</v>
      </c>
      <c r="AI165" s="43">
        <v>25</v>
      </c>
      <c r="AJ165" s="43">
        <v>1</v>
      </c>
      <c r="AK165" s="43">
        <v>50</v>
      </c>
      <c r="AL165" s="43">
        <v>15</v>
      </c>
      <c r="AM165" s="43">
        <v>4192000</v>
      </c>
      <c r="AN165" s="43">
        <v>552</v>
      </c>
      <c r="AO165" s="43">
        <v>188</v>
      </c>
      <c r="AP165" s="43">
        <v>19</v>
      </c>
      <c r="AQ165" s="43">
        <v>5</v>
      </c>
      <c r="AR165" s="43">
        <v>10</v>
      </c>
      <c r="AS165" s="43">
        <v>2</v>
      </c>
      <c r="AT165" s="43">
        <v>0</v>
      </c>
      <c r="AU165" s="43">
        <v>1</v>
      </c>
      <c r="AV165" s="43">
        <v>0</v>
      </c>
    </row>
    <row r="166" spans="1:48" x14ac:dyDescent="0.2">
      <c r="A166" s="34" t="s">
        <v>257</v>
      </c>
      <c r="B166" s="35">
        <v>201</v>
      </c>
      <c r="C166" s="36">
        <v>6005</v>
      </c>
      <c r="D166" s="36">
        <v>184</v>
      </c>
      <c r="E166" s="36">
        <v>1</v>
      </c>
      <c r="F166" s="37">
        <v>1867069</v>
      </c>
      <c r="G166" s="38" t="str">
        <f t="shared" si="25"/>
        <v>Medium</v>
      </c>
      <c r="H166" s="35" t="s">
        <v>221</v>
      </c>
      <c r="I166" s="35" t="s">
        <v>216</v>
      </c>
      <c r="J166" s="39">
        <v>40908</v>
      </c>
      <c r="K166" s="39">
        <v>31425</v>
      </c>
      <c r="L166" s="67">
        <f t="shared" si="26"/>
        <v>25.980821917808218</v>
      </c>
      <c r="M166" s="36">
        <v>37729.776170155375</v>
      </c>
      <c r="N166" s="36">
        <v>8310.9340277777774</v>
      </c>
      <c r="O166" s="36">
        <v>313153.15625</v>
      </c>
      <c r="P166" s="36">
        <v>346592.40625</v>
      </c>
      <c r="Q166" s="40">
        <f t="shared" si="27"/>
        <v>33439.25</v>
      </c>
      <c r="R166" s="41">
        <f t="shared" si="28"/>
        <v>0.10678241407633904</v>
      </c>
      <c r="S166" s="34">
        <v>32.036557191813394</v>
      </c>
      <c r="T166" s="36">
        <v>114460.59375</v>
      </c>
      <c r="U166" s="41">
        <v>0.1266482542163119</v>
      </c>
      <c r="V166" s="34">
        <f t="shared" si="29"/>
        <v>2.7359036502464411</v>
      </c>
      <c r="W166" s="37">
        <v>34900.230071539358</v>
      </c>
      <c r="X166" s="37">
        <v>29991.832398650298</v>
      </c>
      <c r="Y166" s="37">
        <v>37685.611771478267</v>
      </c>
      <c r="Z166" s="34">
        <v>9.1381139821928503</v>
      </c>
      <c r="AA166" s="42">
        <v>67598</v>
      </c>
      <c r="AB166" s="42">
        <v>44080</v>
      </c>
      <c r="AC166" s="41">
        <v>8.1414271397564186E-2</v>
      </c>
      <c r="AD166" s="41">
        <v>0.63109626739491065</v>
      </c>
      <c r="AE166" s="43">
        <v>637</v>
      </c>
      <c r="AF166" s="43">
        <v>5</v>
      </c>
      <c r="AG166" s="43">
        <v>7</v>
      </c>
      <c r="AH166" s="43">
        <v>4</v>
      </c>
      <c r="AI166" s="43">
        <v>12</v>
      </c>
      <c r="AJ166" s="43">
        <v>0</v>
      </c>
      <c r="AK166" s="43">
        <v>60</v>
      </c>
      <c r="AL166" s="43">
        <v>17</v>
      </c>
      <c r="AM166" s="43">
        <v>4500000</v>
      </c>
      <c r="AN166" s="43">
        <v>494</v>
      </c>
      <c r="AO166" s="43">
        <v>142</v>
      </c>
      <c r="AP166" s="43">
        <v>15</v>
      </c>
      <c r="AQ166" s="43">
        <v>3</v>
      </c>
      <c r="AR166" s="43">
        <v>10</v>
      </c>
      <c r="AS166" s="43">
        <v>1</v>
      </c>
      <c r="AT166" s="43">
        <v>0</v>
      </c>
      <c r="AU166" s="43">
        <v>1</v>
      </c>
      <c r="AV166" s="43">
        <v>0</v>
      </c>
    </row>
    <row r="167" spans="1:48" x14ac:dyDescent="0.2">
      <c r="A167" s="34" t="s">
        <v>258</v>
      </c>
      <c r="B167" s="35">
        <v>202</v>
      </c>
      <c r="C167" s="36">
        <v>6159</v>
      </c>
      <c r="D167" s="36">
        <v>206</v>
      </c>
      <c r="E167" s="36">
        <v>1</v>
      </c>
      <c r="F167" s="37">
        <v>2015671</v>
      </c>
      <c r="G167" s="38" t="str">
        <f t="shared" si="25"/>
        <v>Large</v>
      </c>
      <c r="H167" s="35" t="s">
        <v>215</v>
      </c>
      <c r="I167" s="35" t="s">
        <v>216</v>
      </c>
      <c r="J167" s="39">
        <v>40908</v>
      </c>
      <c r="K167" s="39">
        <v>30984</v>
      </c>
      <c r="L167" s="67">
        <f t="shared" si="26"/>
        <v>27.18904109589041</v>
      </c>
      <c r="M167" s="36">
        <v>62235.355489378264</v>
      </c>
      <c r="N167" s="36">
        <v>7550.7465277777774</v>
      </c>
      <c r="O167" s="36">
        <v>361488.625</v>
      </c>
      <c r="P167" s="36">
        <v>386481.4375</v>
      </c>
      <c r="Q167" s="40">
        <f t="shared" si="27"/>
        <v>24992.8125</v>
      </c>
      <c r="R167" s="41">
        <f t="shared" si="28"/>
        <v>6.9138586310980049E-2</v>
      </c>
      <c r="S167" s="34">
        <v>32.901452984862246</v>
      </c>
      <c r="T167" s="36">
        <v>163859.59375</v>
      </c>
      <c r="U167" s="41">
        <v>9.4928260799499273E-2</v>
      </c>
      <c r="V167" s="34">
        <f t="shared" si="29"/>
        <v>2.2060876432509771</v>
      </c>
      <c r="W167" s="37">
        <v>45231.097028763383</v>
      </c>
      <c r="X167" s="37">
        <v>38205.990291612085</v>
      </c>
      <c r="Y167" s="37">
        <v>47404.408985895789</v>
      </c>
      <c r="Z167" s="34">
        <v>9.2473752508638292</v>
      </c>
      <c r="AA167" s="42">
        <v>116663</v>
      </c>
      <c r="AB167" s="42">
        <v>65240</v>
      </c>
      <c r="AC167" s="41">
        <v>8.1043756948889309E-2</v>
      </c>
      <c r="AD167" s="41">
        <v>0.50926381165794543</v>
      </c>
      <c r="AE167" s="43">
        <v>1471</v>
      </c>
      <c r="AF167" s="43">
        <v>19</v>
      </c>
      <c r="AG167" s="43">
        <v>12</v>
      </c>
      <c r="AH167" s="43">
        <v>5</v>
      </c>
      <c r="AI167" s="43">
        <v>6</v>
      </c>
      <c r="AJ167" s="43">
        <v>1</v>
      </c>
      <c r="AK167" s="43">
        <v>88</v>
      </c>
      <c r="AL167" s="43">
        <v>49</v>
      </c>
      <c r="AM167" s="43">
        <v>13210000</v>
      </c>
      <c r="AN167" s="43">
        <v>610</v>
      </c>
      <c r="AO167" s="43">
        <v>193</v>
      </c>
      <c r="AP167" s="43">
        <v>26</v>
      </c>
      <c r="AQ167" s="43">
        <v>4</v>
      </c>
      <c r="AR167" s="43">
        <v>17</v>
      </c>
      <c r="AS167" s="43">
        <v>6</v>
      </c>
      <c r="AT167" s="43">
        <v>0</v>
      </c>
      <c r="AU167" s="43">
        <v>1</v>
      </c>
      <c r="AV167" s="43">
        <v>1</v>
      </c>
    </row>
    <row r="168" spans="1:48" x14ac:dyDescent="0.2">
      <c r="A168" s="34" t="s">
        <v>259</v>
      </c>
      <c r="B168" s="35">
        <v>203</v>
      </c>
      <c r="C168" s="36">
        <v>6117</v>
      </c>
      <c r="D168" s="36">
        <v>202</v>
      </c>
      <c r="E168" s="36">
        <v>1</v>
      </c>
      <c r="F168" s="37">
        <v>2122793</v>
      </c>
      <c r="G168" s="38" t="str">
        <f t="shared" si="25"/>
        <v>Large</v>
      </c>
      <c r="H168" s="35" t="s">
        <v>215</v>
      </c>
      <c r="I168" s="35" t="s">
        <v>216</v>
      </c>
      <c r="J168" s="39">
        <v>40908</v>
      </c>
      <c r="K168" s="39">
        <v>31670</v>
      </c>
      <c r="L168" s="67">
        <f t="shared" si="26"/>
        <v>25.30958904109589</v>
      </c>
      <c r="M168" s="36">
        <v>23935.379189547213</v>
      </c>
      <c r="N168" s="36">
        <v>7886.458333333333</v>
      </c>
      <c r="O168" s="36">
        <v>195351.28125</v>
      </c>
      <c r="P168" s="36">
        <v>229898.125</v>
      </c>
      <c r="Q168" s="40">
        <f t="shared" si="27"/>
        <v>34546.84375</v>
      </c>
      <c r="R168" s="41">
        <f t="shared" si="28"/>
        <v>0.17684472571126278</v>
      </c>
      <c r="S168" s="34">
        <v>30.817532710704963</v>
      </c>
      <c r="T168" s="36">
        <v>69745.78125</v>
      </c>
      <c r="U168" s="41">
        <v>0.17714949156871046</v>
      </c>
      <c r="V168" s="34">
        <f t="shared" si="29"/>
        <v>2.800904624607671</v>
      </c>
      <c r="W168" s="37">
        <v>38480.859829783614</v>
      </c>
      <c r="X168" s="37">
        <v>35748.570814094935</v>
      </c>
      <c r="Y168" s="37">
        <v>43714.891205833505</v>
      </c>
      <c r="Z168" s="34">
        <v>6.8434279294043208</v>
      </c>
      <c r="AA168" s="42">
        <v>21061</v>
      </c>
      <c r="AB168" s="42">
        <v>15832</v>
      </c>
      <c r="AC168" s="41">
        <v>7.2448208181076557E-2</v>
      </c>
      <c r="AD168" s="41">
        <v>0.64831695295430558</v>
      </c>
      <c r="AE168" s="43">
        <v>377</v>
      </c>
      <c r="AF168" s="43">
        <v>2</v>
      </c>
      <c r="AG168" s="43">
        <v>3</v>
      </c>
      <c r="AH168" s="43">
        <v>4</v>
      </c>
      <c r="AI168" s="43">
        <v>8</v>
      </c>
      <c r="AJ168" s="43">
        <v>1</v>
      </c>
      <c r="AK168" s="43">
        <v>71</v>
      </c>
      <c r="AL168" s="43">
        <v>9</v>
      </c>
      <c r="AM168" s="43">
        <v>3853800</v>
      </c>
      <c r="AN168" s="43">
        <v>247</v>
      </c>
      <c r="AO168" s="43">
        <v>56</v>
      </c>
      <c r="AP168" s="43">
        <v>7</v>
      </c>
      <c r="AQ168" s="43">
        <v>1</v>
      </c>
      <c r="AR168" s="43">
        <v>4</v>
      </c>
      <c r="AS168" s="43">
        <v>2</v>
      </c>
      <c r="AT168" s="43">
        <v>1</v>
      </c>
      <c r="AU168" s="43">
        <v>0</v>
      </c>
      <c r="AV168" s="43">
        <v>0</v>
      </c>
    </row>
    <row r="169" spans="1:48" x14ac:dyDescent="0.2">
      <c r="A169" s="34" t="s">
        <v>260</v>
      </c>
      <c r="B169" s="35">
        <v>204</v>
      </c>
      <c r="C169" s="36">
        <v>6005</v>
      </c>
      <c r="D169" s="36">
        <v>226</v>
      </c>
      <c r="E169" s="36">
        <v>1</v>
      </c>
      <c r="F169" s="37">
        <v>1655908</v>
      </c>
      <c r="G169" s="38" t="str">
        <f t="shared" si="25"/>
        <v>Medium</v>
      </c>
      <c r="H169" s="35" t="s">
        <v>227</v>
      </c>
      <c r="I169" s="35" t="s">
        <v>216</v>
      </c>
      <c r="J169" s="39">
        <v>40908</v>
      </c>
      <c r="K169" s="39">
        <v>30026</v>
      </c>
      <c r="L169" s="67">
        <f t="shared" si="26"/>
        <v>29.813698630136987</v>
      </c>
      <c r="M169" s="36">
        <v>19956.099061756726</v>
      </c>
      <c r="N169" s="36">
        <v>1974.5885416666667</v>
      </c>
      <c r="O169" s="36">
        <v>164285.5625</v>
      </c>
      <c r="P169" s="36">
        <v>160079.453125</v>
      </c>
      <c r="Q169" s="40">
        <f t="shared" si="27"/>
        <v>-4206.109375</v>
      </c>
      <c r="R169" s="41">
        <f t="shared" si="28"/>
        <v>-2.5602428545722027E-2</v>
      </c>
      <c r="S169" s="34">
        <v>30.52708603045992</v>
      </c>
      <c r="T169" s="36">
        <v>59328.859375</v>
      </c>
      <c r="U169" s="41">
        <v>-1.4649278768474555E-2</v>
      </c>
      <c r="V169" s="34">
        <f t="shared" si="29"/>
        <v>2.7690665930656113</v>
      </c>
      <c r="W169" s="37">
        <v>38884.109896980466</v>
      </c>
      <c r="X169" s="37">
        <v>35576.289418592925</v>
      </c>
      <c r="Y169" s="37">
        <v>41394.560441842579</v>
      </c>
      <c r="Z169" s="34">
        <v>6.4421388142658262</v>
      </c>
      <c r="AA169" s="42">
        <v>24940</v>
      </c>
      <c r="AB169" s="42">
        <v>20868</v>
      </c>
      <c r="AC169" s="41">
        <v>5.7639278195868518E-2</v>
      </c>
      <c r="AD169" s="41">
        <v>0.61277036446342392</v>
      </c>
      <c r="AE169" s="43">
        <v>261</v>
      </c>
      <c r="AF169" s="43">
        <v>7</v>
      </c>
      <c r="AG169" s="43">
        <v>2</v>
      </c>
      <c r="AH169" s="43">
        <v>1</v>
      </c>
      <c r="AI169" s="43">
        <v>6</v>
      </c>
      <c r="AJ169" s="43">
        <v>0</v>
      </c>
      <c r="AK169" s="43">
        <v>65</v>
      </c>
      <c r="AL169" s="43">
        <v>13</v>
      </c>
      <c r="AM169" s="43">
        <v>2882000</v>
      </c>
      <c r="AN169" s="43">
        <v>232</v>
      </c>
      <c r="AO169" s="43">
        <v>44</v>
      </c>
      <c r="AP169" s="43">
        <v>7</v>
      </c>
      <c r="AQ169" s="43">
        <v>1</v>
      </c>
      <c r="AR169" s="43">
        <v>5</v>
      </c>
      <c r="AS169" s="43">
        <v>1</v>
      </c>
      <c r="AT169" s="43">
        <v>0</v>
      </c>
      <c r="AU169" s="43">
        <v>1</v>
      </c>
      <c r="AV169" s="43">
        <v>1</v>
      </c>
    </row>
    <row r="170" spans="1:48" x14ac:dyDescent="0.2">
      <c r="A170" s="34" t="s">
        <v>261</v>
      </c>
      <c r="B170" s="35">
        <v>205</v>
      </c>
      <c r="C170" s="36">
        <v>6117</v>
      </c>
      <c r="D170" s="36">
        <v>202</v>
      </c>
      <c r="E170" s="36">
        <v>1</v>
      </c>
      <c r="F170" s="37">
        <v>2698967</v>
      </c>
      <c r="G170" s="38" t="str">
        <f t="shared" si="25"/>
        <v>Large</v>
      </c>
      <c r="H170" s="35" t="s">
        <v>215</v>
      </c>
      <c r="I170" s="35" t="s">
        <v>216</v>
      </c>
      <c r="J170" s="39">
        <v>40908</v>
      </c>
      <c r="K170" s="39">
        <v>31586</v>
      </c>
      <c r="L170" s="67">
        <f t="shared" si="26"/>
        <v>25.539726027397261</v>
      </c>
      <c r="M170" s="36">
        <v>30768.237434157902</v>
      </c>
      <c r="N170" s="36">
        <v>7888.8715277777774</v>
      </c>
      <c r="O170" s="36">
        <v>254331.84375</v>
      </c>
      <c r="P170" s="36">
        <v>284267.1875</v>
      </c>
      <c r="Q170" s="40">
        <f t="shared" si="27"/>
        <v>29935.34375</v>
      </c>
      <c r="R170" s="41">
        <f t="shared" si="28"/>
        <v>0.1177019098694754</v>
      </c>
      <c r="S170" s="34">
        <v>31.107215609921045</v>
      </c>
      <c r="T170" s="36">
        <v>91456.5078125</v>
      </c>
      <c r="U170" s="41">
        <v>0.13656935464457876</v>
      </c>
      <c r="V170" s="34">
        <f t="shared" si="29"/>
        <v>2.7809048238690641</v>
      </c>
      <c r="W170" s="37">
        <v>41687.11072826368</v>
      </c>
      <c r="X170" s="37">
        <v>39336.842462601548</v>
      </c>
      <c r="Y170" s="37">
        <v>49763.903966073951</v>
      </c>
      <c r="Z170" s="34">
        <v>9.3558988716450386</v>
      </c>
      <c r="AA170" s="42">
        <v>33189</v>
      </c>
      <c r="AB170" s="42">
        <v>21941</v>
      </c>
      <c r="AC170" s="41">
        <v>9.0693603145938079E-2</v>
      </c>
      <c r="AD170" s="41">
        <v>0.71207836194577079</v>
      </c>
      <c r="AE170" s="43">
        <v>354</v>
      </c>
      <c r="AF170" s="43">
        <v>9</v>
      </c>
      <c r="AG170" s="43">
        <v>9</v>
      </c>
      <c r="AH170" s="43">
        <v>2</v>
      </c>
      <c r="AI170" s="43">
        <v>11</v>
      </c>
      <c r="AJ170" s="43">
        <v>0</v>
      </c>
      <c r="AK170" s="43">
        <v>80</v>
      </c>
      <c r="AL170" s="43">
        <v>26</v>
      </c>
      <c r="AM170" s="43">
        <v>7101000</v>
      </c>
      <c r="AN170" s="43">
        <v>327</v>
      </c>
      <c r="AO170" s="43">
        <v>70</v>
      </c>
      <c r="AP170" s="43">
        <v>11</v>
      </c>
      <c r="AQ170" s="43">
        <v>2</v>
      </c>
      <c r="AR170" s="43">
        <v>6</v>
      </c>
      <c r="AS170" s="43">
        <v>2</v>
      </c>
      <c r="AT170" s="43">
        <v>0</v>
      </c>
      <c r="AU170" s="43">
        <v>1</v>
      </c>
      <c r="AV170" s="43">
        <v>0</v>
      </c>
    </row>
    <row r="171" spans="1:48" x14ac:dyDescent="0.2">
      <c r="A171" s="34" t="s">
        <v>262</v>
      </c>
      <c r="B171" s="35">
        <v>206</v>
      </c>
      <c r="C171" s="36">
        <v>6117</v>
      </c>
      <c r="D171" s="36">
        <v>202</v>
      </c>
      <c r="E171" s="36">
        <v>1</v>
      </c>
      <c r="F171" s="37">
        <v>1911530</v>
      </c>
      <c r="G171" s="38" t="str">
        <f t="shared" si="25"/>
        <v>Medium</v>
      </c>
      <c r="H171" s="35" t="s">
        <v>227</v>
      </c>
      <c r="I171" s="35" t="s">
        <v>216</v>
      </c>
      <c r="J171" s="39">
        <v>40908</v>
      </c>
      <c r="K171" s="39">
        <v>31285</v>
      </c>
      <c r="L171" s="67">
        <f t="shared" si="26"/>
        <v>26.364383561643837</v>
      </c>
      <c r="M171" s="36">
        <v>42673.579963728625</v>
      </c>
      <c r="N171" s="36">
        <v>2104.703125</v>
      </c>
      <c r="O171" s="36">
        <v>248137.203125</v>
      </c>
      <c r="P171" s="36">
        <v>240011.328125</v>
      </c>
      <c r="Q171" s="40">
        <f t="shared" si="27"/>
        <v>-8125.875</v>
      </c>
      <c r="R171" s="41">
        <f t="shared" si="28"/>
        <v>-3.2747507820931478E-2</v>
      </c>
      <c r="S171" s="34">
        <v>34.055634921229633</v>
      </c>
      <c r="T171" s="36">
        <v>104772.3828125</v>
      </c>
      <c r="U171" s="41">
        <v>-1.4732830432638013E-2</v>
      </c>
      <c r="V171" s="34">
        <f t="shared" si="29"/>
        <v>2.3683455168626333</v>
      </c>
      <c r="W171" s="37">
        <v>52652.88347858248</v>
      </c>
      <c r="X171" s="37">
        <v>44620.002662020685</v>
      </c>
      <c r="Y171" s="37">
        <v>52635.214355854732</v>
      </c>
      <c r="Z171" s="34">
        <v>7.0329414049740668</v>
      </c>
      <c r="AA171" s="42">
        <v>80004</v>
      </c>
      <c r="AB171" s="42">
        <v>49565</v>
      </c>
      <c r="AC171" s="41">
        <v>6.3643039765480192E-2</v>
      </c>
      <c r="AD171" s="41">
        <v>0.51264333277488561</v>
      </c>
      <c r="AE171" s="43">
        <v>1536</v>
      </c>
      <c r="AF171" s="43">
        <v>10</v>
      </c>
      <c r="AG171" s="43">
        <v>11</v>
      </c>
      <c r="AH171" s="43">
        <v>1</v>
      </c>
      <c r="AI171" s="43">
        <v>6</v>
      </c>
      <c r="AJ171" s="43">
        <v>4</v>
      </c>
      <c r="AK171" s="43">
        <v>80</v>
      </c>
      <c r="AL171" s="43">
        <v>23</v>
      </c>
      <c r="AM171" s="43">
        <v>5665000</v>
      </c>
      <c r="AN171" s="43">
        <v>516</v>
      </c>
      <c r="AO171" s="43">
        <v>170</v>
      </c>
      <c r="AP171" s="43">
        <v>15</v>
      </c>
      <c r="AQ171" s="43">
        <v>1</v>
      </c>
      <c r="AR171" s="43">
        <v>11</v>
      </c>
      <c r="AS171" s="43">
        <v>2</v>
      </c>
      <c r="AT171" s="43">
        <v>1</v>
      </c>
      <c r="AU171" s="43">
        <v>1</v>
      </c>
      <c r="AV171" s="43">
        <v>0</v>
      </c>
    </row>
    <row r="172" spans="1:48" x14ac:dyDescent="0.2">
      <c r="A172" s="34" t="s">
        <v>263</v>
      </c>
      <c r="B172" s="35">
        <v>207</v>
      </c>
      <c r="C172" s="36">
        <v>6159</v>
      </c>
      <c r="D172" s="36">
        <v>232</v>
      </c>
      <c r="E172" s="36">
        <v>1</v>
      </c>
      <c r="F172" s="37">
        <v>2005148</v>
      </c>
      <c r="G172" s="38" t="str">
        <f t="shared" si="25"/>
        <v>Large</v>
      </c>
      <c r="H172" s="35" t="s">
        <v>215</v>
      </c>
      <c r="I172" s="35" t="s">
        <v>216</v>
      </c>
      <c r="J172" s="39">
        <v>40908</v>
      </c>
      <c r="K172" s="39">
        <v>30460</v>
      </c>
      <c r="L172" s="67">
        <f t="shared" si="26"/>
        <v>28.624657534246577</v>
      </c>
      <c r="M172" s="36">
        <v>8208.7979789563415</v>
      </c>
      <c r="N172" s="36">
        <v>795.23958333333337</v>
      </c>
      <c r="O172" s="36">
        <v>75726.6171875</v>
      </c>
      <c r="P172" s="36">
        <v>77021.0703125</v>
      </c>
      <c r="Q172" s="40">
        <f t="shared" si="27"/>
        <v>1294.453125</v>
      </c>
      <c r="R172" s="41">
        <f t="shared" si="28"/>
        <v>1.7093766671168194E-2</v>
      </c>
      <c r="S172" s="34">
        <v>32.215931341017296</v>
      </c>
      <c r="T172" s="36">
        <v>29137.609375</v>
      </c>
      <c r="U172" s="41">
        <v>2.9852419043901058E-2</v>
      </c>
      <c r="V172" s="34">
        <f t="shared" si="29"/>
        <v>2.5989303450705621</v>
      </c>
      <c r="W172" s="37">
        <v>35491.92861674157</v>
      </c>
      <c r="X172" s="37">
        <v>30010.085341807491</v>
      </c>
      <c r="Y172" s="37">
        <v>36540.636967085244</v>
      </c>
      <c r="Z172" s="34">
        <v>8.7442962643248414</v>
      </c>
      <c r="AA172" s="42">
        <v>21787</v>
      </c>
      <c r="AB172" s="42">
        <v>16132</v>
      </c>
      <c r="AC172" s="41">
        <v>8.1955896397795186E-2</v>
      </c>
      <c r="AD172" s="41">
        <v>0.61129020876759232</v>
      </c>
      <c r="AE172" s="43">
        <v>229</v>
      </c>
      <c r="AF172" s="43">
        <v>3</v>
      </c>
      <c r="AG172" s="43">
        <v>0</v>
      </c>
      <c r="AH172" s="43">
        <v>4</v>
      </c>
      <c r="AI172" s="43">
        <v>11</v>
      </c>
      <c r="AJ172" s="43">
        <v>0</v>
      </c>
      <c r="AK172" s="43">
        <v>41</v>
      </c>
      <c r="AL172" s="43">
        <v>3</v>
      </c>
      <c r="AM172" s="43">
        <v>429000</v>
      </c>
      <c r="AN172" s="43">
        <v>166</v>
      </c>
      <c r="AO172" s="43">
        <v>41</v>
      </c>
      <c r="AP172" s="43">
        <v>3</v>
      </c>
      <c r="AQ172" s="43">
        <v>1</v>
      </c>
      <c r="AR172" s="43">
        <v>2</v>
      </c>
      <c r="AS172" s="43">
        <v>0</v>
      </c>
      <c r="AT172" s="43">
        <v>1</v>
      </c>
      <c r="AU172" s="43">
        <v>0</v>
      </c>
      <c r="AV172" s="43">
        <v>0</v>
      </c>
    </row>
    <row r="173" spans="1:48" x14ac:dyDescent="0.2">
      <c r="A173" s="34" t="s">
        <v>264</v>
      </c>
      <c r="B173" s="35">
        <v>208</v>
      </c>
      <c r="C173" s="36">
        <v>6005</v>
      </c>
      <c r="D173" s="36">
        <v>218</v>
      </c>
      <c r="E173" s="36">
        <v>1</v>
      </c>
      <c r="F173" s="37">
        <v>1749607</v>
      </c>
      <c r="G173" s="38" t="str">
        <f t="shared" si="25"/>
        <v>Medium</v>
      </c>
      <c r="H173" s="35" t="s">
        <v>215</v>
      </c>
      <c r="I173" s="35" t="s">
        <v>216</v>
      </c>
      <c r="J173" s="39">
        <v>40908</v>
      </c>
      <c r="K173" s="39">
        <v>29388</v>
      </c>
      <c r="L173" s="67">
        <f t="shared" si="26"/>
        <v>31.561643835616437</v>
      </c>
      <c r="M173" s="36">
        <v>25030.335013136715</v>
      </c>
      <c r="N173" s="36">
        <v>1847.421875</v>
      </c>
      <c r="O173" s="36">
        <v>167728.015625</v>
      </c>
      <c r="P173" s="36">
        <v>171699.265625</v>
      </c>
      <c r="Q173" s="40">
        <f t="shared" si="27"/>
        <v>3971.25</v>
      </c>
      <c r="R173" s="41">
        <f t="shared" si="28"/>
        <v>2.367672439933214E-2</v>
      </c>
      <c r="S173" s="34">
        <v>33.695587340852143</v>
      </c>
      <c r="T173" s="36">
        <v>70097.8984375</v>
      </c>
      <c r="U173" s="41">
        <v>5.0675444866114139E-2</v>
      </c>
      <c r="V173" s="34">
        <f t="shared" si="29"/>
        <v>2.3927681052314003</v>
      </c>
      <c r="W173" s="37">
        <v>47527.218622259425</v>
      </c>
      <c r="X173" s="37">
        <v>40591.850189873963</v>
      </c>
      <c r="Y173" s="37">
        <v>49201.618370976466</v>
      </c>
      <c r="Z173" s="34">
        <v>8.912845186062027</v>
      </c>
      <c r="AA173" s="42">
        <v>115416</v>
      </c>
      <c r="AB173" s="42">
        <v>75261</v>
      </c>
      <c r="AC173" s="41">
        <v>7.7281062552942495E-2</v>
      </c>
      <c r="AD173" s="41">
        <v>0.54404975159494051</v>
      </c>
      <c r="AE173" s="43">
        <v>1382</v>
      </c>
      <c r="AF173" s="43">
        <v>6</v>
      </c>
      <c r="AG173" s="43">
        <v>7</v>
      </c>
      <c r="AH173" s="43">
        <v>12</v>
      </c>
      <c r="AI173" s="43">
        <v>19</v>
      </c>
      <c r="AJ173" s="43">
        <v>2</v>
      </c>
      <c r="AK173" s="43">
        <v>65</v>
      </c>
      <c r="AL173" s="43">
        <v>19</v>
      </c>
      <c r="AM173" s="43">
        <v>5005000</v>
      </c>
      <c r="AN173" s="43">
        <v>427</v>
      </c>
      <c r="AO173" s="43">
        <v>128</v>
      </c>
      <c r="AP173" s="43">
        <v>20</v>
      </c>
      <c r="AQ173" s="43">
        <v>3</v>
      </c>
      <c r="AR173" s="43">
        <v>12</v>
      </c>
      <c r="AS173" s="43">
        <v>3</v>
      </c>
      <c r="AT173" s="43">
        <v>4</v>
      </c>
      <c r="AU173" s="43">
        <v>1</v>
      </c>
      <c r="AV173" s="43">
        <v>1</v>
      </c>
    </row>
    <row r="176" spans="1:48" x14ac:dyDescent="0.2">
      <c r="A176" s="26" t="s">
        <v>265</v>
      </c>
      <c r="C176" s="22">
        <f>AVERAGE(C2:C173)</f>
        <v>5892.3662790697672</v>
      </c>
      <c r="D176" s="22">
        <f>AVERAGE(D2:D173)</f>
        <v>207.77777777777777</v>
      </c>
      <c r="E176" s="22">
        <f>AVERAGE(E2:E173)</f>
        <v>0.84302325581395354</v>
      </c>
      <c r="F176" s="23">
        <f>AVERAGE(F2:F173)</f>
        <v>2149810.0465116277</v>
      </c>
      <c r="G176" s="22"/>
      <c r="H176" s="22"/>
      <c r="I176" s="22"/>
      <c r="J176" s="28"/>
      <c r="K176" s="28"/>
      <c r="L176" s="22">
        <f t="shared" ref="L176:AV176" si="30">AVERAGE(L2:L173)</f>
        <v>25.866247212488044</v>
      </c>
      <c r="M176" s="22">
        <f t="shared" si="30"/>
        <v>32219.264907482986</v>
      </c>
      <c r="N176" s="22">
        <f t="shared" si="30"/>
        <v>3385.1230594920867</v>
      </c>
      <c r="O176" s="22">
        <f t="shared" si="30"/>
        <v>232202.20262536337</v>
      </c>
      <c r="P176" s="22">
        <f t="shared" si="30"/>
        <v>245779.0689271439</v>
      </c>
      <c r="Q176" s="22">
        <f t="shared" si="30"/>
        <v>13576.866301780523</v>
      </c>
      <c r="R176" s="25">
        <f t="shared" si="30"/>
        <v>7.0432213365286461E-2</v>
      </c>
      <c r="S176" s="22">
        <f t="shared" si="30"/>
        <v>34.007154223043152</v>
      </c>
      <c r="T176" s="22">
        <f t="shared" si="30"/>
        <v>92748.171545694044</v>
      </c>
      <c r="U176" s="25">
        <f t="shared" si="30"/>
        <v>9.3448725109190348E-2</v>
      </c>
      <c r="V176" s="22">
        <f t="shared" si="30"/>
        <v>2.5563532781694955</v>
      </c>
      <c r="W176" s="23">
        <f t="shared" si="30"/>
        <v>42870.021682682978</v>
      </c>
      <c r="X176" s="23">
        <f t="shared" si="30"/>
        <v>37854.960748114594</v>
      </c>
      <c r="Y176" s="23">
        <f t="shared" si="30"/>
        <v>47696.147319329575</v>
      </c>
      <c r="Z176" s="22">
        <f t="shared" si="30"/>
        <v>9.6235861214886125</v>
      </c>
      <c r="AA176" s="22">
        <f t="shared" si="30"/>
        <v>67004.284883720931</v>
      </c>
      <c r="AB176" s="22">
        <f t="shared" si="30"/>
        <v>39873.232558139534</v>
      </c>
      <c r="AC176" s="25">
        <f t="shared" si="30"/>
        <v>8.7160930391145461E-2</v>
      </c>
      <c r="AD176" s="25">
        <f t="shared" si="30"/>
        <v>0.62004297847917311</v>
      </c>
      <c r="AE176" s="22">
        <f t="shared" si="30"/>
        <v>920.40697674418607</v>
      </c>
      <c r="AF176" s="22">
        <f t="shared" si="30"/>
        <v>9.0755813953488378</v>
      </c>
      <c r="AG176" s="22">
        <f t="shared" si="30"/>
        <v>5.2151162790697674</v>
      </c>
      <c r="AH176" s="22">
        <f t="shared" si="30"/>
        <v>5.7906976744186043</v>
      </c>
      <c r="AI176" s="22">
        <f t="shared" si="30"/>
        <v>15.296511627906977</v>
      </c>
      <c r="AJ176" s="22">
        <f t="shared" si="30"/>
        <v>1.191860465116279</v>
      </c>
      <c r="AK176" s="22">
        <f t="shared" si="30"/>
        <v>82.098837209302332</v>
      </c>
      <c r="AL176" s="22">
        <f t="shared" si="30"/>
        <v>14.790697674418604</v>
      </c>
      <c r="AM176" s="22">
        <f t="shared" si="30"/>
        <v>4249998.7151162792</v>
      </c>
      <c r="AN176" s="22">
        <f t="shared" si="30"/>
        <v>422.5406976744186</v>
      </c>
      <c r="AO176" s="22">
        <f t="shared" si="30"/>
        <v>152.94767441860466</v>
      </c>
      <c r="AP176" s="22">
        <f t="shared" si="30"/>
        <v>12.075581395348838</v>
      </c>
      <c r="AQ176" s="22">
        <f t="shared" si="30"/>
        <v>3.1976744186046511</v>
      </c>
      <c r="AR176" s="22">
        <f t="shared" si="30"/>
        <v>7.1220930232558137</v>
      </c>
      <c r="AS176" s="22">
        <f t="shared" si="30"/>
        <v>1.3430232558139534</v>
      </c>
      <c r="AT176" s="22">
        <f t="shared" si="30"/>
        <v>0.56976744186046513</v>
      </c>
      <c r="AU176" s="22">
        <f t="shared" si="30"/>
        <v>0.44186046511627908</v>
      </c>
      <c r="AV176" s="22">
        <f t="shared" si="30"/>
        <v>0.2441860465116279</v>
      </c>
    </row>
    <row r="177" spans="1:48" x14ac:dyDescent="0.2">
      <c r="A177" s="26" t="s">
        <v>266</v>
      </c>
      <c r="C177" s="22">
        <f>MEDIAN(C2:C173)</f>
        <v>6005</v>
      </c>
      <c r="D177" s="22">
        <f>MEDIAN(D2:D173)</f>
        <v>208</v>
      </c>
      <c r="E177" s="22">
        <f>MEDIAN(E2:E173)</f>
        <v>1</v>
      </c>
      <c r="F177" s="23">
        <f>MEDIAN(F2:F173)</f>
        <v>2064195</v>
      </c>
      <c r="G177" s="22"/>
      <c r="H177" s="22"/>
      <c r="I177" s="22"/>
      <c r="J177" s="28"/>
      <c r="K177" s="28"/>
      <c r="L177" s="22">
        <f t="shared" ref="L177:AV177" si="31">MEDIAN(L2:L173)</f>
        <v>25.319178082191783</v>
      </c>
      <c r="M177" s="22">
        <f t="shared" si="31"/>
        <v>28046.826992791859</v>
      </c>
      <c r="N177" s="22">
        <f t="shared" si="31"/>
        <v>3018.2543402777774</v>
      </c>
      <c r="O177" s="22">
        <f t="shared" si="31"/>
        <v>210017.6640625</v>
      </c>
      <c r="P177" s="22">
        <f t="shared" si="31"/>
        <v>226771.2890625</v>
      </c>
      <c r="Q177" s="22">
        <f t="shared" si="31"/>
        <v>13086.640625</v>
      </c>
      <c r="R177" s="25">
        <f t="shared" si="31"/>
        <v>6.8326133859325178E-2</v>
      </c>
      <c r="S177" s="22">
        <f t="shared" si="31"/>
        <v>33.603212928077625</v>
      </c>
      <c r="T177" s="22">
        <f t="shared" si="31"/>
        <v>81194.47265625</v>
      </c>
      <c r="U177" s="25">
        <f t="shared" si="31"/>
        <v>8.4448368822448577E-2</v>
      </c>
      <c r="V177" s="22">
        <f t="shared" si="31"/>
        <v>2.5314590372269485</v>
      </c>
      <c r="W177" s="23">
        <f t="shared" si="31"/>
        <v>40958.784420021446</v>
      </c>
      <c r="X177" s="23">
        <f t="shared" si="31"/>
        <v>36094.34842331041</v>
      </c>
      <c r="Y177" s="23">
        <f t="shared" si="31"/>
        <v>45361.554429425232</v>
      </c>
      <c r="Z177" s="22">
        <f t="shared" si="31"/>
        <v>9.3593024058127625</v>
      </c>
      <c r="AA177" s="22">
        <f t="shared" si="31"/>
        <v>49598</v>
      </c>
      <c r="AB177" s="22">
        <f t="shared" si="31"/>
        <v>30798</v>
      </c>
      <c r="AC177" s="25">
        <f t="shared" si="31"/>
        <v>8.4929556663902561E-2</v>
      </c>
      <c r="AD177" s="25">
        <f t="shared" si="31"/>
        <v>0.62438191944657828</v>
      </c>
      <c r="AE177" s="22">
        <f t="shared" si="31"/>
        <v>683</v>
      </c>
      <c r="AF177" s="22">
        <f t="shared" si="31"/>
        <v>7</v>
      </c>
      <c r="AG177" s="22">
        <f t="shared" si="31"/>
        <v>4</v>
      </c>
      <c r="AH177" s="22">
        <f t="shared" si="31"/>
        <v>4</v>
      </c>
      <c r="AI177" s="22">
        <f t="shared" si="31"/>
        <v>10</v>
      </c>
      <c r="AJ177" s="22">
        <f t="shared" si="31"/>
        <v>1</v>
      </c>
      <c r="AK177" s="22">
        <f t="shared" si="31"/>
        <v>65</v>
      </c>
      <c r="AL177" s="22">
        <f t="shared" si="31"/>
        <v>13</v>
      </c>
      <c r="AM177" s="22">
        <f t="shared" si="31"/>
        <v>3431000</v>
      </c>
      <c r="AN177" s="22">
        <f t="shared" si="31"/>
        <v>350</v>
      </c>
      <c r="AO177" s="22">
        <f t="shared" si="31"/>
        <v>123.5</v>
      </c>
      <c r="AP177" s="22">
        <f t="shared" si="31"/>
        <v>10</v>
      </c>
      <c r="AQ177" s="22">
        <f t="shared" si="31"/>
        <v>2</v>
      </c>
      <c r="AR177" s="22">
        <f t="shared" si="31"/>
        <v>6</v>
      </c>
      <c r="AS177" s="22">
        <f t="shared" si="31"/>
        <v>1</v>
      </c>
      <c r="AT177" s="22">
        <f t="shared" si="31"/>
        <v>0</v>
      </c>
      <c r="AU177" s="22">
        <f t="shared" si="31"/>
        <v>0</v>
      </c>
      <c r="AV177" s="22">
        <f t="shared" si="31"/>
        <v>0</v>
      </c>
    </row>
    <row r="178" spans="1:48" x14ac:dyDescent="0.2">
      <c r="A178" s="26" t="s">
        <v>267</v>
      </c>
      <c r="C178" s="22">
        <f>MAX(C2:C173)</f>
        <v>8850</v>
      </c>
      <c r="D178" s="22">
        <f>MAX(D2:D173)</f>
        <v>276</v>
      </c>
      <c r="E178" s="22">
        <f>MAX(E2:E173)</f>
        <v>1</v>
      </c>
      <c r="F178" s="23">
        <f>MAX(F2:F173)</f>
        <v>3579194</v>
      </c>
      <c r="G178" s="22"/>
      <c r="H178" s="22"/>
      <c r="I178" s="22"/>
      <c r="J178" s="28"/>
      <c r="K178" s="28"/>
      <c r="L178" s="22">
        <f t="shared" ref="L178:AV178" si="32">MAX(L2:L173)</f>
        <v>36.827397260273976</v>
      </c>
      <c r="M178" s="22">
        <f t="shared" si="32"/>
        <v>111655.20698941521</v>
      </c>
      <c r="N178" s="22">
        <f t="shared" si="32"/>
        <v>11077.466145833334</v>
      </c>
      <c r="O178" s="22">
        <f t="shared" si="32"/>
        <v>1033666.4375</v>
      </c>
      <c r="P178" s="22">
        <f t="shared" si="32"/>
        <v>1019562.8125</v>
      </c>
      <c r="Q178" s="22">
        <f t="shared" si="32"/>
        <v>58136.8125</v>
      </c>
      <c r="R178" s="25">
        <f t="shared" si="32"/>
        <v>0.3793867754784313</v>
      </c>
      <c r="S178" s="22">
        <f t="shared" si="32"/>
        <v>55.923671184497834</v>
      </c>
      <c r="T178" s="22">
        <f t="shared" si="32"/>
        <v>409794.9375</v>
      </c>
      <c r="U178" s="25">
        <f t="shared" si="32"/>
        <v>0.4565863002985544</v>
      </c>
      <c r="V178" s="22">
        <f t="shared" si="32"/>
        <v>3.3583944371236858</v>
      </c>
      <c r="W178" s="23">
        <f t="shared" si="32"/>
        <v>87806.391893680819</v>
      </c>
      <c r="X178" s="23">
        <f t="shared" si="32"/>
        <v>70863.160076011991</v>
      </c>
      <c r="Y178" s="23">
        <f t="shared" si="32"/>
        <v>87306.906967229603</v>
      </c>
      <c r="Z178" s="22">
        <f t="shared" si="32"/>
        <v>15.436750896344352</v>
      </c>
      <c r="AA178" s="22">
        <f t="shared" si="32"/>
        <v>429172</v>
      </c>
      <c r="AB178" s="22">
        <f t="shared" si="32"/>
        <v>193787</v>
      </c>
      <c r="AC178" s="25">
        <f t="shared" si="32"/>
        <v>0.13487934854709155</v>
      </c>
      <c r="AD178" s="25">
        <f t="shared" si="32"/>
        <v>0.86151453371074571</v>
      </c>
      <c r="AE178" s="22">
        <f t="shared" si="32"/>
        <v>4207</v>
      </c>
      <c r="AF178" s="22">
        <f t="shared" si="32"/>
        <v>56</v>
      </c>
      <c r="AG178" s="22">
        <f t="shared" si="32"/>
        <v>30</v>
      </c>
      <c r="AH178" s="22">
        <f t="shared" si="32"/>
        <v>69</v>
      </c>
      <c r="AI178" s="22">
        <f t="shared" si="32"/>
        <v>135</v>
      </c>
      <c r="AJ178" s="22">
        <f t="shared" si="32"/>
        <v>7</v>
      </c>
      <c r="AK178" s="22">
        <f t="shared" si="32"/>
        <v>643</v>
      </c>
      <c r="AL178" s="22">
        <f t="shared" si="32"/>
        <v>49</v>
      </c>
      <c r="AM178" s="22">
        <f t="shared" si="32"/>
        <v>16671000</v>
      </c>
      <c r="AN178" s="22">
        <f t="shared" si="32"/>
        <v>1649</v>
      </c>
      <c r="AO178" s="22">
        <f t="shared" si="32"/>
        <v>815</v>
      </c>
      <c r="AP178" s="22">
        <f t="shared" si="32"/>
        <v>46</v>
      </c>
      <c r="AQ178" s="22">
        <f t="shared" si="32"/>
        <v>24</v>
      </c>
      <c r="AR178" s="22">
        <f t="shared" si="32"/>
        <v>24</v>
      </c>
      <c r="AS178" s="22">
        <f t="shared" si="32"/>
        <v>6</v>
      </c>
      <c r="AT178" s="22">
        <f t="shared" si="32"/>
        <v>4</v>
      </c>
      <c r="AU178" s="22">
        <f t="shared" si="32"/>
        <v>3</v>
      </c>
      <c r="AV178" s="22">
        <f t="shared" si="32"/>
        <v>3</v>
      </c>
    </row>
    <row r="179" spans="1:48" x14ac:dyDescent="0.2">
      <c r="A179" s="26" t="s">
        <v>268</v>
      </c>
      <c r="C179" s="22">
        <f>MIN(C2:C173)</f>
        <v>3000</v>
      </c>
      <c r="D179" s="22">
        <f>MIN(D2:D173)</f>
        <v>170</v>
      </c>
      <c r="E179" s="22">
        <f>MIN(E2:E173)</f>
        <v>0</v>
      </c>
      <c r="F179" s="23">
        <f>MIN(F2:F173)</f>
        <v>1184045</v>
      </c>
      <c r="G179" s="22"/>
      <c r="H179" s="22"/>
      <c r="I179" s="22"/>
      <c r="J179" s="28"/>
      <c r="K179" s="28"/>
      <c r="L179" s="22">
        <f t="shared" ref="L179:AV179" si="33">MIN(L2:L173)</f>
        <v>22.567123287671233</v>
      </c>
      <c r="M179" s="22">
        <f t="shared" si="33"/>
        <v>4711.1953326188705</v>
      </c>
      <c r="N179" s="22">
        <f t="shared" si="33"/>
        <v>-6027.8888888888887</v>
      </c>
      <c r="O179" s="22">
        <f t="shared" si="33"/>
        <v>43636.64453125</v>
      </c>
      <c r="P179" s="22">
        <f t="shared" si="33"/>
        <v>48307.15234375</v>
      </c>
      <c r="Q179" s="22">
        <f t="shared" si="33"/>
        <v>-30364</v>
      </c>
      <c r="R179" s="25">
        <f t="shared" si="33"/>
        <v>-0.10536652016036545</v>
      </c>
      <c r="S179" s="22">
        <f t="shared" si="33"/>
        <v>28.117425738575111</v>
      </c>
      <c r="T179" s="22">
        <f t="shared" si="33"/>
        <v>16181.287109375</v>
      </c>
      <c r="U179" s="25">
        <f t="shared" si="33"/>
        <v>-7.3795340484527086E-2</v>
      </c>
      <c r="V179" s="22">
        <f t="shared" si="33"/>
        <v>1.9932030855729768</v>
      </c>
      <c r="W179" s="23">
        <f t="shared" si="33"/>
        <v>25416.263850258034</v>
      </c>
      <c r="X179" s="23">
        <f t="shared" si="33"/>
        <v>20452.145131734331</v>
      </c>
      <c r="Y179" s="23">
        <f t="shared" si="33"/>
        <v>24604.695346077096</v>
      </c>
      <c r="Z179" s="22">
        <f t="shared" si="33"/>
        <v>5.1617929482175873</v>
      </c>
      <c r="AA179" s="22">
        <f t="shared" si="33"/>
        <v>3042</v>
      </c>
      <c r="AB179" s="22">
        <f t="shared" si="33"/>
        <v>2018</v>
      </c>
      <c r="AC179" s="25">
        <f t="shared" si="33"/>
        <v>4.631176915886092E-2</v>
      </c>
      <c r="AD179" s="25">
        <f t="shared" si="33"/>
        <v>0.31497606041419801</v>
      </c>
      <c r="AE179" s="22">
        <f t="shared" si="33"/>
        <v>31</v>
      </c>
      <c r="AF179" s="22">
        <f t="shared" si="33"/>
        <v>0</v>
      </c>
      <c r="AG179" s="22">
        <f t="shared" si="33"/>
        <v>0</v>
      </c>
      <c r="AH179" s="22">
        <f t="shared" si="33"/>
        <v>0</v>
      </c>
      <c r="AI179" s="22">
        <f t="shared" si="33"/>
        <v>0</v>
      </c>
      <c r="AJ179" s="22">
        <f t="shared" si="33"/>
        <v>0</v>
      </c>
      <c r="AK179" s="22">
        <f t="shared" si="33"/>
        <v>8</v>
      </c>
      <c r="AL179" s="22">
        <f t="shared" si="33"/>
        <v>3</v>
      </c>
      <c r="AM179" s="22">
        <f t="shared" si="33"/>
        <v>429000</v>
      </c>
      <c r="AN179" s="22">
        <f t="shared" si="33"/>
        <v>19</v>
      </c>
      <c r="AO179" s="22">
        <f t="shared" si="33"/>
        <v>3</v>
      </c>
      <c r="AP179" s="22">
        <f t="shared" si="33"/>
        <v>0</v>
      </c>
      <c r="AQ179" s="22">
        <f t="shared" si="33"/>
        <v>0</v>
      </c>
      <c r="AR179" s="22">
        <f t="shared" si="33"/>
        <v>0</v>
      </c>
      <c r="AS179" s="22">
        <f t="shared" si="33"/>
        <v>0</v>
      </c>
      <c r="AT179" s="22">
        <f t="shared" si="33"/>
        <v>0</v>
      </c>
      <c r="AU179" s="22">
        <f t="shared" si="33"/>
        <v>0</v>
      </c>
      <c r="AV179" s="22">
        <f t="shared" si="33"/>
        <v>0</v>
      </c>
    </row>
    <row r="180" spans="1:48" x14ac:dyDescent="0.2">
      <c r="A180" s="26" t="s">
        <v>269</v>
      </c>
      <c r="C180" s="22">
        <f>C178-C179</f>
        <v>5850</v>
      </c>
      <c r="D180" s="22">
        <f>D178-D179</f>
        <v>106</v>
      </c>
      <c r="E180" s="22">
        <f>E178-E179</f>
        <v>1</v>
      </c>
      <c r="F180" s="23">
        <f>F178-F179</f>
        <v>2395149</v>
      </c>
      <c r="G180" s="22"/>
      <c r="H180" s="22"/>
      <c r="I180" s="22"/>
      <c r="J180" s="28"/>
      <c r="K180" s="28"/>
      <c r="L180" s="22">
        <f t="shared" ref="L180:AV180" si="34">L178-L179</f>
        <v>14.260273972602743</v>
      </c>
      <c r="M180" s="22">
        <f t="shared" si="34"/>
        <v>106944.01165679634</v>
      </c>
      <c r="N180" s="22">
        <f t="shared" si="34"/>
        <v>17105.355034722223</v>
      </c>
      <c r="O180" s="22">
        <f t="shared" si="34"/>
        <v>990029.79296875</v>
      </c>
      <c r="P180" s="22">
        <f t="shared" si="34"/>
        <v>971255.66015625</v>
      </c>
      <c r="Q180" s="22">
        <f t="shared" si="34"/>
        <v>88500.8125</v>
      </c>
      <c r="R180" s="25">
        <f t="shared" si="34"/>
        <v>0.48475329563879677</v>
      </c>
      <c r="S180" s="22">
        <f t="shared" si="34"/>
        <v>27.806245445922723</v>
      </c>
      <c r="T180" s="22">
        <f t="shared" si="34"/>
        <v>393613.650390625</v>
      </c>
      <c r="U180" s="25">
        <f t="shared" si="34"/>
        <v>0.53038164078308148</v>
      </c>
      <c r="V180" s="22">
        <f t="shared" si="34"/>
        <v>1.365191351550709</v>
      </c>
      <c r="W180" s="23">
        <f t="shared" si="34"/>
        <v>62390.128043422781</v>
      </c>
      <c r="X180" s="23">
        <f t="shared" si="34"/>
        <v>50411.01494427766</v>
      </c>
      <c r="Y180" s="23">
        <f t="shared" si="34"/>
        <v>62702.211621152506</v>
      </c>
      <c r="Z180" s="22">
        <f t="shared" si="34"/>
        <v>10.274957948126765</v>
      </c>
      <c r="AA180" s="22">
        <f t="shared" si="34"/>
        <v>426130</v>
      </c>
      <c r="AB180" s="22">
        <f t="shared" si="34"/>
        <v>191769</v>
      </c>
      <c r="AC180" s="25">
        <f t="shared" si="34"/>
        <v>8.8567579388230622E-2</v>
      </c>
      <c r="AD180" s="25">
        <f t="shared" si="34"/>
        <v>0.5465384732965477</v>
      </c>
      <c r="AE180" s="22">
        <f t="shared" si="34"/>
        <v>4176</v>
      </c>
      <c r="AF180" s="22">
        <f t="shared" si="34"/>
        <v>56</v>
      </c>
      <c r="AG180" s="22">
        <f t="shared" si="34"/>
        <v>30</v>
      </c>
      <c r="AH180" s="22">
        <f t="shared" si="34"/>
        <v>69</v>
      </c>
      <c r="AI180" s="22">
        <f t="shared" si="34"/>
        <v>135</v>
      </c>
      <c r="AJ180" s="22">
        <f t="shared" si="34"/>
        <v>7</v>
      </c>
      <c r="AK180" s="22">
        <f t="shared" si="34"/>
        <v>635</v>
      </c>
      <c r="AL180" s="22">
        <f t="shared" si="34"/>
        <v>46</v>
      </c>
      <c r="AM180" s="22">
        <f t="shared" si="34"/>
        <v>16242000</v>
      </c>
      <c r="AN180" s="22">
        <f t="shared" si="34"/>
        <v>1630</v>
      </c>
      <c r="AO180" s="22">
        <f t="shared" si="34"/>
        <v>812</v>
      </c>
      <c r="AP180" s="22">
        <f t="shared" si="34"/>
        <v>46</v>
      </c>
      <c r="AQ180" s="22">
        <f t="shared" si="34"/>
        <v>24</v>
      </c>
      <c r="AR180" s="22">
        <f t="shared" si="34"/>
        <v>24</v>
      </c>
      <c r="AS180" s="22">
        <f t="shared" si="34"/>
        <v>6</v>
      </c>
      <c r="AT180" s="22">
        <f t="shared" si="34"/>
        <v>4</v>
      </c>
      <c r="AU180" s="22">
        <f t="shared" si="34"/>
        <v>3</v>
      </c>
      <c r="AV180" s="22">
        <f t="shared" si="34"/>
        <v>3</v>
      </c>
    </row>
    <row r="181" spans="1:48" s="22" customFormat="1" x14ac:dyDescent="0.2">
      <c r="A181" s="22" t="s">
        <v>270</v>
      </c>
      <c r="C181" s="22">
        <f>VAR(C2:C173)</f>
        <v>360082.85335917224</v>
      </c>
      <c r="D181" s="22">
        <f>VAR(D2:D173)</f>
        <v>385.55032679738594</v>
      </c>
      <c r="E181" s="22">
        <f>VAR(E2:E173)</f>
        <v>0.13310893512851896</v>
      </c>
      <c r="F181" s="23">
        <f>VAR(F2:F173)</f>
        <v>223218723632.26682</v>
      </c>
      <c r="J181" s="28"/>
      <c r="K181" s="28"/>
      <c r="L181" s="22">
        <f t="shared" ref="L181:AV181" si="35">VAR(L2:L173)</f>
        <v>6.6512275176559319</v>
      </c>
      <c r="M181" s="22">
        <f t="shared" si="35"/>
        <v>346752309.20283532</v>
      </c>
      <c r="N181" s="22">
        <f t="shared" si="35"/>
        <v>10119327.326054137</v>
      </c>
      <c r="O181" s="22">
        <f t="shared" si="35"/>
        <v>17254754880.138317</v>
      </c>
      <c r="P181" s="22">
        <f t="shared" si="35"/>
        <v>17538097967.2794</v>
      </c>
      <c r="Q181" s="22">
        <f t="shared" si="35"/>
        <v>283671723.9897579</v>
      </c>
      <c r="R181" s="25">
        <f t="shared" si="35"/>
        <v>6.4321533831375333E-3</v>
      </c>
      <c r="S181" s="22">
        <f t="shared" si="35"/>
        <v>11.328754291057678</v>
      </c>
      <c r="T181" s="22">
        <f t="shared" si="35"/>
        <v>3011764093.8772044</v>
      </c>
      <c r="U181" s="25">
        <f t="shared" si="35"/>
        <v>7.258887008450907E-3</v>
      </c>
      <c r="V181" s="22">
        <f t="shared" si="35"/>
        <v>6.6236227642446591E-2</v>
      </c>
      <c r="W181" s="23">
        <f t="shared" si="35"/>
        <v>89991223.271055698</v>
      </c>
      <c r="X181" s="23">
        <f t="shared" si="35"/>
        <v>83740640.805782557</v>
      </c>
      <c r="Y181" s="23">
        <f t="shared" si="35"/>
        <v>152973750.26175159</v>
      </c>
      <c r="Z181" s="22">
        <f t="shared" si="35"/>
        <v>4.1502591658569488</v>
      </c>
      <c r="AA181" s="22">
        <f t="shared" si="35"/>
        <v>3659746109.2107639</v>
      </c>
      <c r="AB181" s="22">
        <f t="shared" si="35"/>
        <v>946369777.43098044</v>
      </c>
      <c r="AC181" s="25">
        <f t="shared" si="35"/>
        <v>3.3060904582831211E-4</v>
      </c>
      <c r="AD181" s="25">
        <f t="shared" si="35"/>
        <v>1.1979371345244162E-2</v>
      </c>
      <c r="AE181" s="22">
        <f t="shared" si="35"/>
        <v>565974.28954168374</v>
      </c>
      <c r="AF181" s="22">
        <f t="shared" si="35"/>
        <v>60.257411940704479</v>
      </c>
      <c r="AG181" s="22">
        <f t="shared" si="35"/>
        <v>20.111349109207129</v>
      </c>
      <c r="AH181" s="22">
        <f t="shared" si="35"/>
        <v>56.260029919760633</v>
      </c>
      <c r="AI181" s="22">
        <f t="shared" si="35"/>
        <v>363.66010471916223</v>
      </c>
      <c r="AJ181" s="22">
        <f t="shared" si="35"/>
        <v>2.4366585067319462</v>
      </c>
      <c r="AK181" s="22">
        <f t="shared" si="35"/>
        <v>5256.5457296341629</v>
      </c>
      <c r="AL181" s="22">
        <f t="shared" si="35"/>
        <v>80.271725826193389</v>
      </c>
      <c r="AM181" s="22">
        <f t="shared" si="35"/>
        <v>7528595963546.5322</v>
      </c>
      <c r="AN181" s="22">
        <f t="shared" si="35"/>
        <v>72193.150380796942</v>
      </c>
      <c r="AO181" s="22">
        <f t="shared" si="35"/>
        <v>13727.336427308581</v>
      </c>
      <c r="AP181" s="22">
        <f t="shared" si="35"/>
        <v>72.865599075207399</v>
      </c>
      <c r="AQ181" s="22">
        <f t="shared" si="35"/>
        <v>15.387596899224805</v>
      </c>
      <c r="AR181" s="22">
        <f t="shared" si="35"/>
        <v>24.01424588603291</v>
      </c>
      <c r="AS181" s="22">
        <f t="shared" si="35"/>
        <v>1.2559159526723787</v>
      </c>
      <c r="AT181" s="22">
        <f t="shared" si="35"/>
        <v>0.69101047191622467</v>
      </c>
      <c r="AU181" s="22">
        <f t="shared" si="35"/>
        <v>0.37671698626410982</v>
      </c>
      <c r="AV181" s="22">
        <f t="shared" si="35"/>
        <v>0.23242214062287503</v>
      </c>
    </row>
    <row r="182" spans="1:48" s="21" customFormat="1" x14ac:dyDescent="0.2">
      <c r="A182" s="21" t="s">
        <v>271</v>
      </c>
      <c r="C182" s="21">
        <f>SQRT(C181)</f>
        <v>600.06904049381876</v>
      </c>
      <c r="D182" s="21">
        <f>SQRT(D181)</f>
        <v>19.635435487846607</v>
      </c>
      <c r="E182" s="21">
        <f>SQRT(E181)</f>
        <v>0.36484097238182961</v>
      </c>
      <c r="F182" s="23">
        <f>SQRT(F181)</f>
        <v>472460.28788911644</v>
      </c>
      <c r="J182" s="28"/>
      <c r="K182" s="28"/>
      <c r="L182" s="21">
        <f t="shared" ref="L182:AV182" si="36">SQRT(L181)</f>
        <v>2.5789973861281696</v>
      </c>
      <c r="M182" s="21">
        <f t="shared" si="36"/>
        <v>18621.286454024474</v>
      </c>
      <c r="N182" s="21">
        <f t="shared" si="36"/>
        <v>3181.0890157388139</v>
      </c>
      <c r="O182" s="21">
        <f t="shared" si="36"/>
        <v>131357.35563773473</v>
      </c>
      <c r="P182" s="21">
        <f t="shared" si="36"/>
        <v>132431.4840484671</v>
      </c>
      <c r="Q182" s="21">
        <f t="shared" si="36"/>
        <v>16842.556931468509</v>
      </c>
      <c r="R182" s="25">
        <f t="shared" si="36"/>
        <v>8.0200706874300892E-2</v>
      </c>
      <c r="S182" s="21">
        <f t="shared" si="36"/>
        <v>3.3658214882934119</v>
      </c>
      <c r="T182" s="22">
        <f t="shared" si="36"/>
        <v>54879.541669707891</v>
      </c>
      <c r="U182" s="25">
        <f t="shared" si="36"/>
        <v>8.5199102157539827E-2</v>
      </c>
      <c r="V182" s="21">
        <f t="shared" si="36"/>
        <v>0.2573639983417389</v>
      </c>
      <c r="W182" s="23">
        <f t="shared" si="36"/>
        <v>9486.3703949959545</v>
      </c>
      <c r="X182" s="23">
        <f t="shared" si="36"/>
        <v>9150.9912471700336</v>
      </c>
      <c r="Y182" s="23">
        <f t="shared" si="36"/>
        <v>12368.255748558549</v>
      </c>
      <c r="Z182" s="21">
        <f t="shared" si="36"/>
        <v>2.0372184875110841</v>
      </c>
      <c r="AA182" s="22">
        <f t="shared" si="36"/>
        <v>60495.835469978956</v>
      </c>
      <c r="AB182" s="22">
        <f t="shared" si="36"/>
        <v>30763.123661796446</v>
      </c>
      <c r="AC182" s="25">
        <f t="shared" si="36"/>
        <v>1.8182657831799842E-2</v>
      </c>
      <c r="AD182" s="25">
        <f t="shared" si="36"/>
        <v>0.10945031450500342</v>
      </c>
      <c r="AE182" s="21">
        <f t="shared" si="36"/>
        <v>752.31262753039289</v>
      </c>
      <c r="AF182" s="21">
        <f t="shared" si="36"/>
        <v>7.7625647785190486</v>
      </c>
      <c r="AG182" s="21">
        <f t="shared" si="36"/>
        <v>4.4845678843348029</v>
      </c>
      <c r="AH182" s="21">
        <f t="shared" si="36"/>
        <v>7.5006686315128359</v>
      </c>
      <c r="AI182" s="21">
        <f t="shared" si="36"/>
        <v>19.069874271194401</v>
      </c>
      <c r="AJ182" s="21">
        <f t="shared" si="36"/>
        <v>1.5609799828094997</v>
      </c>
      <c r="AK182" s="21">
        <f t="shared" si="36"/>
        <v>72.502039486032132</v>
      </c>
      <c r="AL182" s="21">
        <f t="shared" si="36"/>
        <v>8.959448968892751</v>
      </c>
      <c r="AM182" s="22">
        <f t="shared" si="36"/>
        <v>2743828.7052122136</v>
      </c>
      <c r="AN182" s="21">
        <f t="shared" si="36"/>
        <v>268.68783072702968</v>
      </c>
      <c r="AO182" s="21">
        <f t="shared" si="36"/>
        <v>117.16371634302396</v>
      </c>
      <c r="AP182" s="21">
        <f t="shared" si="36"/>
        <v>8.5361349025895432</v>
      </c>
      <c r="AQ182" s="21">
        <f t="shared" si="36"/>
        <v>3.9227027543805564</v>
      </c>
      <c r="AR182" s="21">
        <f t="shared" si="36"/>
        <v>4.9004332345245674</v>
      </c>
      <c r="AS182" s="21">
        <f t="shared" si="36"/>
        <v>1.1206765602404551</v>
      </c>
      <c r="AT182" s="21">
        <f t="shared" si="36"/>
        <v>0.83127039639110489</v>
      </c>
      <c r="AU182" s="21">
        <f t="shared" si="36"/>
        <v>0.61377274806243221</v>
      </c>
      <c r="AV182" s="21">
        <f t="shared" si="36"/>
        <v>0.48210179487622218</v>
      </c>
    </row>
  </sheetData>
  <phoneticPr fontId="0" type="noConversion"/>
  <pageMargins left="0.75" right="0.75" top="1" bottom="1" header="0.5" footer="0.5"/>
  <pageSetup scale="18" fitToWidth="5" orientation="landscape" horizontalDpi="30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/>
  </sheetViews>
  <sheetFormatPr defaultRowHeight="12.75" x14ac:dyDescent="0.2"/>
  <cols>
    <col min="2" max="2" width="19.42578125" bestFit="1" customWidth="1"/>
    <col min="3" max="3" width="10.7109375" bestFit="1" customWidth="1"/>
  </cols>
  <sheetData>
    <row r="2" spans="2:3" ht="13.5" thickBot="1" x14ac:dyDescent="0.25"/>
    <row r="3" spans="2:3" x14ac:dyDescent="0.2">
      <c r="B3" s="29" t="s">
        <v>272</v>
      </c>
      <c r="C3" s="30" t="s">
        <v>273</v>
      </c>
    </row>
    <row r="4" spans="2:3" x14ac:dyDescent="0.2">
      <c r="B4" s="44">
        <v>0</v>
      </c>
      <c r="C4" s="31" t="s">
        <v>274</v>
      </c>
    </row>
    <row r="5" spans="2:3" x14ac:dyDescent="0.2">
      <c r="B5" s="45">
        <v>1000000</v>
      </c>
      <c r="C5" s="32" t="s">
        <v>275</v>
      </c>
    </row>
    <row r="6" spans="2:3" x14ac:dyDescent="0.2">
      <c r="B6" s="44">
        <v>2000000</v>
      </c>
      <c r="C6" s="31" t="s">
        <v>276</v>
      </c>
    </row>
    <row r="7" spans="2:3" ht="13.5" thickBot="1" x14ac:dyDescent="0.25">
      <c r="B7" s="46">
        <v>3000000</v>
      </c>
      <c r="C7" s="33" t="s">
        <v>277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"/>
  <sheetViews>
    <sheetView workbookViewId="0"/>
  </sheetViews>
  <sheetFormatPr defaultRowHeight="12.75" x14ac:dyDescent="0.2"/>
  <cols>
    <col min="1" max="1" width="26.7109375" customWidth="1"/>
    <col min="2" max="2" width="24.85546875" customWidth="1"/>
    <col min="3" max="3" width="24.85546875" bestFit="1" customWidth="1"/>
    <col min="4" max="5" width="24.85546875" customWidth="1"/>
    <col min="6" max="7" width="12" customWidth="1"/>
    <col min="8" max="9" width="12.140625" customWidth="1"/>
    <col min="10" max="10" width="16.85546875" customWidth="1"/>
    <col min="11" max="12" width="12.7109375" customWidth="1"/>
    <col min="13" max="13" width="17.5703125" bestFit="1" customWidth="1"/>
    <col min="14" max="16" width="12.140625" customWidth="1"/>
    <col min="17" max="17" width="16.85546875" bestFit="1" customWidth="1"/>
    <col min="18" max="18" width="16.42578125" bestFit="1" customWidth="1"/>
    <col min="19" max="19" width="16.42578125" customWidth="1"/>
    <col min="20" max="20" width="16.42578125" bestFit="1" customWidth="1"/>
    <col min="21" max="21" width="21.140625" bestFit="1" customWidth="1"/>
    <col min="22" max="24" width="12" customWidth="1"/>
    <col min="25" max="25" width="16.5703125" customWidth="1"/>
    <col min="26" max="28" width="12" customWidth="1"/>
    <col min="29" max="29" width="13.5703125" customWidth="1"/>
    <col min="30" max="30" width="12" customWidth="1"/>
    <col min="31" max="65" width="14.28515625" bestFit="1" customWidth="1"/>
    <col min="66" max="66" width="12" bestFit="1" customWidth="1"/>
  </cols>
  <sheetData>
    <row r="3" spans="1:6" x14ac:dyDescent="0.2">
      <c r="A3" s="51" t="s">
        <v>280</v>
      </c>
      <c r="B3" s="48"/>
      <c r="C3" s="51" t="s">
        <v>13</v>
      </c>
      <c r="D3" s="48"/>
      <c r="E3" s="48"/>
      <c r="F3" s="49"/>
    </row>
    <row r="4" spans="1:6" x14ac:dyDescent="0.2">
      <c r="A4" s="51" t="s">
        <v>15</v>
      </c>
      <c r="B4" s="51" t="s">
        <v>11</v>
      </c>
      <c r="C4" s="47" t="s">
        <v>276</v>
      </c>
      <c r="D4" s="65" t="s">
        <v>275</v>
      </c>
      <c r="E4" s="65" t="s">
        <v>277</v>
      </c>
      <c r="F4" s="52" t="s">
        <v>279</v>
      </c>
    </row>
    <row r="5" spans="1:6" x14ac:dyDescent="0.2">
      <c r="A5" s="47" t="s">
        <v>57</v>
      </c>
      <c r="B5" s="55">
        <v>0</v>
      </c>
      <c r="C5" s="61">
        <v>2487449</v>
      </c>
      <c r="D5" s="62">
        <v>1694406</v>
      </c>
      <c r="E5" s="62"/>
      <c r="F5" s="58">
        <v>2090927.5</v>
      </c>
    </row>
    <row r="6" spans="1:6" x14ac:dyDescent="0.2">
      <c r="A6" s="50"/>
      <c r="B6" s="59">
        <v>1</v>
      </c>
      <c r="C6" s="63">
        <v>2494972.588235294</v>
      </c>
      <c r="D6" s="64">
        <v>1750178.875</v>
      </c>
      <c r="E6" s="64">
        <v>3108589</v>
      </c>
      <c r="F6" s="60">
        <v>2319746.0370370368</v>
      </c>
    </row>
    <row r="7" spans="1:6" x14ac:dyDescent="0.2">
      <c r="A7" s="47" t="s">
        <v>287</v>
      </c>
      <c r="B7" s="48"/>
      <c r="C7" s="61">
        <v>2494554.611111111</v>
      </c>
      <c r="D7" s="62">
        <v>1743981.888888889</v>
      </c>
      <c r="E7" s="62">
        <v>3108589</v>
      </c>
      <c r="F7" s="58">
        <v>2303965.4482758623</v>
      </c>
    </row>
    <row r="8" spans="1:6" x14ac:dyDescent="0.2">
      <c r="A8" s="47" t="s">
        <v>92</v>
      </c>
      <c r="B8" s="55">
        <v>0</v>
      </c>
      <c r="C8" s="61">
        <v>2437924</v>
      </c>
      <c r="D8" s="62"/>
      <c r="E8" s="62"/>
      <c r="F8" s="58">
        <v>2437924</v>
      </c>
    </row>
    <row r="9" spans="1:6" x14ac:dyDescent="0.2">
      <c r="A9" s="50"/>
      <c r="B9" s="59">
        <v>1</v>
      </c>
      <c r="C9" s="63">
        <v>2637796.875</v>
      </c>
      <c r="D9" s="64">
        <v>1799595.5</v>
      </c>
      <c r="E9" s="64">
        <v>3524162</v>
      </c>
      <c r="F9" s="60">
        <v>2642613.25</v>
      </c>
    </row>
    <row r="10" spans="1:6" x14ac:dyDescent="0.2">
      <c r="A10" s="47" t="s">
        <v>288</v>
      </c>
      <c r="B10" s="48"/>
      <c r="C10" s="61">
        <v>2626039.6470588236</v>
      </c>
      <c r="D10" s="62">
        <v>1799595.5</v>
      </c>
      <c r="E10" s="62">
        <v>3524162</v>
      </c>
      <c r="F10" s="58">
        <v>2632866.1428571427</v>
      </c>
    </row>
    <row r="11" spans="1:6" x14ac:dyDescent="0.2">
      <c r="A11" s="47" t="s">
        <v>117</v>
      </c>
      <c r="B11" s="55">
        <v>0</v>
      </c>
      <c r="C11" s="61">
        <v>2240941.6666666665</v>
      </c>
      <c r="D11" s="62">
        <v>1596666.3333333333</v>
      </c>
      <c r="E11" s="62"/>
      <c r="F11" s="58">
        <v>1757735.1666666667</v>
      </c>
    </row>
    <row r="12" spans="1:6" x14ac:dyDescent="0.2">
      <c r="A12" s="50"/>
      <c r="B12" s="59">
        <v>1</v>
      </c>
      <c r="C12" s="63">
        <v>2637013</v>
      </c>
      <c r="D12" s="64">
        <v>1874892</v>
      </c>
      <c r="E12" s="64"/>
      <c r="F12" s="60">
        <v>2255952.5</v>
      </c>
    </row>
    <row r="13" spans="1:6" x14ac:dyDescent="0.2">
      <c r="A13" s="47" t="s">
        <v>281</v>
      </c>
      <c r="B13" s="48"/>
      <c r="C13" s="61">
        <v>2339959.5</v>
      </c>
      <c r="D13" s="62">
        <v>1624488.9</v>
      </c>
      <c r="E13" s="62"/>
      <c r="F13" s="58">
        <v>1828909.0714285714</v>
      </c>
    </row>
    <row r="14" spans="1:6" x14ac:dyDescent="0.2">
      <c r="A14" s="47" t="s">
        <v>136</v>
      </c>
      <c r="B14" s="55">
        <v>0</v>
      </c>
      <c r="C14" s="61">
        <v>2032686</v>
      </c>
      <c r="D14" s="62">
        <v>1484206.75</v>
      </c>
      <c r="E14" s="62">
        <v>3111083</v>
      </c>
      <c r="F14" s="58">
        <v>1846766</v>
      </c>
    </row>
    <row r="15" spans="1:6" x14ac:dyDescent="0.2">
      <c r="A15" s="50"/>
      <c r="B15" s="59">
        <v>1</v>
      </c>
      <c r="C15" s="63">
        <v>2287945.6923076925</v>
      </c>
      <c r="D15" s="64">
        <v>1842359.2857142857</v>
      </c>
      <c r="E15" s="64">
        <v>3104408</v>
      </c>
      <c r="F15" s="60">
        <v>2220392.0454545454</v>
      </c>
    </row>
    <row r="16" spans="1:6" x14ac:dyDescent="0.2">
      <c r="A16" s="47" t="s">
        <v>285</v>
      </c>
      <c r="B16" s="48"/>
      <c r="C16" s="61">
        <v>2269712.8571428573</v>
      </c>
      <c r="D16" s="62">
        <v>1712122</v>
      </c>
      <c r="E16" s="62">
        <v>3106633</v>
      </c>
      <c r="F16" s="58">
        <v>2140329.3214285714</v>
      </c>
    </row>
    <row r="17" spans="1:6" x14ac:dyDescent="0.2">
      <c r="A17" s="47" t="s">
        <v>169</v>
      </c>
      <c r="B17" s="55">
        <v>0</v>
      </c>
      <c r="C17" s="61"/>
      <c r="D17" s="62">
        <v>1964910</v>
      </c>
      <c r="E17" s="62"/>
      <c r="F17" s="58">
        <v>1964910</v>
      </c>
    </row>
    <row r="18" spans="1:6" x14ac:dyDescent="0.2">
      <c r="A18" s="50"/>
      <c r="B18" s="59">
        <v>1</v>
      </c>
      <c r="C18" s="63">
        <v>2218712</v>
      </c>
      <c r="D18" s="64">
        <v>1738129.5</v>
      </c>
      <c r="E18" s="64">
        <v>3075579.5</v>
      </c>
      <c r="F18" s="60">
        <v>2344140.3333333335</v>
      </c>
    </row>
    <row r="19" spans="1:6" x14ac:dyDescent="0.2">
      <c r="A19" s="47" t="s">
        <v>286</v>
      </c>
      <c r="B19" s="48"/>
      <c r="C19" s="61">
        <v>2218712</v>
      </c>
      <c r="D19" s="62">
        <v>1813723</v>
      </c>
      <c r="E19" s="62">
        <v>3075579.5</v>
      </c>
      <c r="F19" s="58">
        <v>2289964.5714285714</v>
      </c>
    </row>
    <row r="20" spans="1:6" x14ac:dyDescent="0.2">
      <c r="A20" s="47" t="s">
        <v>180</v>
      </c>
      <c r="B20" s="55">
        <v>0</v>
      </c>
      <c r="C20" s="61">
        <v>2193720</v>
      </c>
      <c r="D20" s="62">
        <v>1760509.5</v>
      </c>
      <c r="E20" s="62"/>
      <c r="F20" s="58">
        <v>1904913</v>
      </c>
    </row>
    <row r="21" spans="1:6" x14ac:dyDescent="0.2">
      <c r="A21" s="50"/>
      <c r="B21" s="59">
        <v>1</v>
      </c>
      <c r="C21" s="63">
        <v>2329925.8333333335</v>
      </c>
      <c r="D21" s="64">
        <v>1756777.7142857143</v>
      </c>
      <c r="E21" s="64"/>
      <c r="F21" s="60">
        <v>2021307.6153846155</v>
      </c>
    </row>
    <row r="22" spans="1:6" x14ac:dyDescent="0.2">
      <c r="A22" s="47" t="s">
        <v>283</v>
      </c>
      <c r="B22" s="48"/>
      <c r="C22" s="61">
        <v>2310467.8571428573</v>
      </c>
      <c r="D22" s="62">
        <v>1757607</v>
      </c>
      <c r="E22" s="62"/>
      <c r="F22" s="58">
        <v>1999483.625</v>
      </c>
    </row>
    <row r="23" spans="1:6" x14ac:dyDescent="0.2">
      <c r="A23" s="47" t="s">
        <v>200</v>
      </c>
      <c r="B23" s="55">
        <v>0</v>
      </c>
      <c r="C23" s="61"/>
      <c r="D23" s="62">
        <v>1584533</v>
      </c>
      <c r="E23" s="62"/>
      <c r="F23" s="58">
        <v>1584533</v>
      </c>
    </row>
    <row r="24" spans="1:6" x14ac:dyDescent="0.2">
      <c r="A24" s="50"/>
      <c r="B24" s="59">
        <v>1</v>
      </c>
      <c r="C24" s="63">
        <v>2361867.8333333335</v>
      </c>
      <c r="D24" s="64">
        <v>1937326.6666666667</v>
      </c>
      <c r="E24" s="64"/>
      <c r="F24" s="60">
        <v>2220354.111111111</v>
      </c>
    </row>
    <row r="25" spans="1:6" x14ac:dyDescent="0.2">
      <c r="A25" s="47" t="s">
        <v>284</v>
      </c>
      <c r="B25" s="48"/>
      <c r="C25" s="61">
        <v>2361867.8333333335</v>
      </c>
      <c r="D25" s="62">
        <v>1796209.2</v>
      </c>
      <c r="E25" s="62"/>
      <c r="F25" s="58">
        <v>2104750.2727272729</v>
      </c>
    </row>
    <row r="26" spans="1:6" x14ac:dyDescent="0.2">
      <c r="A26" s="47" t="s">
        <v>216</v>
      </c>
      <c r="B26" s="55">
        <v>1</v>
      </c>
      <c r="C26" s="61">
        <v>2279375.4</v>
      </c>
      <c r="D26" s="62">
        <v>1744882.3846153845</v>
      </c>
      <c r="E26" s="62"/>
      <c r="F26" s="58">
        <v>1977270.6521739131</v>
      </c>
    </row>
    <row r="27" spans="1:6" x14ac:dyDescent="0.2">
      <c r="A27" s="47" t="s">
        <v>282</v>
      </c>
      <c r="B27" s="48"/>
      <c r="C27" s="61">
        <v>2279375.4</v>
      </c>
      <c r="D27" s="62">
        <v>1744882.3846153845</v>
      </c>
      <c r="E27" s="62"/>
      <c r="F27" s="58">
        <v>1977270.6521739131</v>
      </c>
    </row>
    <row r="28" spans="1:6" x14ac:dyDescent="0.2">
      <c r="A28" s="53" t="s">
        <v>279</v>
      </c>
      <c r="B28" s="66"/>
      <c r="C28" s="56">
        <v>2398294.1931818184</v>
      </c>
      <c r="D28" s="57">
        <v>1733078.3866666667</v>
      </c>
      <c r="E28" s="57">
        <v>3192951.111111111</v>
      </c>
      <c r="F28" s="54">
        <v>2149810.0465116277</v>
      </c>
    </row>
  </sheetData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1"/>
  <sheetViews>
    <sheetView workbookViewId="0"/>
  </sheetViews>
  <sheetFormatPr defaultRowHeight="12.75" x14ac:dyDescent="0.2"/>
  <cols>
    <col min="2" max="2" width="26.7109375" bestFit="1" customWidth="1"/>
    <col min="3" max="3" width="22.5703125" bestFit="1" customWidth="1"/>
    <col min="4" max="4" width="12" bestFit="1" customWidth="1"/>
    <col min="5" max="5" width="12.140625" bestFit="1" customWidth="1"/>
    <col min="6" max="6" width="12.7109375" bestFit="1" customWidth="1"/>
    <col min="7" max="7" width="12.140625" bestFit="1" customWidth="1"/>
    <col min="8" max="8" width="26.7109375" bestFit="1" customWidth="1"/>
    <col min="9" max="10" width="22.5703125" bestFit="1" customWidth="1"/>
    <col min="11" max="13" width="12" bestFit="1" customWidth="1"/>
  </cols>
  <sheetData>
    <row r="2" spans="2:12" ht="13.5" thickBot="1" x14ac:dyDescent="0.25"/>
    <row r="3" spans="2:12" x14ac:dyDescent="0.2">
      <c r="B3" s="68" t="s">
        <v>278</v>
      </c>
      <c r="C3" s="69"/>
      <c r="H3" s="68" t="s">
        <v>280</v>
      </c>
      <c r="I3" s="74" t="s">
        <v>13</v>
      </c>
      <c r="J3" s="74"/>
      <c r="K3" s="74"/>
      <c r="L3" s="69"/>
    </row>
    <row r="4" spans="2:12" x14ac:dyDescent="0.2">
      <c r="B4" s="70" t="s">
        <v>11</v>
      </c>
      <c r="C4" s="71" t="s">
        <v>4</v>
      </c>
      <c r="H4" s="70" t="s">
        <v>15</v>
      </c>
      <c r="I4" s="75" t="s">
        <v>276</v>
      </c>
      <c r="J4" s="75" t="s">
        <v>275</v>
      </c>
      <c r="K4" s="75" t="s">
        <v>277</v>
      </c>
      <c r="L4" s="71" t="s">
        <v>279</v>
      </c>
    </row>
    <row r="5" spans="2:12" x14ac:dyDescent="0.2">
      <c r="B5" s="70">
        <v>0</v>
      </c>
      <c r="C5" s="71">
        <v>49641912</v>
      </c>
      <c r="H5" s="70" t="s">
        <v>117</v>
      </c>
      <c r="I5" s="75">
        <v>2339959.5</v>
      </c>
      <c r="J5" s="75">
        <v>1624488.9</v>
      </c>
      <c r="K5" s="75"/>
      <c r="L5" s="71">
        <v>1828909.0714285714</v>
      </c>
    </row>
    <row r="6" spans="2:12" x14ac:dyDescent="0.2">
      <c r="B6" s="70">
        <v>1</v>
      </c>
      <c r="C6" s="71">
        <v>320125416</v>
      </c>
      <c r="H6" s="70" t="s">
        <v>216</v>
      </c>
      <c r="I6" s="75">
        <v>2279375.4</v>
      </c>
      <c r="J6" s="75">
        <v>1744882.3846153845</v>
      </c>
      <c r="K6" s="75"/>
      <c r="L6" s="71">
        <v>1977270.6521739131</v>
      </c>
    </row>
    <row r="7" spans="2:12" ht="13.5" thickBot="1" x14ac:dyDescent="0.25">
      <c r="B7" s="72" t="s">
        <v>279</v>
      </c>
      <c r="C7" s="73">
        <v>369767328</v>
      </c>
      <c r="H7" s="70" t="s">
        <v>180</v>
      </c>
      <c r="I7" s="75">
        <v>2310467.8571428573</v>
      </c>
      <c r="J7" s="75">
        <v>1757607</v>
      </c>
      <c r="K7" s="75"/>
      <c r="L7" s="71">
        <v>1999483.625</v>
      </c>
    </row>
    <row r="8" spans="2:12" x14ac:dyDescent="0.2">
      <c r="H8" s="70" t="s">
        <v>200</v>
      </c>
      <c r="I8" s="75">
        <v>2361867.8333333335</v>
      </c>
      <c r="J8" s="75">
        <v>1796209.2</v>
      </c>
      <c r="K8" s="75"/>
      <c r="L8" s="71">
        <v>2104750.2727272729</v>
      </c>
    </row>
    <row r="9" spans="2:12" ht="13.5" thickBot="1" x14ac:dyDescent="0.25">
      <c r="H9" s="70" t="s">
        <v>136</v>
      </c>
      <c r="I9" s="75">
        <v>2269712.8571428573</v>
      </c>
      <c r="J9" s="75">
        <v>1712122</v>
      </c>
      <c r="K9" s="75">
        <v>3106633</v>
      </c>
      <c r="L9" s="71">
        <v>2140329.3214285714</v>
      </c>
    </row>
    <row r="10" spans="2:12" x14ac:dyDescent="0.2">
      <c r="B10" s="68" t="s">
        <v>278</v>
      </c>
      <c r="C10" s="69"/>
      <c r="H10" s="70" t="s">
        <v>169</v>
      </c>
      <c r="I10" s="75">
        <v>2218712</v>
      </c>
      <c r="J10" s="75">
        <v>1813723</v>
      </c>
      <c r="K10" s="75">
        <v>3075579.5</v>
      </c>
      <c r="L10" s="71">
        <v>2289964.5714285714</v>
      </c>
    </row>
    <row r="11" spans="2:12" x14ac:dyDescent="0.2">
      <c r="B11" s="70" t="s">
        <v>13</v>
      </c>
      <c r="C11" s="71" t="s">
        <v>4</v>
      </c>
      <c r="H11" s="70" t="s">
        <v>57</v>
      </c>
      <c r="I11" s="75">
        <v>2494554.611111111</v>
      </c>
      <c r="J11" s="75">
        <v>1743981.888888889</v>
      </c>
      <c r="K11" s="75">
        <v>3108589</v>
      </c>
      <c r="L11" s="71">
        <v>2303965.4482758623</v>
      </c>
    </row>
    <row r="12" spans="2:12" x14ac:dyDescent="0.2">
      <c r="B12" s="70" t="s">
        <v>276</v>
      </c>
      <c r="C12" s="71">
        <v>211049889</v>
      </c>
      <c r="H12" s="70" t="s">
        <v>92</v>
      </c>
      <c r="I12" s="75">
        <v>2626039.6470588236</v>
      </c>
      <c r="J12" s="75">
        <v>1799595.5</v>
      </c>
      <c r="K12" s="75">
        <v>3524162</v>
      </c>
      <c r="L12" s="71">
        <v>2632866.1428571427</v>
      </c>
    </row>
    <row r="13" spans="2:12" ht="13.5" thickBot="1" x14ac:dyDescent="0.25">
      <c r="B13" s="70" t="s">
        <v>275</v>
      </c>
      <c r="C13" s="71">
        <v>129980879</v>
      </c>
      <c r="H13" s="72" t="s">
        <v>279</v>
      </c>
      <c r="I13" s="76">
        <v>2398294.1931818184</v>
      </c>
      <c r="J13" s="76">
        <v>1733078.3866666667</v>
      </c>
      <c r="K13" s="76">
        <v>3192951.111111111</v>
      </c>
      <c r="L13" s="73">
        <v>2149810.0465116277</v>
      </c>
    </row>
    <row r="14" spans="2:12" x14ac:dyDescent="0.2">
      <c r="B14" s="70" t="s">
        <v>277</v>
      </c>
      <c r="C14" s="71">
        <v>28736560</v>
      </c>
    </row>
    <row r="15" spans="2:12" ht="13.5" thickBot="1" x14ac:dyDescent="0.25">
      <c r="B15" s="72" t="s">
        <v>279</v>
      </c>
      <c r="C15" s="73">
        <v>369767328</v>
      </c>
    </row>
    <row r="17" spans="2:13" ht="13.5" thickBot="1" x14ac:dyDescent="0.25"/>
    <row r="18" spans="2:13" x14ac:dyDescent="0.2">
      <c r="B18" s="68" t="s">
        <v>280</v>
      </c>
      <c r="C18" s="69"/>
    </row>
    <row r="19" spans="2:13" x14ac:dyDescent="0.2">
      <c r="B19" s="70" t="s">
        <v>13</v>
      </c>
      <c r="C19" s="71" t="s">
        <v>4</v>
      </c>
    </row>
    <row r="20" spans="2:13" x14ac:dyDescent="0.2">
      <c r="B20" s="70" t="s">
        <v>276</v>
      </c>
      <c r="C20" s="71">
        <v>2398294.1931818184</v>
      </c>
    </row>
    <row r="21" spans="2:13" x14ac:dyDescent="0.2">
      <c r="B21" s="70" t="s">
        <v>275</v>
      </c>
      <c r="C21" s="71">
        <v>1733078.3866666667</v>
      </c>
    </row>
    <row r="22" spans="2:13" x14ac:dyDescent="0.2">
      <c r="B22" s="70" t="s">
        <v>277</v>
      </c>
      <c r="C22" s="71">
        <v>3192951.111111111</v>
      </c>
    </row>
    <row r="23" spans="2:13" ht="13.5" thickBot="1" x14ac:dyDescent="0.25">
      <c r="B23" s="72" t="s">
        <v>279</v>
      </c>
      <c r="C23" s="73">
        <v>2149810.0465116277</v>
      </c>
    </row>
    <row r="24" spans="2:13" x14ac:dyDescent="0.2">
      <c r="H24" s="68" t="s">
        <v>280</v>
      </c>
      <c r="I24" s="74"/>
      <c r="J24" s="74" t="s">
        <v>13</v>
      </c>
      <c r="K24" s="74"/>
      <c r="L24" s="74"/>
      <c r="M24" s="69"/>
    </row>
    <row r="25" spans="2:13" ht="13.5" thickBot="1" x14ac:dyDescent="0.25">
      <c r="H25" s="70" t="s">
        <v>15</v>
      </c>
      <c r="I25" s="75" t="s">
        <v>11</v>
      </c>
      <c r="J25" s="75" t="s">
        <v>276</v>
      </c>
      <c r="K25" s="75" t="s">
        <v>275</v>
      </c>
      <c r="L25" s="75" t="s">
        <v>277</v>
      </c>
      <c r="M25" s="71" t="s">
        <v>279</v>
      </c>
    </row>
    <row r="26" spans="2:13" x14ac:dyDescent="0.2">
      <c r="B26" s="68" t="s">
        <v>280</v>
      </c>
      <c r="C26" s="69"/>
      <c r="H26" s="70" t="s">
        <v>57</v>
      </c>
      <c r="I26" s="75">
        <v>0</v>
      </c>
      <c r="J26" s="75">
        <v>2487449</v>
      </c>
      <c r="K26" s="75">
        <v>1694406</v>
      </c>
      <c r="L26" s="75"/>
      <c r="M26" s="71">
        <v>2090927.5</v>
      </c>
    </row>
    <row r="27" spans="2:13" x14ac:dyDescent="0.2">
      <c r="B27" s="70" t="s">
        <v>15</v>
      </c>
      <c r="C27" s="71" t="s">
        <v>4</v>
      </c>
      <c r="H27" s="70"/>
      <c r="I27" s="75">
        <v>1</v>
      </c>
      <c r="J27" s="75">
        <v>2494972.588235294</v>
      </c>
      <c r="K27" s="75">
        <v>1750178.875</v>
      </c>
      <c r="L27" s="75">
        <v>3108589</v>
      </c>
      <c r="M27" s="71">
        <v>2319746.0370370368</v>
      </c>
    </row>
    <row r="28" spans="2:13" x14ac:dyDescent="0.2">
      <c r="B28" s="70" t="s">
        <v>117</v>
      </c>
      <c r="C28" s="71">
        <v>1828909.0714285714</v>
      </c>
      <c r="H28" s="70" t="s">
        <v>287</v>
      </c>
      <c r="I28" s="75"/>
      <c r="J28" s="75">
        <v>2494554.611111111</v>
      </c>
      <c r="K28" s="75">
        <v>1743981.888888889</v>
      </c>
      <c r="L28" s="75">
        <v>3108589</v>
      </c>
      <c r="M28" s="71">
        <v>2303965.4482758623</v>
      </c>
    </row>
    <row r="29" spans="2:13" x14ac:dyDescent="0.2">
      <c r="B29" s="70" t="s">
        <v>216</v>
      </c>
      <c r="C29" s="71">
        <v>1977270.6521739131</v>
      </c>
      <c r="H29" s="70" t="s">
        <v>92</v>
      </c>
      <c r="I29" s="75">
        <v>0</v>
      </c>
      <c r="J29" s="75">
        <v>2437924</v>
      </c>
      <c r="K29" s="75"/>
      <c r="L29" s="75"/>
      <c r="M29" s="71">
        <v>2437924</v>
      </c>
    </row>
    <row r="30" spans="2:13" x14ac:dyDescent="0.2">
      <c r="B30" s="70" t="s">
        <v>180</v>
      </c>
      <c r="C30" s="71">
        <v>1999483.625</v>
      </c>
      <c r="H30" s="70"/>
      <c r="I30" s="75">
        <v>1</v>
      </c>
      <c r="J30" s="75">
        <v>2637796.875</v>
      </c>
      <c r="K30" s="75">
        <v>1799595.5</v>
      </c>
      <c r="L30" s="75">
        <v>3524162</v>
      </c>
      <c r="M30" s="71">
        <v>2642613.25</v>
      </c>
    </row>
    <row r="31" spans="2:13" x14ac:dyDescent="0.2">
      <c r="B31" s="70" t="s">
        <v>200</v>
      </c>
      <c r="C31" s="71">
        <v>2104750.2727272729</v>
      </c>
      <c r="H31" s="70" t="s">
        <v>288</v>
      </c>
      <c r="I31" s="75"/>
      <c r="J31" s="75">
        <v>2626039.6470588236</v>
      </c>
      <c r="K31" s="75">
        <v>1799595.5</v>
      </c>
      <c r="L31" s="75">
        <v>3524162</v>
      </c>
      <c r="M31" s="71">
        <v>2632866.1428571427</v>
      </c>
    </row>
    <row r="32" spans="2:13" x14ac:dyDescent="0.2">
      <c r="B32" s="70" t="s">
        <v>136</v>
      </c>
      <c r="C32" s="71">
        <v>2140329.3214285714</v>
      </c>
      <c r="H32" s="70" t="s">
        <v>117</v>
      </c>
      <c r="I32" s="75">
        <v>0</v>
      </c>
      <c r="J32" s="75">
        <v>2240941.6666666665</v>
      </c>
      <c r="K32" s="75">
        <v>1596666.3333333333</v>
      </c>
      <c r="L32" s="75"/>
      <c r="M32" s="71">
        <v>1757735.1666666667</v>
      </c>
    </row>
    <row r="33" spans="2:13" x14ac:dyDescent="0.2">
      <c r="B33" s="70" t="s">
        <v>169</v>
      </c>
      <c r="C33" s="71">
        <v>2289964.5714285714</v>
      </c>
      <c r="H33" s="70"/>
      <c r="I33" s="75">
        <v>1</v>
      </c>
      <c r="J33" s="75">
        <v>2637013</v>
      </c>
      <c r="K33" s="75">
        <v>1874892</v>
      </c>
      <c r="L33" s="75"/>
      <c r="M33" s="71">
        <v>2255952.5</v>
      </c>
    </row>
    <row r="34" spans="2:13" x14ac:dyDescent="0.2">
      <c r="B34" s="70" t="s">
        <v>57</v>
      </c>
      <c r="C34" s="71">
        <v>2303965.4482758623</v>
      </c>
      <c r="H34" s="70" t="s">
        <v>281</v>
      </c>
      <c r="I34" s="75"/>
      <c r="J34" s="75">
        <v>2339959.5</v>
      </c>
      <c r="K34" s="75">
        <v>1624488.9</v>
      </c>
      <c r="L34" s="75"/>
      <c r="M34" s="71">
        <v>1828909.0714285714</v>
      </c>
    </row>
    <row r="35" spans="2:13" x14ac:dyDescent="0.2">
      <c r="B35" s="70" t="s">
        <v>92</v>
      </c>
      <c r="C35" s="71">
        <v>2632866.1428571427</v>
      </c>
      <c r="H35" s="70" t="s">
        <v>136</v>
      </c>
      <c r="I35" s="75">
        <v>0</v>
      </c>
      <c r="J35" s="75">
        <v>2032686</v>
      </c>
      <c r="K35" s="75">
        <v>1484206.75</v>
      </c>
      <c r="L35" s="75">
        <v>3111083</v>
      </c>
      <c r="M35" s="71">
        <v>1846766</v>
      </c>
    </row>
    <row r="36" spans="2:13" ht="13.5" thickBot="1" x14ac:dyDescent="0.25">
      <c r="B36" s="72" t="s">
        <v>279</v>
      </c>
      <c r="C36" s="73">
        <v>2149810.0465116277</v>
      </c>
      <c r="H36" s="70"/>
      <c r="I36" s="75">
        <v>1</v>
      </c>
      <c r="J36" s="75">
        <v>2287945.6923076925</v>
      </c>
      <c r="K36" s="75">
        <v>1842359.2857142857</v>
      </c>
      <c r="L36" s="75">
        <v>3104408</v>
      </c>
      <c r="M36" s="71">
        <v>2220392.0454545454</v>
      </c>
    </row>
    <row r="37" spans="2:13" x14ac:dyDescent="0.2">
      <c r="H37" s="70" t="s">
        <v>285</v>
      </c>
      <c r="I37" s="75"/>
      <c r="J37" s="75">
        <v>2269712.8571428573</v>
      </c>
      <c r="K37" s="75">
        <v>1712122</v>
      </c>
      <c r="L37" s="75">
        <v>3106633</v>
      </c>
      <c r="M37" s="71">
        <v>2140329.3214285714</v>
      </c>
    </row>
    <row r="38" spans="2:13" ht="13.5" thickBot="1" x14ac:dyDescent="0.25">
      <c r="H38" s="70" t="s">
        <v>169</v>
      </c>
      <c r="I38" s="75">
        <v>0</v>
      </c>
      <c r="J38" s="75"/>
      <c r="K38" s="75">
        <v>1964910</v>
      </c>
      <c r="L38" s="75"/>
      <c r="M38" s="71">
        <v>1964910</v>
      </c>
    </row>
    <row r="39" spans="2:13" x14ac:dyDescent="0.2">
      <c r="B39" s="68" t="s">
        <v>280</v>
      </c>
      <c r="C39" s="74" t="s">
        <v>11</v>
      </c>
      <c r="D39" s="74"/>
      <c r="E39" s="69"/>
      <c r="H39" s="70"/>
      <c r="I39" s="75">
        <v>1</v>
      </c>
      <c r="J39" s="75">
        <v>2218712</v>
      </c>
      <c r="K39" s="75">
        <v>1738129.5</v>
      </c>
      <c r="L39" s="75">
        <v>3075579.5</v>
      </c>
      <c r="M39" s="71">
        <v>2344140.3333333335</v>
      </c>
    </row>
    <row r="40" spans="2:13" x14ac:dyDescent="0.2">
      <c r="B40" s="70" t="s">
        <v>15</v>
      </c>
      <c r="C40" s="75">
        <v>0</v>
      </c>
      <c r="D40" s="75">
        <v>1</v>
      </c>
      <c r="E40" s="71" t="s">
        <v>279</v>
      </c>
      <c r="H40" s="70" t="s">
        <v>286</v>
      </c>
      <c r="I40" s="75"/>
      <c r="J40" s="75">
        <v>2218712</v>
      </c>
      <c r="K40" s="75">
        <v>1813723</v>
      </c>
      <c r="L40" s="75">
        <v>3075579.5</v>
      </c>
      <c r="M40" s="71">
        <v>2289964.5714285714</v>
      </c>
    </row>
    <row r="41" spans="2:13" x14ac:dyDescent="0.2">
      <c r="B41" s="70" t="s">
        <v>117</v>
      </c>
      <c r="C41" s="75">
        <v>1757735.1666666667</v>
      </c>
      <c r="D41" s="75">
        <v>2255952.5</v>
      </c>
      <c r="E41" s="71">
        <v>1828909.0714285714</v>
      </c>
      <c r="H41" s="70" t="s">
        <v>180</v>
      </c>
      <c r="I41" s="75">
        <v>0</v>
      </c>
      <c r="J41" s="75">
        <v>2193720</v>
      </c>
      <c r="K41" s="75">
        <v>1760509.5</v>
      </c>
      <c r="L41" s="75"/>
      <c r="M41" s="71">
        <v>1904913</v>
      </c>
    </row>
    <row r="42" spans="2:13" x14ac:dyDescent="0.2">
      <c r="B42" s="70" t="s">
        <v>216</v>
      </c>
      <c r="C42" s="75"/>
      <c r="D42" s="75">
        <v>1977270.6521739131</v>
      </c>
      <c r="E42" s="71">
        <v>1977270.6521739131</v>
      </c>
      <c r="H42" s="70"/>
      <c r="I42" s="75">
        <v>1</v>
      </c>
      <c r="J42" s="75">
        <v>2329925.8333333335</v>
      </c>
      <c r="K42" s="75">
        <v>1756777.7142857143</v>
      </c>
      <c r="L42" s="75"/>
      <c r="M42" s="71">
        <v>2021307.6153846155</v>
      </c>
    </row>
    <row r="43" spans="2:13" x14ac:dyDescent="0.2">
      <c r="B43" s="70" t="s">
        <v>180</v>
      </c>
      <c r="C43" s="75">
        <v>1904913</v>
      </c>
      <c r="D43" s="75">
        <v>2021307.6153846155</v>
      </c>
      <c r="E43" s="71">
        <v>1999483.625</v>
      </c>
      <c r="H43" s="70" t="s">
        <v>283</v>
      </c>
      <c r="I43" s="75"/>
      <c r="J43" s="75">
        <v>2310467.8571428573</v>
      </c>
      <c r="K43" s="75">
        <v>1757607</v>
      </c>
      <c r="L43" s="75"/>
      <c r="M43" s="71">
        <v>1999483.625</v>
      </c>
    </row>
    <row r="44" spans="2:13" x14ac:dyDescent="0.2">
      <c r="B44" s="70" t="s">
        <v>200</v>
      </c>
      <c r="C44" s="75">
        <v>1584533</v>
      </c>
      <c r="D44" s="75">
        <v>2220354.111111111</v>
      </c>
      <c r="E44" s="71">
        <v>2104750.2727272729</v>
      </c>
      <c r="H44" s="70" t="s">
        <v>200</v>
      </c>
      <c r="I44" s="75">
        <v>0</v>
      </c>
      <c r="J44" s="75"/>
      <c r="K44" s="75">
        <v>1584533</v>
      </c>
      <c r="L44" s="75"/>
      <c r="M44" s="71">
        <v>1584533</v>
      </c>
    </row>
    <row r="45" spans="2:13" x14ac:dyDescent="0.2">
      <c r="B45" s="70" t="s">
        <v>136</v>
      </c>
      <c r="C45" s="75">
        <v>1846766</v>
      </c>
      <c r="D45" s="75">
        <v>2220392.0454545454</v>
      </c>
      <c r="E45" s="71">
        <v>2140329.3214285714</v>
      </c>
      <c r="H45" s="70"/>
      <c r="I45" s="75">
        <v>1</v>
      </c>
      <c r="J45" s="75">
        <v>2361867.8333333335</v>
      </c>
      <c r="K45" s="75">
        <v>1937326.6666666667</v>
      </c>
      <c r="L45" s="75"/>
      <c r="M45" s="71">
        <v>2220354.111111111</v>
      </c>
    </row>
    <row r="46" spans="2:13" x14ac:dyDescent="0.2">
      <c r="B46" s="70" t="s">
        <v>169</v>
      </c>
      <c r="C46" s="75">
        <v>1964910</v>
      </c>
      <c r="D46" s="75">
        <v>2344140.3333333335</v>
      </c>
      <c r="E46" s="71">
        <v>2289964.5714285714</v>
      </c>
      <c r="H46" s="70" t="s">
        <v>284</v>
      </c>
      <c r="I46" s="75"/>
      <c r="J46" s="75">
        <v>2361867.8333333335</v>
      </c>
      <c r="K46" s="75">
        <v>1796209.2</v>
      </c>
      <c r="L46" s="75"/>
      <c r="M46" s="71">
        <v>2104750.2727272729</v>
      </c>
    </row>
    <row r="47" spans="2:13" x14ac:dyDescent="0.2">
      <c r="B47" s="70" t="s">
        <v>57</v>
      </c>
      <c r="C47" s="75">
        <v>2090927.5</v>
      </c>
      <c r="D47" s="75">
        <v>2319746.0370370368</v>
      </c>
      <c r="E47" s="71">
        <v>2303965.4482758623</v>
      </c>
      <c r="H47" s="70" t="s">
        <v>216</v>
      </c>
      <c r="I47" s="75">
        <v>1</v>
      </c>
      <c r="J47" s="75">
        <v>2279375.4</v>
      </c>
      <c r="K47" s="75">
        <v>1744882.3846153845</v>
      </c>
      <c r="L47" s="75"/>
      <c r="M47" s="71">
        <v>1977270.6521739131</v>
      </c>
    </row>
    <row r="48" spans="2:13" x14ac:dyDescent="0.2">
      <c r="B48" s="70" t="s">
        <v>92</v>
      </c>
      <c r="C48" s="75">
        <v>2437924</v>
      </c>
      <c r="D48" s="75">
        <v>2642613.25</v>
      </c>
      <c r="E48" s="71">
        <v>2632866.1428571427</v>
      </c>
      <c r="H48" s="70" t="s">
        <v>282</v>
      </c>
      <c r="I48" s="75"/>
      <c r="J48" s="75">
        <v>2279375.4</v>
      </c>
      <c r="K48" s="75">
        <v>1744882.3846153845</v>
      </c>
      <c r="L48" s="75"/>
      <c r="M48" s="71">
        <v>1977270.6521739131</v>
      </c>
    </row>
    <row r="49" spans="2:13" ht="13.5" thickBot="1" x14ac:dyDescent="0.25">
      <c r="B49" s="72" t="s">
        <v>279</v>
      </c>
      <c r="C49" s="76">
        <v>1838589.3333333333</v>
      </c>
      <c r="D49" s="76">
        <v>2207761.4896551725</v>
      </c>
      <c r="E49" s="73">
        <v>2149810.0465116277</v>
      </c>
      <c r="H49" s="72" t="s">
        <v>279</v>
      </c>
      <c r="I49" s="76"/>
      <c r="J49" s="76">
        <v>2398294.1931818184</v>
      </c>
      <c r="K49" s="76">
        <v>1733078.3866666667</v>
      </c>
      <c r="L49" s="76">
        <v>3192951.111111111</v>
      </c>
      <c r="M49" s="73">
        <v>2149810.0465116277</v>
      </c>
    </row>
    <row r="51" spans="2:13" ht="13.5" thickBot="1" x14ac:dyDescent="0.25"/>
    <row r="52" spans="2:13" x14ac:dyDescent="0.2">
      <c r="B52" s="68" t="s">
        <v>280</v>
      </c>
      <c r="C52" s="74" t="s">
        <v>15</v>
      </c>
      <c r="D52" s="74"/>
      <c r="E52" s="74"/>
      <c r="F52" s="74"/>
      <c r="G52" s="74"/>
      <c r="H52" s="74"/>
      <c r="I52" s="74"/>
      <c r="J52" s="74"/>
      <c r="K52" s="69"/>
    </row>
    <row r="53" spans="2:13" x14ac:dyDescent="0.2">
      <c r="B53" s="70" t="s">
        <v>10</v>
      </c>
      <c r="C53" s="75" t="s">
        <v>117</v>
      </c>
      <c r="D53" s="75" t="s">
        <v>216</v>
      </c>
      <c r="E53" s="75" t="s">
        <v>180</v>
      </c>
      <c r="F53" s="75" t="s">
        <v>200</v>
      </c>
      <c r="G53" s="75" t="s">
        <v>136</v>
      </c>
      <c r="H53" s="75" t="s">
        <v>169</v>
      </c>
      <c r="I53" s="75" t="s">
        <v>57</v>
      </c>
      <c r="J53" s="75" t="s">
        <v>92</v>
      </c>
      <c r="K53" s="71" t="s">
        <v>279</v>
      </c>
    </row>
    <row r="54" spans="2:13" x14ac:dyDescent="0.2">
      <c r="B54" s="70">
        <v>170</v>
      </c>
      <c r="C54" s="75"/>
      <c r="D54" s="75">
        <v>1779103.3333333333</v>
      </c>
      <c r="E54" s="75"/>
      <c r="F54" s="75"/>
      <c r="G54" s="75"/>
      <c r="H54" s="75"/>
      <c r="I54" s="75"/>
      <c r="J54" s="75"/>
      <c r="K54" s="71">
        <v>1779103.3333333333</v>
      </c>
    </row>
    <row r="55" spans="2:13" x14ac:dyDescent="0.2">
      <c r="B55" s="70">
        <v>175</v>
      </c>
      <c r="C55" s="75"/>
      <c r="D55" s="75"/>
      <c r="E55" s="75"/>
      <c r="F55" s="75"/>
      <c r="G55" s="75"/>
      <c r="H55" s="75"/>
      <c r="I55" s="75">
        <v>1786083</v>
      </c>
      <c r="J55" s="75"/>
      <c r="K55" s="71">
        <v>1786083</v>
      </c>
    </row>
    <row r="56" spans="2:13" x14ac:dyDescent="0.2">
      <c r="B56" s="70">
        <v>177</v>
      </c>
      <c r="C56" s="75">
        <v>1874892</v>
      </c>
      <c r="D56" s="75"/>
      <c r="E56" s="75"/>
      <c r="F56" s="75"/>
      <c r="G56" s="75"/>
      <c r="H56" s="75"/>
      <c r="I56" s="75"/>
      <c r="J56" s="75"/>
      <c r="K56" s="71">
        <v>1874892</v>
      </c>
    </row>
    <row r="57" spans="2:13" x14ac:dyDescent="0.2">
      <c r="B57" s="70">
        <v>179</v>
      </c>
      <c r="C57" s="75">
        <v>2514558</v>
      </c>
      <c r="D57" s="75">
        <v>1861481</v>
      </c>
      <c r="E57" s="75">
        <v>1947547</v>
      </c>
      <c r="F57" s="75"/>
      <c r="G57" s="75">
        <v>1524190</v>
      </c>
      <c r="H57" s="75"/>
      <c r="I57" s="75"/>
      <c r="J57" s="75">
        <v>2111727</v>
      </c>
      <c r="K57" s="71">
        <v>1970164</v>
      </c>
    </row>
    <row r="58" spans="2:13" x14ac:dyDescent="0.2">
      <c r="B58" s="70">
        <v>180</v>
      </c>
      <c r="C58" s="75"/>
      <c r="D58" s="75">
        <v>1911026</v>
      </c>
      <c r="E58" s="75"/>
      <c r="F58" s="75"/>
      <c r="G58" s="75"/>
      <c r="H58" s="75"/>
      <c r="I58" s="75"/>
      <c r="J58" s="75"/>
      <c r="K58" s="71">
        <v>1911026</v>
      </c>
    </row>
    <row r="59" spans="2:13" x14ac:dyDescent="0.2">
      <c r="B59" s="70">
        <v>181</v>
      </c>
      <c r="C59" s="75"/>
      <c r="D59" s="75"/>
      <c r="E59" s="75">
        <v>2270411</v>
      </c>
      <c r="F59" s="75"/>
      <c r="G59" s="75"/>
      <c r="H59" s="75"/>
      <c r="I59" s="75">
        <v>1988779.5</v>
      </c>
      <c r="J59" s="75"/>
      <c r="K59" s="71">
        <v>2082656.6666666667</v>
      </c>
    </row>
    <row r="60" spans="2:13" x14ac:dyDescent="0.2">
      <c r="B60" s="70">
        <v>182</v>
      </c>
      <c r="C60" s="75"/>
      <c r="D60" s="75">
        <v>2134605</v>
      </c>
      <c r="E60" s="75"/>
      <c r="F60" s="75"/>
      <c r="G60" s="75"/>
      <c r="H60" s="75"/>
      <c r="I60" s="75"/>
      <c r="J60" s="75"/>
      <c r="K60" s="71">
        <v>2134605</v>
      </c>
    </row>
    <row r="61" spans="2:13" x14ac:dyDescent="0.2">
      <c r="B61" s="70">
        <v>183</v>
      </c>
      <c r="C61" s="75"/>
      <c r="D61" s="75"/>
      <c r="E61" s="75">
        <v>1645104</v>
      </c>
      <c r="F61" s="75">
        <v>1862619</v>
      </c>
      <c r="G61" s="75"/>
      <c r="H61" s="75"/>
      <c r="I61" s="75"/>
      <c r="J61" s="75">
        <v>2833897</v>
      </c>
      <c r="K61" s="71">
        <v>2113873.3333333335</v>
      </c>
    </row>
    <row r="62" spans="2:13" x14ac:dyDescent="0.2">
      <c r="B62" s="70">
        <v>184</v>
      </c>
      <c r="C62" s="75"/>
      <c r="D62" s="75">
        <v>1867069</v>
      </c>
      <c r="E62" s="75"/>
      <c r="F62" s="75">
        <v>2524555</v>
      </c>
      <c r="G62" s="75"/>
      <c r="H62" s="75"/>
      <c r="I62" s="75"/>
      <c r="J62" s="75"/>
      <c r="K62" s="71">
        <v>2195812</v>
      </c>
    </row>
    <row r="63" spans="2:13" x14ac:dyDescent="0.2">
      <c r="B63" s="70">
        <v>185</v>
      </c>
      <c r="C63" s="75"/>
      <c r="D63" s="75"/>
      <c r="E63" s="75">
        <v>1563509</v>
      </c>
      <c r="F63" s="75">
        <v>1658175</v>
      </c>
      <c r="G63" s="75">
        <v>1546453</v>
      </c>
      <c r="H63" s="75"/>
      <c r="I63" s="75"/>
      <c r="J63" s="75"/>
      <c r="K63" s="71">
        <v>1589379</v>
      </c>
    </row>
    <row r="64" spans="2:13" x14ac:dyDescent="0.2">
      <c r="B64" s="70">
        <v>186</v>
      </c>
      <c r="C64" s="75"/>
      <c r="D64" s="75">
        <v>1184045</v>
      </c>
      <c r="E64" s="75"/>
      <c r="F64" s="75"/>
      <c r="G64" s="75"/>
      <c r="H64" s="75"/>
      <c r="I64" s="75">
        <v>2949259</v>
      </c>
      <c r="J64" s="75"/>
      <c r="K64" s="71">
        <v>2066652</v>
      </c>
    </row>
    <row r="65" spans="2:11" x14ac:dyDescent="0.2">
      <c r="B65" s="70">
        <v>188</v>
      </c>
      <c r="C65" s="75"/>
      <c r="D65" s="75"/>
      <c r="E65" s="75">
        <v>2139720</v>
      </c>
      <c r="F65" s="75"/>
      <c r="G65" s="75"/>
      <c r="H65" s="75"/>
      <c r="I65" s="75"/>
      <c r="J65" s="75"/>
      <c r="K65" s="71">
        <v>2139720</v>
      </c>
    </row>
    <row r="66" spans="2:11" x14ac:dyDescent="0.2">
      <c r="B66" s="70">
        <v>189</v>
      </c>
      <c r="C66" s="75"/>
      <c r="D66" s="75"/>
      <c r="E66" s="75"/>
      <c r="F66" s="75"/>
      <c r="G66" s="75"/>
      <c r="H66" s="75"/>
      <c r="I66" s="75">
        <v>1876068</v>
      </c>
      <c r="J66" s="75"/>
      <c r="K66" s="71">
        <v>1876068</v>
      </c>
    </row>
    <row r="67" spans="2:11" x14ac:dyDescent="0.2">
      <c r="B67" s="70">
        <v>190</v>
      </c>
      <c r="C67" s="75"/>
      <c r="D67" s="75">
        <v>1654877</v>
      </c>
      <c r="E67" s="75"/>
      <c r="F67" s="75"/>
      <c r="G67" s="75"/>
      <c r="H67" s="75"/>
      <c r="I67" s="75">
        <v>3021129</v>
      </c>
      <c r="J67" s="75"/>
      <c r="K67" s="71">
        <v>2338003</v>
      </c>
    </row>
    <row r="68" spans="2:11" x14ac:dyDescent="0.2">
      <c r="B68" s="70">
        <v>191</v>
      </c>
      <c r="C68" s="75"/>
      <c r="D68" s="75">
        <v>1867929</v>
      </c>
      <c r="E68" s="75"/>
      <c r="F68" s="75"/>
      <c r="G68" s="75">
        <v>2131591.6666666665</v>
      </c>
      <c r="H68" s="75"/>
      <c r="I68" s="75"/>
      <c r="J68" s="75"/>
      <c r="K68" s="71">
        <v>2093925.5714285714</v>
      </c>
    </row>
    <row r="69" spans="2:11" x14ac:dyDescent="0.2">
      <c r="B69" s="70">
        <v>192</v>
      </c>
      <c r="C69" s="75">
        <v>1490739</v>
      </c>
      <c r="D69" s="75"/>
      <c r="E69" s="75"/>
      <c r="F69" s="75"/>
      <c r="G69" s="75"/>
      <c r="H69" s="75"/>
      <c r="I69" s="75"/>
      <c r="J69" s="75"/>
      <c r="K69" s="71">
        <v>1490739</v>
      </c>
    </row>
    <row r="70" spans="2:11" x14ac:dyDescent="0.2">
      <c r="B70" s="70">
        <v>193</v>
      </c>
      <c r="C70" s="75"/>
      <c r="D70" s="75"/>
      <c r="E70" s="75"/>
      <c r="F70" s="75"/>
      <c r="G70" s="75"/>
      <c r="H70" s="75"/>
      <c r="I70" s="75">
        <v>1987431</v>
      </c>
      <c r="J70" s="75"/>
      <c r="K70" s="71">
        <v>1987431</v>
      </c>
    </row>
    <row r="71" spans="2:11" x14ac:dyDescent="0.2">
      <c r="B71" s="70">
        <v>194</v>
      </c>
      <c r="C71" s="75"/>
      <c r="D71" s="75">
        <v>2293940</v>
      </c>
      <c r="E71" s="75"/>
      <c r="F71" s="75">
        <v>2361802</v>
      </c>
      <c r="G71" s="75"/>
      <c r="H71" s="75"/>
      <c r="I71" s="75"/>
      <c r="J71" s="75"/>
      <c r="K71" s="71">
        <v>2327871</v>
      </c>
    </row>
    <row r="72" spans="2:11" x14ac:dyDescent="0.2">
      <c r="B72" s="70">
        <v>195</v>
      </c>
      <c r="C72" s="75"/>
      <c r="D72" s="75">
        <v>2515211</v>
      </c>
      <c r="E72" s="75"/>
      <c r="F72" s="75"/>
      <c r="G72" s="75"/>
      <c r="H72" s="75"/>
      <c r="I72" s="75">
        <v>2448144.5</v>
      </c>
      <c r="J72" s="75"/>
      <c r="K72" s="71">
        <v>2470500</v>
      </c>
    </row>
    <row r="73" spans="2:11" x14ac:dyDescent="0.2">
      <c r="B73" s="70">
        <v>197</v>
      </c>
      <c r="C73" s="75"/>
      <c r="D73" s="75"/>
      <c r="E73" s="75"/>
      <c r="F73" s="75"/>
      <c r="G73" s="75">
        <v>1396224</v>
      </c>
      <c r="H73" s="75"/>
      <c r="I73" s="75"/>
      <c r="J73" s="75"/>
      <c r="K73" s="71">
        <v>1396224</v>
      </c>
    </row>
    <row r="74" spans="2:11" x14ac:dyDescent="0.2">
      <c r="B74" s="70">
        <v>198</v>
      </c>
      <c r="C74" s="75"/>
      <c r="D74" s="75">
        <v>1619142</v>
      </c>
      <c r="E74" s="75">
        <v>2193720</v>
      </c>
      <c r="F74" s="75"/>
      <c r="G74" s="75">
        <v>2267400.4545454546</v>
      </c>
      <c r="H74" s="75"/>
      <c r="I74" s="75"/>
      <c r="J74" s="75"/>
      <c r="K74" s="71">
        <v>2211866.6923076925</v>
      </c>
    </row>
    <row r="75" spans="2:11" x14ac:dyDescent="0.2">
      <c r="B75" s="70">
        <v>200</v>
      </c>
      <c r="C75" s="75"/>
      <c r="D75" s="75"/>
      <c r="E75" s="75"/>
      <c r="F75" s="75"/>
      <c r="G75" s="75">
        <v>1469960</v>
      </c>
      <c r="H75" s="75"/>
      <c r="I75" s="75">
        <v>2578990.6666666665</v>
      </c>
      <c r="J75" s="75">
        <v>2791381</v>
      </c>
      <c r="K75" s="71">
        <v>2399662.6</v>
      </c>
    </row>
    <row r="76" spans="2:11" x14ac:dyDescent="0.2">
      <c r="B76" s="70">
        <v>202</v>
      </c>
      <c r="C76" s="75"/>
      <c r="D76" s="75">
        <v>2198997.25</v>
      </c>
      <c r="E76" s="75"/>
      <c r="F76" s="75"/>
      <c r="G76" s="75">
        <v>2438431.5</v>
      </c>
      <c r="H76" s="75"/>
      <c r="I76" s="75"/>
      <c r="J76" s="75">
        <v>2471035</v>
      </c>
      <c r="K76" s="71">
        <v>2306269.5714285714</v>
      </c>
    </row>
    <row r="77" spans="2:11" x14ac:dyDescent="0.2">
      <c r="B77" s="70">
        <v>203</v>
      </c>
      <c r="C77" s="75">
        <v>1678646</v>
      </c>
      <c r="D77" s="75"/>
      <c r="E77" s="75"/>
      <c r="F77" s="75"/>
      <c r="G77" s="75"/>
      <c r="H77" s="75"/>
      <c r="I77" s="75"/>
      <c r="J77" s="75"/>
      <c r="K77" s="71">
        <v>1678646</v>
      </c>
    </row>
    <row r="78" spans="2:11" x14ac:dyDescent="0.2">
      <c r="B78" s="70">
        <v>204</v>
      </c>
      <c r="C78" s="75"/>
      <c r="D78" s="75">
        <v>2177494.5</v>
      </c>
      <c r="E78" s="75">
        <v>2011292.5</v>
      </c>
      <c r="F78" s="75"/>
      <c r="G78" s="75"/>
      <c r="H78" s="75">
        <v>3042922</v>
      </c>
      <c r="I78" s="75">
        <v>2405922</v>
      </c>
      <c r="J78" s="75"/>
      <c r="K78" s="71">
        <v>2304403</v>
      </c>
    </row>
    <row r="79" spans="2:11" x14ac:dyDescent="0.2">
      <c r="B79" s="70">
        <v>205</v>
      </c>
      <c r="C79" s="75"/>
      <c r="D79" s="75"/>
      <c r="E79" s="75"/>
      <c r="F79" s="75"/>
      <c r="G79" s="75"/>
      <c r="H79" s="75"/>
      <c r="I79" s="75"/>
      <c r="J79" s="75">
        <v>2387109</v>
      </c>
      <c r="K79" s="71">
        <v>2387109</v>
      </c>
    </row>
    <row r="80" spans="2:11" x14ac:dyDescent="0.2">
      <c r="B80" s="70">
        <v>206</v>
      </c>
      <c r="C80" s="75"/>
      <c r="D80" s="75">
        <v>1777868</v>
      </c>
      <c r="E80" s="75">
        <v>1469072</v>
      </c>
      <c r="F80" s="75"/>
      <c r="G80" s="75"/>
      <c r="H80" s="75"/>
      <c r="I80" s="75">
        <v>2926940</v>
      </c>
      <c r="J80" s="75"/>
      <c r="K80" s="71">
        <v>1987937</v>
      </c>
    </row>
    <row r="81" spans="2:11" x14ac:dyDescent="0.2">
      <c r="B81" s="70">
        <v>207</v>
      </c>
      <c r="C81" s="75">
        <v>1476405</v>
      </c>
      <c r="D81" s="75"/>
      <c r="E81" s="75"/>
      <c r="F81" s="75">
        <v>2151457</v>
      </c>
      <c r="G81" s="75"/>
      <c r="H81" s="75"/>
      <c r="I81" s="75"/>
      <c r="J81" s="75"/>
      <c r="K81" s="71">
        <v>1813931</v>
      </c>
    </row>
    <row r="82" spans="2:11" x14ac:dyDescent="0.2">
      <c r="B82" s="70">
        <v>208</v>
      </c>
      <c r="C82" s="75"/>
      <c r="D82" s="75">
        <v>1935202</v>
      </c>
      <c r="E82" s="75"/>
      <c r="F82" s="75"/>
      <c r="G82" s="75">
        <v>2142990</v>
      </c>
      <c r="H82" s="75"/>
      <c r="I82" s="75"/>
      <c r="J82" s="75"/>
      <c r="K82" s="71">
        <v>2039096</v>
      </c>
    </row>
    <row r="83" spans="2:11" x14ac:dyDescent="0.2">
      <c r="B83" s="70">
        <v>209</v>
      </c>
      <c r="C83" s="75"/>
      <c r="D83" s="75">
        <v>1584327</v>
      </c>
      <c r="E83" s="75"/>
      <c r="F83" s="75"/>
      <c r="G83" s="75"/>
      <c r="H83" s="75"/>
      <c r="I83" s="75"/>
      <c r="J83" s="75"/>
      <c r="K83" s="71">
        <v>1584327</v>
      </c>
    </row>
    <row r="84" spans="2:11" x14ac:dyDescent="0.2">
      <c r="B84" s="70">
        <v>210</v>
      </c>
      <c r="C84" s="75">
        <v>1811786</v>
      </c>
      <c r="D84" s="75">
        <v>2453389.5</v>
      </c>
      <c r="E84" s="75">
        <v>2028760</v>
      </c>
      <c r="F84" s="75"/>
      <c r="G84" s="75"/>
      <c r="H84" s="75">
        <v>1749361</v>
      </c>
      <c r="I84" s="75">
        <v>2878323</v>
      </c>
      <c r="J84" s="75">
        <v>2765461</v>
      </c>
      <c r="K84" s="71">
        <v>2405964.8181818184</v>
      </c>
    </row>
    <row r="85" spans="2:11" x14ac:dyDescent="0.2">
      <c r="B85" s="70">
        <v>211</v>
      </c>
      <c r="C85" s="75"/>
      <c r="D85" s="75"/>
      <c r="E85" s="75"/>
      <c r="F85" s="75"/>
      <c r="G85" s="75"/>
      <c r="H85" s="75"/>
      <c r="I85" s="75">
        <v>1812350</v>
      </c>
      <c r="J85" s="75"/>
      <c r="K85" s="71">
        <v>1812350</v>
      </c>
    </row>
    <row r="86" spans="2:11" x14ac:dyDescent="0.2">
      <c r="B86" s="70">
        <v>212</v>
      </c>
      <c r="C86" s="75"/>
      <c r="D86" s="75">
        <v>1891388.4</v>
      </c>
      <c r="E86" s="75">
        <v>2485685</v>
      </c>
      <c r="F86" s="75"/>
      <c r="G86" s="75"/>
      <c r="H86" s="75"/>
      <c r="I86" s="75">
        <v>2487449</v>
      </c>
      <c r="J86" s="75"/>
      <c r="K86" s="71">
        <v>2061439.4285714286</v>
      </c>
    </row>
    <row r="87" spans="2:11" x14ac:dyDescent="0.2">
      <c r="B87" s="70">
        <v>213</v>
      </c>
      <c r="C87" s="75">
        <v>2098072.5</v>
      </c>
      <c r="D87" s="75"/>
      <c r="E87" s="75">
        <v>1790652</v>
      </c>
      <c r="F87" s="75"/>
      <c r="G87" s="75"/>
      <c r="H87" s="75"/>
      <c r="I87" s="75">
        <v>2153661.5</v>
      </c>
      <c r="J87" s="75">
        <v>2203856.5</v>
      </c>
      <c r="K87" s="71">
        <v>2109572.8181818184</v>
      </c>
    </row>
    <row r="88" spans="2:11" x14ac:dyDescent="0.2">
      <c r="B88" s="70">
        <v>214</v>
      </c>
      <c r="C88" s="75">
        <v>1247700</v>
      </c>
      <c r="D88" s="75">
        <v>2248646.3333333335</v>
      </c>
      <c r="E88" s="75"/>
      <c r="F88" s="75"/>
      <c r="G88" s="75"/>
      <c r="H88" s="75"/>
      <c r="I88" s="75">
        <v>1687152</v>
      </c>
      <c r="J88" s="75">
        <v>3207097.5</v>
      </c>
      <c r="K88" s="71">
        <v>2299283.7142857141</v>
      </c>
    </row>
    <row r="89" spans="2:11" x14ac:dyDescent="0.2">
      <c r="B89" s="70">
        <v>215</v>
      </c>
      <c r="C89" s="75"/>
      <c r="D89" s="75">
        <v>2110332</v>
      </c>
      <c r="E89" s="75"/>
      <c r="F89" s="75"/>
      <c r="G89" s="75"/>
      <c r="H89" s="75"/>
      <c r="I89" s="75"/>
      <c r="J89" s="75"/>
      <c r="K89" s="71">
        <v>2110332</v>
      </c>
    </row>
    <row r="90" spans="2:11" x14ac:dyDescent="0.2">
      <c r="B90" s="70">
        <v>216</v>
      </c>
      <c r="C90" s="75">
        <v>1711026</v>
      </c>
      <c r="D90" s="75">
        <v>2191236</v>
      </c>
      <c r="E90" s="75"/>
      <c r="F90" s="75"/>
      <c r="G90" s="75"/>
      <c r="H90" s="75">
        <v>2371733</v>
      </c>
      <c r="I90" s="75">
        <v>2640164</v>
      </c>
      <c r="J90" s="75"/>
      <c r="K90" s="71">
        <v>2228539.75</v>
      </c>
    </row>
    <row r="91" spans="2:11" x14ac:dyDescent="0.2">
      <c r="B91" s="70">
        <v>217</v>
      </c>
      <c r="C91" s="75">
        <v>1616830</v>
      </c>
      <c r="D91" s="75"/>
      <c r="E91" s="75"/>
      <c r="F91" s="75"/>
      <c r="G91" s="75">
        <v>3111083</v>
      </c>
      <c r="H91" s="75"/>
      <c r="I91" s="75">
        <v>2461004</v>
      </c>
      <c r="J91" s="75"/>
      <c r="K91" s="71">
        <v>2396305.6666666665</v>
      </c>
    </row>
    <row r="92" spans="2:11" x14ac:dyDescent="0.2">
      <c r="B92" s="70">
        <v>218</v>
      </c>
      <c r="C92" s="75"/>
      <c r="D92" s="75">
        <v>1729206.5</v>
      </c>
      <c r="E92" s="75">
        <v>1702115</v>
      </c>
      <c r="F92" s="75"/>
      <c r="G92" s="75"/>
      <c r="H92" s="75"/>
      <c r="I92" s="75"/>
      <c r="J92" s="75">
        <v>2329095.5</v>
      </c>
      <c r="K92" s="71">
        <v>1963743.8</v>
      </c>
    </row>
    <row r="93" spans="2:11" x14ac:dyDescent="0.2">
      <c r="B93" s="70">
        <v>219</v>
      </c>
      <c r="C93" s="75"/>
      <c r="D93" s="75"/>
      <c r="E93" s="75">
        <v>1983491</v>
      </c>
      <c r="F93" s="75"/>
      <c r="G93" s="75"/>
      <c r="H93" s="75">
        <v>3108237</v>
      </c>
      <c r="I93" s="75"/>
      <c r="J93" s="75"/>
      <c r="K93" s="71">
        <v>2545864</v>
      </c>
    </row>
    <row r="94" spans="2:11" x14ac:dyDescent="0.2">
      <c r="B94" s="70">
        <v>220</v>
      </c>
      <c r="C94" s="75"/>
      <c r="D94" s="75">
        <v>1752009</v>
      </c>
      <c r="E94" s="75"/>
      <c r="F94" s="75"/>
      <c r="G94" s="75"/>
      <c r="H94" s="75">
        <v>2065691</v>
      </c>
      <c r="I94" s="75">
        <v>2559163</v>
      </c>
      <c r="J94" s="75"/>
      <c r="K94" s="71">
        <v>2234006.5</v>
      </c>
    </row>
    <row r="95" spans="2:11" x14ac:dyDescent="0.2">
      <c r="B95" s="70">
        <v>222</v>
      </c>
      <c r="C95" s="75"/>
      <c r="D95" s="75"/>
      <c r="E95" s="75"/>
      <c r="F95" s="75"/>
      <c r="G95" s="75"/>
      <c r="H95" s="75"/>
      <c r="I95" s="75"/>
      <c r="J95" s="75">
        <v>2595613</v>
      </c>
      <c r="K95" s="71">
        <v>2595613</v>
      </c>
    </row>
    <row r="96" spans="2:11" x14ac:dyDescent="0.2">
      <c r="B96" s="70">
        <v>223</v>
      </c>
      <c r="C96" s="75"/>
      <c r="D96" s="75">
        <v>1709797</v>
      </c>
      <c r="E96" s="75"/>
      <c r="F96" s="75"/>
      <c r="G96" s="75"/>
      <c r="H96" s="75"/>
      <c r="I96" s="75"/>
      <c r="J96" s="75"/>
      <c r="K96" s="71">
        <v>1709797</v>
      </c>
    </row>
    <row r="97" spans="2:11" x14ac:dyDescent="0.2">
      <c r="B97" s="70">
        <v>224</v>
      </c>
      <c r="C97" s="75"/>
      <c r="D97" s="75">
        <v>1933926</v>
      </c>
      <c r="E97" s="75"/>
      <c r="F97" s="75">
        <v>1981567</v>
      </c>
      <c r="G97" s="75"/>
      <c r="H97" s="75"/>
      <c r="I97" s="75"/>
      <c r="J97" s="75">
        <v>3579194</v>
      </c>
      <c r="K97" s="71">
        <v>2357153.25</v>
      </c>
    </row>
    <row r="98" spans="2:11" x14ac:dyDescent="0.2">
      <c r="B98" s="70">
        <v>225</v>
      </c>
      <c r="C98" s="75"/>
      <c r="D98" s="75">
        <v>2128664</v>
      </c>
      <c r="E98" s="75"/>
      <c r="F98" s="75"/>
      <c r="G98" s="75"/>
      <c r="H98" s="75"/>
      <c r="I98" s="75"/>
      <c r="J98" s="75"/>
      <c r="K98" s="71">
        <v>2128664</v>
      </c>
    </row>
    <row r="99" spans="2:11" x14ac:dyDescent="0.2">
      <c r="B99" s="70">
        <v>226</v>
      </c>
      <c r="C99" s="75"/>
      <c r="D99" s="75">
        <v>1655908</v>
      </c>
      <c r="E99" s="75"/>
      <c r="F99" s="75"/>
      <c r="G99" s="75"/>
      <c r="H99" s="75"/>
      <c r="I99" s="75"/>
      <c r="J99" s="75"/>
      <c r="K99" s="71">
        <v>1655908</v>
      </c>
    </row>
    <row r="100" spans="2:11" x14ac:dyDescent="0.2">
      <c r="B100" s="70">
        <v>230</v>
      </c>
      <c r="C100" s="75"/>
      <c r="D100" s="75"/>
      <c r="E100" s="75"/>
      <c r="F100" s="75">
        <v>2287594</v>
      </c>
      <c r="G100" s="75"/>
      <c r="H100" s="75"/>
      <c r="I100" s="75"/>
      <c r="J100" s="75">
        <v>1804963</v>
      </c>
      <c r="K100" s="71">
        <v>2046278.5</v>
      </c>
    </row>
    <row r="101" spans="2:11" x14ac:dyDescent="0.2">
      <c r="B101" s="70">
        <v>232</v>
      </c>
      <c r="C101" s="75"/>
      <c r="D101" s="75">
        <v>2005148</v>
      </c>
      <c r="E101" s="75"/>
      <c r="F101" s="75"/>
      <c r="G101" s="75"/>
      <c r="H101" s="75"/>
      <c r="I101" s="75"/>
      <c r="J101" s="75"/>
      <c r="K101" s="71">
        <v>2005148</v>
      </c>
    </row>
    <row r="102" spans="2:11" x14ac:dyDescent="0.2">
      <c r="B102" s="70">
        <v>234</v>
      </c>
      <c r="C102" s="75"/>
      <c r="D102" s="75"/>
      <c r="E102" s="75"/>
      <c r="F102" s="75"/>
      <c r="G102" s="75"/>
      <c r="H102" s="75"/>
      <c r="I102" s="75">
        <v>2150579</v>
      </c>
      <c r="J102" s="75"/>
      <c r="K102" s="71">
        <v>2150579</v>
      </c>
    </row>
    <row r="103" spans="2:11" x14ac:dyDescent="0.2">
      <c r="B103" s="70">
        <v>236</v>
      </c>
      <c r="C103" s="75"/>
      <c r="D103" s="75">
        <v>2631072</v>
      </c>
      <c r="E103" s="75"/>
      <c r="F103" s="75"/>
      <c r="G103" s="75"/>
      <c r="H103" s="75"/>
      <c r="I103" s="75"/>
      <c r="J103" s="75"/>
      <c r="K103" s="71">
        <v>2631072</v>
      </c>
    </row>
    <row r="104" spans="2:11" x14ac:dyDescent="0.2">
      <c r="B104" s="70">
        <v>238</v>
      </c>
      <c r="C104" s="75"/>
      <c r="D104" s="75"/>
      <c r="E104" s="75"/>
      <c r="F104" s="75"/>
      <c r="G104" s="75"/>
      <c r="H104" s="75"/>
      <c r="I104" s="75">
        <v>1332971</v>
      </c>
      <c r="J104" s="75"/>
      <c r="K104" s="71">
        <v>1332971</v>
      </c>
    </row>
    <row r="105" spans="2:11" x14ac:dyDescent="0.2">
      <c r="B105" s="70">
        <v>239</v>
      </c>
      <c r="C105" s="75"/>
      <c r="D105" s="75"/>
      <c r="E105" s="75">
        <v>2720607</v>
      </c>
      <c r="F105" s="75"/>
      <c r="G105" s="75"/>
      <c r="H105" s="75"/>
      <c r="I105" s="75"/>
      <c r="J105" s="75">
        <v>2784213</v>
      </c>
      <c r="K105" s="71">
        <v>2763011</v>
      </c>
    </row>
    <row r="106" spans="2:11" x14ac:dyDescent="0.2">
      <c r="B106" s="70">
        <v>246</v>
      </c>
      <c r="C106" s="75"/>
      <c r="D106" s="75"/>
      <c r="E106" s="75"/>
      <c r="F106" s="75"/>
      <c r="G106" s="75"/>
      <c r="H106" s="75">
        <v>1964910</v>
      </c>
      <c r="I106" s="75"/>
      <c r="J106" s="75"/>
      <c r="K106" s="71">
        <v>1964910</v>
      </c>
    </row>
    <row r="107" spans="2:11" x14ac:dyDescent="0.2">
      <c r="B107" s="70">
        <v>248</v>
      </c>
      <c r="C107" s="75"/>
      <c r="D107" s="75"/>
      <c r="E107" s="75"/>
      <c r="F107" s="75">
        <v>2608744</v>
      </c>
      <c r="G107" s="75"/>
      <c r="H107" s="75"/>
      <c r="I107" s="75"/>
      <c r="J107" s="75"/>
      <c r="K107" s="71">
        <v>2608744</v>
      </c>
    </row>
    <row r="108" spans="2:11" x14ac:dyDescent="0.2">
      <c r="B108" s="70">
        <v>249</v>
      </c>
      <c r="C108" s="75"/>
      <c r="D108" s="75"/>
      <c r="E108" s="75"/>
      <c r="F108" s="75"/>
      <c r="G108" s="75"/>
      <c r="H108" s="75">
        <v>1726898</v>
      </c>
      <c r="I108" s="75"/>
      <c r="J108" s="75"/>
      <c r="K108" s="71">
        <v>1726898</v>
      </c>
    </row>
    <row r="109" spans="2:11" x14ac:dyDescent="0.2">
      <c r="B109" s="70">
        <v>251</v>
      </c>
      <c r="C109" s="75"/>
      <c r="D109" s="75"/>
      <c r="E109" s="75"/>
      <c r="F109" s="75">
        <v>1967794</v>
      </c>
      <c r="G109" s="75"/>
      <c r="H109" s="75"/>
      <c r="I109" s="75"/>
      <c r="J109" s="75"/>
      <c r="K109" s="71">
        <v>1967794</v>
      </c>
    </row>
    <row r="110" spans="2:11" x14ac:dyDescent="0.2">
      <c r="B110" s="70">
        <v>252</v>
      </c>
      <c r="C110" s="75"/>
      <c r="D110" s="75"/>
      <c r="E110" s="75"/>
      <c r="F110" s="75"/>
      <c r="G110" s="75"/>
      <c r="H110" s="75"/>
      <c r="I110" s="75">
        <v>2068382</v>
      </c>
      <c r="J110" s="75"/>
      <c r="K110" s="71">
        <v>2068382</v>
      </c>
    </row>
    <row r="111" spans="2:11" x14ac:dyDescent="0.2">
      <c r="B111" s="70">
        <v>254</v>
      </c>
      <c r="C111" s="75"/>
      <c r="D111" s="75"/>
      <c r="E111" s="75"/>
      <c r="F111" s="75">
        <v>1510891</v>
      </c>
      <c r="G111" s="75"/>
      <c r="H111" s="75"/>
      <c r="I111" s="75"/>
      <c r="J111" s="75"/>
      <c r="K111" s="71">
        <v>1510891</v>
      </c>
    </row>
    <row r="112" spans="2:11" x14ac:dyDescent="0.2">
      <c r="B112" s="70">
        <v>256</v>
      </c>
      <c r="C112" s="75"/>
      <c r="D112" s="75"/>
      <c r="E112" s="75"/>
      <c r="F112" s="75"/>
      <c r="G112" s="75">
        <v>1950451</v>
      </c>
      <c r="H112" s="75"/>
      <c r="I112" s="75"/>
      <c r="J112" s="75"/>
      <c r="K112" s="71">
        <v>1950451</v>
      </c>
    </row>
    <row r="113" spans="2:11" x14ac:dyDescent="0.2">
      <c r="B113" s="70">
        <v>260</v>
      </c>
      <c r="C113" s="75">
        <v>1789855</v>
      </c>
      <c r="D113" s="75"/>
      <c r="E113" s="75"/>
      <c r="F113" s="75"/>
      <c r="G113" s="75"/>
      <c r="H113" s="75"/>
      <c r="I113" s="75"/>
      <c r="J113" s="75"/>
      <c r="K113" s="71">
        <v>1789855</v>
      </c>
    </row>
    <row r="114" spans="2:11" x14ac:dyDescent="0.2">
      <c r="B114" s="70">
        <v>262</v>
      </c>
      <c r="C114" s="75"/>
      <c r="D114" s="75"/>
      <c r="E114" s="75"/>
      <c r="F114" s="75"/>
      <c r="G114" s="75"/>
      <c r="H114" s="75"/>
      <c r="I114" s="75"/>
      <c r="J114" s="75">
        <v>2604901</v>
      </c>
      <c r="K114" s="71">
        <v>2604901</v>
      </c>
    </row>
    <row r="115" spans="2:11" x14ac:dyDescent="0.2">
      <c r="B115" s="70">
        <v>266</v>
      </c>
      <c r="C115" s="75"/>
      <c r="D115" s="75"/>
      <c r="E115" s="75"/>
      <c r="F115" s="75"/>
      <c r="G115" s="75">
        <v>1832153</v>
      </c>
      <c r="H115" s="75"/>
      <c r="I115" s="75"/>
      <c r="J115" s="75"/>
      <c r="K115" s="71">
        <v>1832153</v>
      </c>
    </row>
    <row r="116" spans="2:11" x14ac:dyDescent="0.2">
      <c r="B116" s="70">
        <v>276</v>
      </c>
      <c r="C116" s="75"/>
      <c r="D116" s="75"/>
      <c r="E116" s="75"/>
      <c r="F116" s="75"/>
      <c r="G116" s="75">
        <v>2347899</v>
      </c>
      <c r="H116" s="75"/>
      <c r="I116" s="75"/>
      <c r="J116" s="75"/>
      <c r="K116" s="71">
        <v>2347899</v>
      </c>
    </row>
    <row r="117" spans="2:11" x14ac:dyDescent="0.2">
      <c r="B117" s="70" t="s">
        <v>210</v>
      </c>
      <c r="C117" s="75"/>
      <c r="D117" s="75"/>
      <c r="E117" s="75"/>
      <c r="F117" s="75">
        <v>2237055</v>
      </c>
      <c r="G117" s="75"/>
      <c r="H117" s="75"/>
      <c r="I117" s="75"/>
      <c r="J117" s="75"/>
      <c r="K117" s="71">
        <v>2237055</v>
      </c>
    </row>
    <row r="118" spans="2:11" ht="13.5" thickBot="1" x14ac:dyDescent="0.25">
      <c r="B118" s="72" t="s">
        <v>279</v>
      </c>
      <c r="C118" s="76">
        <v>1828909.0714285714</v>
      </c>
      <c r="D118" s="76">
        <v>1977270.6521739131</v>
      </c>
      <c r="E118" s="76">
        <v>1999483.625</v>
      </c>
      <c r="F118" s="76">
        <v>2104750.2727272729</v>
      </c>
      <c r="G118" s="76">
        <v>2140329.3214285714</v>
      </c>
      <c r="H118" s="76">
        <v>2289964.5714285714</v>
      </c>
      <c r="I118" s="76">
        <v>2303965.4482758623</v>
      </c>
      <c r="J118" s="76">
        <v>2632866.1428571427</v>
      </c>
      <c r="K118" s="73">
        <v>2149810.0465116277</v>
      </c>
    </row>
    <row r="123" spans="2:11" ht="13.5" thickBot="1" x14ac:dyDescent="0.25"/>
    <row r="124" spans="2:11" x14ac:dyDescent="0.2">
      <c r="B124" s="68" t="s">
        <v>280</v>
      </c>
      <c r="C124" s="74" t="s">
        <v>13</v>
      </c>
      <c r="D124" s="74"/>
      <c r="E124" s="74"/>
      <c r="F124" s="69"/>
    </row>
    <row r="125" spans="2:11" x14ac:dyDescent="0.2">
      <c r="B125" s="70" t="s">
        <v>18</v>
      </c>
      <c r="C125" s="75" t="s">
        <v>276</v>
      </c>
      <c r="D125" s="75" t="s">
        <v>275</v>
      </c>
      <c r="E125" s="75" t="s">
        <v>277</v>
      </c>
      <c r="F125" s="71" t="s">
        <v>279</v>
      </c>
    </row>
    <row r="126" spans="2:11" x14ac:dyDescent="0.2">
      <c r="B126" s="70">
        <v>16.564383561643837</v>
      </c>
      <c r="C126" s="75">
        <v>2461004</v>
      </c>
      <c r="D126" s="75"/>
      <c r="E126" s="75"/>
      <c r="F126" s="71">
        <v>2461004</v>
      </c>
    </row>
    <row r="127" spans="2:11" x14ac:dyDescent="0.2">
      <c r="B127" s="70">
        <v>16.583561643835615</v>
      </c>
      <c r="C127" s="75"/>
      <c r="D127" s="75">
        <v>1820976.5</v>
      </c>
      <c r="E127" s="75"/>
      <c r="F127" s="71">
        <v>1820976.5</v>
      </c>
    </row>
    <row r="128" spans="2:11" x14ac:dyDescent="0.2">
      <c r="B128" s="70">
        <v>16.61917808219178</v>
      </c>
      <c r="C128" s="75">
        <v>2260088</v>
      </c>
      <c r="D128" s="75"/>
      <c r="E128" s="75"/>
      <c r="F128" s="71">
        <v>2260088</v>
      </c>
    </row>
    <row r="129" spans="2:6" x14ac:dyDescent="0.2">
      <c r="B129" s="70">
        <v>16.641095890410959</v>
      </c>
      <c r="C129" s="75">
        <v>2264340</v>
      </c>
      <c r="D129" s="75">
        <v>1905128</v>
      </c>
      <c r="E129" s="75"/>
      <c r="F129" s="71">
        <v>2084734</v>
      </c>
    </row>
    <row r="130" spans="2:6" x14ac:dyDescent="0.2">
      <c r="B130" s="70">
        <v>16.698630136986303</v>
      </c>
      <c r="C130" s="75"/>
      <c r="D130" s="75">
        <v>1616830</v>
      </c>
      <c r="E130" s="75"/>
      <c r="F130" s="71">
        <v>1616830</v>
      </c>
    </row>
    <row r="131" spans="2:6" x14ac:dyDescent="0.2">
      <c r="B131" s="70">
        <v>16.832876712328765</v>
      </c>
      <c r="C131" s="75"/>
      <c r="D131" s="75">
        <v>1614248</v>
      </c>
      <c r="E131" s="75"/>
      <c r="F131" s="71">
        <v>1614248</v>
      </c>
    </row>
    <row r="132" spans="2:6" x14ac:dyDescent="0.2">
      <c r="B132" s="70">
        <v>16.843835616438355</v>
      </c>
      <c r="C132" s="75"/>
      <c r="D132" s="75">
        <v>1794228</v>
      </c>
      <c r="E132" s="75"/>
      <c r="F132" s="71">
        <v>1794228</v>
      </c>
    </row>
    <row r="133" spans="2:6" x14ac:dyDescent="0.2">
      <c r="B133" s="70">
        <v>16.87123287671233</v>
      </c>
      <c r="C133" s="75">
        <v>2863963</v>
      </c>
      <c r="D133" s="75"/>
      <c r="E133" s="75"/>
      <c r="F133" s="71">
        <v>2863963</v>
      </c>
    </row>
    <row r="134" spans="2:6" x14ac:dyDescent="0.2">
      <c r="B134" s="70">
        <v>16.909589041095892</v>
      </c>
      <c r="C134" s="75"/>
      <c r="D134" s="75">
        <v>1765440</v>
      </c>
      <c r="E134" s="75"/>
      <c r="F134" s="71">
        <v>1765440</v>
      </c>
    </row>
    <row r="135" spans="2:6" x14ac:dyDescent="0.2">
      <c r="B135" s="70">
        <v>16.967123287671232</v>
      </c>
      <c r="C135" s="75">
        <v>2471328.5</v>
      </c>
      <c r="D135" s="75"/>
      <c r="E135" s="75"/>
      <c r="F135" s="71">
        <v>2471328.5</v>
      </c>
    </row>
    <row r="136" spans="2:6" x14ac:dyDescent="0.2">
      <c r="B136" s="70">
        <v>17.068493150684933</v>
      </c>
      <c r="C136" s="75"/>
      <c r="D136" s="75">
        <v>1990784</v>
      </c>
      <c r="E136" s="75"/>
      <c r="F136" s="71">
        <v>1990784</v>
      </c>
    </row>
    <row r="137" spans="2:6" x14ac:dyDescent="0.2">
      <c r="B137" s="70">
        <v>17.082191780821919</v>
      </c>
      <c r="C137" s="75">
        <v>2089392</v>
      </c>
      <c r="D137" s="75">
        <v>1677080.5</v>
      </c>
      <c r="E137" s="75"/>
      <c r="F137" s="71">
        <v>1814517.6666666667</v>
      </c>
    </row>
    <row r="138" spans="2:6" x14ac:dyDescent="0.2">
      <c r="B138" s="70">
        <v>17.139726027397259</v>
      </c>
      <c r="C138" s="75"/>
      <c r="D138" s="75">
        <v>1726898</v>
      </c>
      <c r="E138" s="75"/>
      <c r="F138" s="71">
        <v>1726898</v>
      </c>
    </row>
    <row r="139" spans="2:6" x14ac:dyDescent="0.2">
      <c r="B139" s="70">
        <v>17.158904109589042</v>
      </c>
      <c r="C139" s="75"/>
      <c r="D139" s="75">
        <v>1957522</v>
      </c>
      <c r="E139" s="75"/>
      <c r="F139" s="71">
        <v>1957522</v>
      </c>
    </row>
    <row r="140" spans="2:6" x14ac:dyDescent="0.2">
      <c r="B140" s="70">
        <v>17.17808219178082</v>
      </c>
      <c r="C140" s="75">
        <v>2380066</v>
      </c>
      <c r="D140" s="75"/>
      <c r="E140" s="75"/>
      <c r="F140" s="71">
        <v>2380066</v>
      </c>
    </row>
    <row r="141" spans="2:6" x14ac:dyDescent="0.2">
      <c r="B141" s="70">
        <v>17.252054794520546</v>
      </c>
      <c r="C141" s="75">
        <v>2442417</v>
      </c>
      <c r="D141" s="75"/>
      <c r="E141" s="75"/>
      <c r="F141" s="71">
        <v>2442417</v>
      </c>
    </row>
    <row r="142" spans="2:6" x14ac:dyDescent="0.2">
      <c r="B142" s="70">
        <v>17.350684931506848</v>
      </c>
      <c r="C142" s="75"/>
      <c r="D142" s="75">
        <v>1524190</v>
      </c>
      <c r="E142" s="75"/>
      <c r="F142" s="71">
        <v>1524190</v>
      </c>
    </row>
    <row r="143" spans="2:6" x14ac:dyDescent="0.2">
      <c r="B143" s="70">
        <v>17.36986301369863</v>
      </c>
      <c r="C143" s="75">
        <v>2118875</v>
      </c>
      <c r="D143" s="75"/>
      <c r="E143" s="75"/>
      <c r="F143" s="71">
        <v>2118875</v>
      </c>
    </row>
    <row r="144" spans="2:6" x14ac:dyDescent="0.2">
      <c r="B144" s="70">
        <v>17.386301369863013</v>
      </c>
      <c r="C144" s="75"/>
      <c r="D144" s="75"/>
      <c r="E144" s="75">
        <v>3063915</v>
      </c>
      <c r="F144" s="71">
        <v>3063915</v>
      </c>
    </row>
    <row r="145" spans="2:6" x14ac:dyDescent="0.2">
      <c r="B145" s="70">
        <v>17.389041095890413</v>
      </c>
      <c r="C145" s="75">
        <v>2627349</v>
      </c>
      <c r="D145" s="75"/>
      <c r="E145" s="75"/>
      <c r="F145" s="71">
        <v>2627349</v>
      </c>
    </row>
    <row r="146" spans="2:6" x14ac:dyDescent="0.2">
      <c r="B146" s="70">
        <v>17.484931506849314</v>
      </c>
      <c r="C146" s="75"/>
      <c r="D146" s="75">
        <v>1546453</v>
      </c>
      <c r="E146" s="75"/>
      <c r="F146" s="71">
        <v>1546453</v>
      </c>
    </row>
    <row r="147" spans="2:6" x14ac:dyDescent="0.2">
      <c r="B147" s="70">
        <v>17.523287671232875</v>
      </c>
      <c r="C147" s="75">
        <v>2022726</v>
      </c>
      <c r="D147" s="75">
        <v>1547010</v>
      </c>
      <c r="E147" s="75"/>
      <c r="F147" s="71">
        <v>1784868</v>
      </c>
    </row>
    <row r="148" spans="2:6" x14ac:dyDescent="0.2">
      <c r="B148" s="70">
        <v>17.561643835616437</v>
      </c>
      <c r="C148" s="75">
        <v>2384987</v>
      </c>
      <c r="D148" s="75"/>
      <c r="E148" s="75"/>
      <c r="F148" s="71">
        <v>2384987</v>
      </c>
    </row>
    <row r="149" spans="2:6" x14ac:dyDescent="0.2">
      <c r="B149" s="70">
        <v>17.600000000000001</v>
      </c>
      <c r="C149" s="75">
        <v>2637013</v>
      </c>
      <c r="D149" s="75">
        <v>1876068</v>
      </c>
      <c r="E149" s="75"/>
      <c r="F149" s="71">
        <v>2256540.5</v>
      </c>
    </row>
    <row r="150" spans="2:6" x14ac:dyDescent="0.2">
      <c r="B150" s="70">
        <v>17.61917808219178</v>
      </c>
      <c r="C150" s="75">
        <v>2514558</v>
      </c>
      <c r="D150" s="75"/>
      <c r="E150" s="75"/>
      <c r="F150" s="71">
        <v>2514558</v>
      </c>
    </row>
    <row r="151" spans="2:6" x14ac:dyDescent="0.2">
      <c r="B151" s="70">
        <v>17.657534246575342</v>
      </c>
      <c r="C151" s="75"/>
      <c r="D151" s="75">
        <v>1510891</v>
      </c>
      <c r="E151" s="75"/>
      <c r="F151" s="71">
        <v>1510891</v>
      </c>
    </row>
    <row r="152" spans="2:6" x14ac:dyDescent="0.2">
      <c r="B152" s="70">
        <v>17.673972602739727</v>
      </c>
      <c r="C152" s="75"/>
      <c r="D152" s="75">
        <v>1981121</v>
      </c>
      <c r="E152" s="75"/>
      <c r="F152" s="71">
        <v>1981121</v>
      </c>
    </row>
    <row r="153" spans="2:6" x14ac:dyDescent="0.2">
      <c r="B153" s="70">
        <v>17.695890410958903</v>
      </c>
      <c r="C153" s="75">
        <v>2471035</v>
      </c>
      <c r="D153" s="75">
        <v>1862619</v>
      </c>
      <c r="E153" s="75"/>
      <c r="F153" s="71">
        <v>2166827</v>
      </c>
    </row>
    <row r="154" spans="2:6" x14ac:dyDescent="0.2">
      <c r="B154" s="70">
        <v>17.731506849315068</v>
      </c>
      <c r="C154" s="75">
        <v>2047724</v>
      </c>
      <c r="D154" s="75"/>
      <c r="E154" s="75"/>
      <c r="F154" s="71">
        <v>2047724</v>
      </c>
    </row>
    <row r="155" spans="2:6" x14ac:dyDescent="0.2">
      <c r="B155" s="70">
        <v>17.772602739726029</v>
      </c>
      <c r="C155" s="75">
        <v>2045488</v>
      </c>
      <c r="D155" s="75"/>
      <c r="E155" s="75"/>
      <c r="F155" s="71">
        <v>2045488</v>
      </c>
    </row>
    <row r="156" spans="2:6" x14ac:dyDescent="0.2">
      <c r="B156" s="70">
        <v>17.80821917808219</v>
      </c>
      <c r="C156" s="75"/>
      <c r="D156" s="75">
        <v>1461039</v>
      </c>
      <c r="E156" s="75"/>
      <c r="F156" s="71">
        <v>1461039</v>
      </c>
    </row>
    <row r="157" spans="2:6" x14ac:dyDescent="0.2">
      <c r="B157" s="70">
        <v>17.887671232876713</v>
      </c>
      <c r="C157" s="75">
        <v>2467004</v>
      </c>
      <c r="D157" s="75"/>
      <c r="E157" s="75"/>
      <c r="F157" s="71">
        <v>2467004</v>
      </c>
    </row>
    <row r="158" spans="2:6" x14ac:dyDescent="0.2">
      <c r="B158" s="70">
        <v>17.945205479452056</v>
      </c>
      <c r="C158" s="75"/>
      <c r="D158" s="75">
        <v>1658175</v>
      </c>
      <c r="E158" s="75"/>
      <c r="F158" s="71">
        <v>1658175</v>
      </c>
    </row>
    <row r="159" spans="2:6" x14ac:dyDescent="0.2">
      <c r="B159" s="70">
        <v>17.964383561643835</v>
      </c>
      <c r="C159" s="75">
        <v>2283153</v>
      </c>
      <c r="D159" s="75"/>
      <c r="E159" s="75"/>
      <c r="F159" s="71">
        <v>2283153</v>
      </c>
    </row>
    <row r="160" spans="2:6" x14ac:dyDescent="0.2">
      <c r="B160" s="70">
        <v>17.978082191780821</v>
      </c>
      <c r="C160" s="75">
        <v>2142990</v>
      </c>
      <c r="D160" s="75"/>
      <c r="E160" s="75"/>
      <c r="F160" s="71">
        <v>2142990</v>
      </c>
    </row>
    <row r="161" spans="2:6" x14ac:dyDescent="0.2">
      <c r="B161" s="70">
        <v>17.983561643835618</v>
      </c>
      <c r="C161" s="75">
        <v>2437362.5</v>
      </c>
      <c r="D161" s="75"/>
      <c r="E161" s="75"/>
      <c r="F161" s="71">
        <v>2437362.5</v>
      </c>
    </row>
    <row r="162" spans="2:6" x14ac:dyDescent="0.2">
      <c r="B162" s="70">
        <v>18.079452054794519</v>
      </c>
      <c r="C162" s="75"/>
      <c r="D162" s="75">
        <v>1645104</v>
      </c>
      <c r="E162" s="75"/>
      <c r="F162" s="71">
        <v>1645104</v>
      </c>
    </row>
    <row r="163" spans="2:6" x14ac:dyDescent="0.2">
      <c r="B163" s="70">
        <v>18.134246575342466</v>
      </c>
      <c r="C163" s="75"/>
      <c r="D163" s="75">
        <v>1771043</v>
      </c>
      <c r="E163" s="75"/>
      <c r="F163" s="71">
        <v>1771043</v>
      </c>
    </row>
    <row r="164" spans="2:6" x14ac:dyDescent="0.2">
      <c r="B164" s="70">
        <v>18.136986301369863</v>
      </c>
      <c r="C164" s="75"/>
      <c r="D164" s="75">
        <v>1804963</v>
      </c>
      <c r="E164" s="75"/>
      <c r="F164" s="71">
        <v>1804963</v>
      </c>
    </row>
    <row r="165" spans="2:6" x14ac:dyDescent="0.2">
      <c r="B165" s="70">
        <v>18.175342465753424</v>
      </c>
      <c r="C165" s="75">
        <v>2237055</v>
      </c>
      <c r="D165" s="75"/>
      <c r="E165" s="75"/>
      <c r="F165" s="71">
        <v>2237055</v>
      </c>
    </row>
    <row r="166" spans="2:6" x14ac:dyDescent="0.2">
      <c r="B166" s="70">
        <v>18.194520547945206</v>
      </c>
      <c r="C166" s="75"/>
      <c r="D166" s="75">
        <v>1678646</v>
      </c>
      <c r="E166" s="75"/>
      <c r="F166" s="71">
        <v>1678646</v>
      </c>
    </row>
    <row r="167" spans="2:6" x14ac:dyDescent="0.2">
      <c r="B167" s="70">
        <v>18.367123287671234</v>
      </c>
      <c r="C167" s="75"/>
      <c r="D167" s="75">
        <v>1396224</v>
      </c>
      <c r="E167" s="75"/>
      <c r="F167" s="71">
        <v>1396224</v>
      </c>
    </row>
    <row r="168" spans="2:6" x14ac:dyDescent="0.2">
      <c r="B168" s="70">
        <v>18.386301369863013</v>
      </c>
      <c r="C168" s="75"/>
      <c r="D168" s="75">
        <v>1686927.6666666667</v>
      </c>
      <c r="E168" s="75"/>
      <c r="F168" s="71">
        <v>1686927.6666666667</v>
      </c>
    </row>
    <row r="169" spans="2:6" x14ac:dyDescent="0.2">
      <c r="B169" s="70">
        <v>18.405479452054795</v>
      </c>
      <c r="C169" s="75">
        <v>2270411</v>
      </c>
      <c r="D169" s="75">
        <v>1786083</v>
      </c>
      <c r="E169" s="75"/>
      <c r="F169" s="71">
        <v>2028247</v>
      </c>
    </row>
    <row r="170" spans="2:6" x14ac:dyDescent="0.2">
      <c r="B170" s="70">
        <v>18.443835616438356</v>
      </c>
      <c r="C170" s="75"/>
      <c r="D170" s="75">
        <v>1476405</v>
      </c>
      <c r="E170" s="75"/>
      <c r="F170" s="71">
        <v>1476405</v>
      </c>
    </row>
    <row r="171" spans="2:6" x14ac:dyDescent="0.2">
      <c r="B171" s="70">
        <v>18.520547945205479</v>
      </c>
      <c r="C171" s="75">
        <v>2548532.5</v>
      </c>
      <c r="D171" s="75"/>
      <c r="E171" s="75"/>
      <c r="F171" s="71">
        <v>2548532.5</v>
      </c>
    </row>
    <row r="172" spans="2:6" x14ac:dyDescent="0.2">
      <c r="B172" s="70">
        <v>18.561643835616437</v>
      </c>
      <c r="C172" s="75">
        <v>2720607</v>
      </c>
      <c r="D172" s="75"/>
      <c r="E172" s="75"/>
      <c r="F172" s="71">
        <v>2720607</v>
      </c>
    </row>
    <row r="173" spans="2:6" x14ac:dyDescent="0.2">
      <c r="B173" s="70">
        <v>18.594520547945205</v>
      </c>
      <c r="C173" s="75"/>
      <c r="D173" s="75">
        <v>1832153</v>
      </c>
      <c r="E173" s="75"/>
      <c r="F173" s="71">
        <v>1832153</v>
      </c>
    </row>
    <row r="174" spans="2:6" x14ac:dyDescent="0.2">
      <c r="B174" s="70">
        <v>18.673972602739727</v>
      </c>
      <c r="C174" s="75"/>
      <c r="D174" s="75">
        <v>1987431</v>
      </c>
      <c r="E174" s="75"/>
      <c r="F174" s="71">
        <v>1987431</v>
      </c>
    </row>
    <row r="175" spans="2:6" x14ac:dyDescent="0.2">
      <c r="B175" s="70">
        <v>18.75068493150685</v>
      </c>
      <c r="C175" s="75"/>
      <c r="D175" s="75">
        <v>1469960</v>
      </c>
      <c r="E175" s="75"/>
      <c r="F175" s="71">
        <v>1469960</v>
      </c>
    </row>
    <row r="176" spans="2:6" x14ac:dyDescent="0.2">
      <c r="B176" s="70">
        <v>18.80821917808219</v>
      </c>
      <c r="C176" s="75">
        <v>2032686</v>
      </c>
      <c r="D176" s="75"/>
      <c r="E176" s="75"/>
      <c r="F176" s="71">
        <v>2032686</v>
      </c>
    </row>
    <row r="177" spans="2:6" x14ac:dyDescent="0.2">
      <c r="B177" s="70">
        <v>18.904109589041095</v>
      </c>
      <c r="C177" s="75"/>
      <c r="D177" s="75">
        <v>1874892</v>
      </c>
      <c r="E177" s="75"/>
      <c r="F177" s="71">
        <v>1874892</v>
      </c>
    </row>
    <row r="178" spans="2:6" x14ac:dyDescent="0.2">
      <c r="B178" s="70">
        <v>18.942465753424656</v>
      </c>
      <c r="C178" s="75"/>
      <c r="D178" s="75">
        <v>1332971</v>
      </c>
      <c r="E178" s="75"/>
      <c r="F178" s="71">
        <v>1332971</v>
      </c>
    </row>
    <row r="179" spans="2:6" x14ac:dyDescent="0.2">
      <c r="B179" s="70">
        <v>18.961643835616439</v>
      </c>
      <c r="C179" s="75">
        <v>2524555</v>
      </c>
      <c r="D179" s="75"/>
      <c r="E179" s="75"/>
      <c r="F179" s="71">
        <v>2524555</v>
      </c>
    </row>
    <row r="180" spans="2:6" x14ac:dyDescent="0.2">
      <c r="B180" s="70">
        <v>18.972602739726028</v>
      </c>
      <c r="C180" s="75">
        <v>2365624</v>
      </c>
      <c r="D180" s="75"/>
      <c r="E180" s="75"/>
      <c r="F180" s="71">
        <v>2365624</v>
      </c>
    </row>
    <row r="181" spans="2:6" x14ac:dyDescent="0.2">
      <c r="B181" s="70">
        <v>18.980821917808218</v>
      </c>
      <c r="C181" s="75"/>
      <c r="D181" s="75">
        <v>1967794</v>
      </c>
      <c r="E181" s="75"/>
      <c r="F181" s="71">
        <v>1967794</v>
      </c>
    </row>
    <row r="182" spans="2:6" x14ac:dyDescent="0.2">
      <c r="B182" s="70">
        <v>19.057534246575344</v>
      </c>
      <c r="C182" s="75"/>
      <c r="D182" s="75">
        <v>1911026</v>
      </c>
      <c r="E182" s="75"/>
      <c r="F182" s="71">
        <v>1911026</v>
      </c>
    </row>
    <row r="183" spans="2:6" x14ac:dyDescent="0.2">
      <c r="B183" s="70">
        <v>19.076712328767123</v>
      </c>
      <c r="C183" s="75">
        <v>2801381.5</v>
      </c>
      <c r="D183" s="75"/>
      <c r="E183" s="75"/>
      <c r="F183" s="71">
        <v>2801381.5</v>
      </c>
    </row>
    <row r="184" spans="2:6" x14ac:dyDescent="0.2">
      <c r="B184" s="70">
        <v>19.134246575342466</v>
      </c>
      <c r="C184" s="75">
        <v>2429834</v>
      </c>
      <c r="D184" s="75"/>
      <c r="E184" s="75"/>
      <c r="F184" s="71">
        <v>2429834</v>
      </c>
    </row>
    <row r="185" spans="2:6" x14ac:dyDescent="0.2">
      <c r="B185" s="70">
        <v>19.153424657534245</v>
      </c>
      <c r="C185" s="75">
        <v>2405922</v>
      </c>
      <c r="D185" s="75"/>
      <c r="E185" s="75"/>
      <c r="F185" s="71">
        <v>2405922</v>
      </c>
    </row>
    <row r="186" spans="2:6" x14ac:dyDescent="0.2">
      <c r="B186" s="70">
        <v>19.172602739726027</v>
      </c>
      <c r="C186" s="75">
        <v>2193720</v>
      </c>
      <c r="D186" s="75"/>
      <c r="E186" s="75"/>
      <c r="F186" s="71">
        <v>2193720</v>
      </c>
    </row>
    <row r="187" spans="2:6" x14ac:dyDescent="0.2">
      <c r="B187" s="70">
        <v>19.19178082191781</v>
      </c>
      <c r="C187" s="75"/>
      <c r="D187" s="75">
        <v>1811786</v>
      </c>
      <c r="E187" s="75"/>
      <c r="F187" s="71">
        <v>1811786</v>
      </c>
    </row>
    <row r="188" spans="2:6" x14ac:dyDescent="0.2">
      <c r="B188" s="70">
        <v>19.210958904109589</v>
      </c>
      <c r="C188" s="75">
        <v>2165958</v>
      </c>
      <c r="D188" s="75"/>
      <c r="E188" s="75"/>
      <c r="F188" s="71">
        <v>2165958</v>
      </c>
    </row>
    <row r="189" spans="2:6" x14ac:dyDescent="0.2">
      <c r="B189" s="70">
        <v>19.230136986301371</v>
      </c>
      <c r="C189" s="75">
        <v>2347899</v>
      </c>
      <c r="D189" s="75"/>
      <c r="E189" s="75">
        <v>3144901</v>
      </c>
      <c r="F189" s="71">
        <v>2746400</v>
      </c>
    </row>
    <row r="190" spans="2:6" x14ac:dyDescent="0.2">
      <c r="B190" s="70">
        <v>19.268493150684932</v>
      </c>
      <c r="C190" s="75">
        <v>2885841</v>
      </c>
      <c r="D190" s="75">
        <v>1716991</v>
      </c>
      <c r="E190" s="75"/>
      <c r="F190" s="71">
        <v>2106607.6666666665</v>
      </c>
    </row>
    <row r="191" spans="2:6" x14ac:dyDescent="0.2">
      <c r="B191" s="70">
        <v>19.306849315068494</v>
      </c>
      <c r="C191" s="75">
        <v>2122793</v>
      </c>
      <c r="D191" s="75">
        <v>1711026</v>
      </c>
      <c r="E191" s="75"/>
      <c r="F191" s="71">
        <v>1916909.5</v>
      </c>
    </row>
    <row r="192" spans="2:6" x14ac:dyDescent="0.2">
      <c r="B192" s="70">
        <v>19.326027397260273</v>
      </c>
      <c r="C192" s="75">
        <v>2429285</v>
      </c>
      <c r="D192" s="75"/>
      <c r="E192" s="75"/>
      <c r="F192" s="71">
        <v>2429285</v>
      </c>
    </row>
    <row r="193" spans="2:6" x14ac:dyDescent="0.2">
      <c r="B193" s="70">
        <v>19.358904109589041</v>
      </c>
      <c r="C193" s="75"/>
      <c r="D193" s="75">
        <v>1909924</v>
      </c>
      <c r="E193" s="75"/>
      <c r="F193" s="71">
        <v>1909924</v>
      </c>
    </row>
    <row r="194" spans="2:6" x14ac:dyDescent="0.2">
      <c r="B194" s="70">
        <v>19.364383561643837</v>
      </c>
      <c r="C194" s="75">
        <v>2493133</v>
      </c>
      <c r="D194" s="75"/>
      <c r="E194" s="75"/>
      <c r="F194" s="71">
        <v>2493133</v>
      </c>
    </row>
    <row r="195" spans="2:6" x14ac:dyDescent="0.2">
      <c r="B195" s="70">
        <v>19.421917808219177</v>
      </c>
      <c r="C195" s="75">
        <v>2205639</v>
      </c>
      <c r="D195" s="75"/>
      <c r="E195" s="75"/>
      <c r="F195" s="71">
        <v>2205639</v>
      </c>
    </row>
    <row r="196" spans="2:6" x14ac:dyDescent="0.2">
      <c r="B196" s="70">
        <v>19.479452054794521</v>
      </c>
      <c r="C196" s="75">
        <v>2151457</v>
      </c>
      <c r="D196" s="75"/>
      <c r="E196" s="75"/>
      <c r="F196" s="71">
        <v>2151457</v>
      </c>
    </row>
    <row r="197" spans="2:6" x14ac:dyDescent="0.2">
      <c r="B197" s="70">
        <v>19.4986301369863</v>
      </c>
      <c r="C197" s="75"/>
      <c r="D197" s="75">
        <v>1247700</v>
      </c>
      <c r="E197" s="75"/>
      <c r="F197" s="71">
        <v>1247700</v>
      </c>
    </row>
    <row r="198" spans="2:6" x14ac:dyDescent="0.2">
      <c r="B198" s="70">
        <v>19.517808219178082</v>
      </c>
      <c r="C198" s="75"/>
      <c r="D198" s="75"/>
      <c r="E198" s="75">
        <v>3021129</v>
      </c>
      <c r="F198" s="71">
        <v>3021129</v>
      </c>
    </row>
    <row r="199" spans="2:6" x14ac:dyDescent="0.2">
      <c r="B199" s="70">
        <v>19.536986301369861</v>
      </c>
      <c r="C199" s="75">
        <v>2698967</v>
      </c>
      <c r="D199" s="75"/>
      <c r="E199" s="75"/>
      <c r="F199" s="71">
        <v>2698967</v>
      </c>
    </row>
    <row r="200" spans="2:6" x14ac:dyDescent="0.2">
      <c r="B200" s="70">
        <v>19.556164383561644</v>
      </c>
      <c r="C200" s="75"/>
      <c r="D200" s="75"/>
      <c r="E200" s="75">
        <v>3111083</v>
      </c>
      <c r="F200" s="71">
        <v>3111083</v>
      </c>
    </row>
    <row r="201" spans="2:6" x14ac:dyDescent="0.2">
      <c r="B201" s="70">
        <v>19.575342465753426</v>
      </c>
      <c r="C201" s="75">
        <v>2031094</v>
      </c>
      <c r="D201" s="75"/>
      <c r="E201" s="75"/>
      <c r="F201" s="71">
        <v>2031094</v>
      </c>
    </row>
    <row r="202" spans="2:6" x14ac:dyDescent="0.2">
      <c r="B202" s="70">
        <v>19.632876712328766</v>
      </c>
      <c r="C202" s="75"/>
      <c r="D202" s="75">
        <v>1687152</v>
      </c>
      <c r="E202" s="75"/>
      <c r="F202" s="71">
        <v>1687152</v>
      </c>
    </row>
    <row r="203" spans="2:6" x14ac:dyDescent="0.2">
      <c r="B203" s="70">
        <v>19.728767123287671</v>
      </c>
      <c r="C203" s="75">
        <v>2216462</v>
      </c>
      <c r="D203" s="75">
        <v>1925155</v>
      </c>
      <c r="E203" s="75"/>
      <c r="F203" s="71">
        <v>2070808.5</v>
      </c>
    </row>
    <row r="204" spans="2:6" x14ac:dyDescent="0.2">
      <c r="B204" s="70">
        <v>19.747945205479454</v>
      </c>
      <c r="C204" s="75"/>
      <c r="D204" s="75">
        <v>1950451</v>
      </c>
      <c r="E204" s="75"/>
      <c r="F204" s="71">
        <v>1950451</v>
      </c>
    </row>
    <row r="205" spans="2:6" x14ac:dyDescent="0.2">
      <c r="B205" s="70">
        <v>19.786301369863015</v>
      </c>
      <c r="C205" s="75">
        <v>2319014</v>
      </c>
      <c r="D205" s="75"/>
      <c r="E205" s="75"/>
      <c r="F205" s="71">
        <v>2319014</v>
      </c>
    </row>
    <row r="206" spans="2:6" x14ac:dyDescent="0.2">
      <c r="B206" s="70">
        <v>19.824657534246576</v>
      </c>
      <c r="C206" s="75">
        <v>2515211</v>
      </c>
      <c r="D206" s="75"/>
      <c r="E206" s="75"/>
      <c r="F206" s="71">
        <v>2515211</v>
      </c>
    </row>
    <row r="207" spans="2:6" x14ac:dyDescent="0.2">
      <c r="B207" s="70">
        <v>19.863013698630137</v>
      </c>
      <c r="C207" s="75">
        <v>2160981</v>
      </c>
      <c r="D207" s="75"/>
      <c r="E207" s="75"/>
      <c r="F207" s="71">
        <v>2160981</v>
      </c>
    </row>
    <row r="208" spans="2:6" x14ac:dyDescent="0.2">
      <c r="B208" s="70">
        <v>19.958904109589042</v>
      </c>
      <c r="C208" s="75">
        <v>2791381</v>
      </c>
      <c r="D208" s="75"/>
      <c r="E208" s="75"/>
      <c r="F208" s="71">
        <v>2791381</v>
      </c>
    </row>
    <row r="209" spans="2:6" x14ac:dyDescent="0.2">
      <c r="B209" s="70">
        <v>19.978082191780821</v>
      </c>
      <c r="C209" s="75">
        <v>2631072</v>
      </c>
      <c r="D209" s="75">
        <v>1867069</v>
      </c>
      <c r="E209" s="75"/>
      <c r="F209" s="71">
        <v>2249070.5</v>
      </c>
    </row>
    <row r="210" spans="2:6" x14ac:dyDescent="0.2">
      <c r="B210" s="70">
        <v>20.054794520547944</v>
      </c>
      <c r="C210" s="75">
        <v>2128664</v>
      </c>
      <c r="D210" s="75"/>
      <c r="E210" s="75"/>
      <c r="F210" s="71">
        <v>2128664</v>
      </c>
    </row>
    <row r="211" spans="2:6" x14ac:dyDescent="0.2">
      <c r="B211" s="70">
        <v>20.12876712328767</v>
      </c>
      <c r="C211" s="75"/>
      <c r="D211" s="75">
        <v>1867454</v>
      </c>
      <c r="E211" s="75"/>
      <c r="F211" s="71">
        <v>1867454</v>
      </c>
    </row>
    <row r="212" spans="2:6" x14ac:dyDescent="0.2">
      <c r="B212" s="70">
        <v>20.13150684931507</v>
      </c>
      <c r="C212" s="75">
        <v>2068382</v>
      </c>
      <c r="D212" s="75"/>
      <c r="E212" s="75"/>
      <c r="F212" s="71">
        <v>2068382</v>
      </c>
    </row>
    <row r="213" spans="2:6" x14ac:dyDescent="0.2">
      <c r="B213" s="70">
        <v>20.150684931506849</v>
      </c>
      <c r="C213" s="75">
        <v>2730131</v>
      </c>
      <c r="D213" s="75"/>
      <c r="E213" s="75"/>
      <c r="F213" s="71">
        <v>2730131</v>
      </c>
    </row>
    <row r="214" spans="2:6" x14ac:dyDescent="0.2">
      <c r="B214" s="70">
        <v>20.246575342465754</v>
      </c>
      <c r="C214" s="75"/>
      <c r="D214" s="75">
        <v>1981567</v>
      </c>
      <c r="E214" s="75"/>
      <c r="F214" s="71">
        <v>1981567</v>
      </c>
    </row>
    <row r="215" spans="2:6" x14ac:dyDescent="0.2">
      <c r="B215" s="70">
        <v>20.323287671232876</v>
      </c>
      <c r="C215" s="75">
        <v>2485685</v>
      </c>
      <c r="D215" s="75"/>
      <c r="E215" s="75"/>
      <c r="F215" s="71">
        <v>2485685</v>
      </c>
    </row>
    <row r="216" spans="2:6" x14ac:dyDescent="0.2">
      <c r="B216" s="70">
        <v>20.361643835616437</v>
      </c>
      <c r="C216" s="75"/>
      <c r="D216" s="75">
        <v>1861940</v>
      </c>
      <c r="E216" s="75"/>
      <c r="F216" s="71">
        <v>1861940</v>
      </c>
    </row>
    <row r="217" spans="2:6" x14ac:dyDescent="0.2">
      <c r="B217" s="70">
        <v>20.38082191780822</v>
      </c>
      <c r="C217" s="75">
        <v>2413646</v>
      </c>
      <c r="D217" s="75"/>
      <c r="E217" s="75"/>
      <c r="F217" s="71">
        <v>2413646</v>
      </c>
    </row>
    <row r="218" spans="2:6" x14ac:dyDescent="0.2">
      <c r="B218" s="70">
        <v>20.438356164383563</v>
      </c>
      <c r="C218" s="75">
        <v>2053813</v>
      </c>
      <c r="D218" s="75"/>
      <c r="E218" s="75"/>
      <c r="F218" s="71">
        <v>2053813</v>
      </c>
    </row>
    <row r="219" spans="2:6" x14ac:dyDescent="0.2">
      <c r="B219" s="70">
        <v>20.476712328767125</v>
      </c>
      <c r="C219" s="75"/>
      <c r="D219" s="75"/>
      <c r="E219" s="75">
        <v>3196049</v>
      </c>
      <c r="F219" s="71">
        <v>3196049</v>
      </c>
    </row>
    <row r="220" spans="2:6" x14ac:dyDescent="0.2">
      <c r="B220" s="70">
        <v>20.515068493150686</v>
      </c>
      <c r="C220" s="75">
        <v>2595613</v>
      </c>
      <c r="D220" s="75"/>
      <c r="E220" s="75"/>
      <c r="F220" s="71">
        <v>2595613</v>
      </c>
    </row>
    <row r="221" spans="2:6" x14ac:dyDescent="0.2">
      <c r="B221" s="70">
        <v>20.534246575342465</v>
      </c>
      <c r="C221" s="75">
        <v>2064195</v>
      </c>
      <c r="D221" s="75"/>
      <c r="E221" s="75"/>
      <c r="F221" s="71">
        <v>2064195</v>
      </c>
    </row>
    <row r="222" spans="2:6" x14ac:dyDescent="0.2">
      <c r="B222" s="70">
        <v>20.572602739726026</v>
      </c>
      <c r="C222" s="75"/>
      <c r="D222" s="75">
        <v>1584327</v>
      </c>
      <c r="E222" s="75">
        <v>3108237</v>
      </c>
      <c r="F222" s="71">
        <v>2346282</v>
      </c>
    </row>
    <row r="223" spans="2:6" x14ac:dyDescent="0.2">
      <c r="B223" s="70">
        <v>20.668493150684931</v>
      </c>
      <c r="C223" s="75"/>
      <c r="D223" s="75"/>
      <c r="E223" s="75">
        <v>3042922</v>
      </c>
      <c r="F223" s="71">
        <v>3042922</v>
      </c>
    </row>
    <row r="224" spans="2:6" x14ac:dyDescent="0.2">
      <c r="B224" s="70">
        <v>20.739726027397261</v>
      </c>
      <c r="C224" s="75">
        <v>2293940</v>
      </c>
      <c r="D224" s="75"/>
      <c r="E224" s="75"/>
      <c r="F224" s="71">
        <v>2293940</v>
      </c>
    </row>
    <row r="225" spans="2:6" x14ac:dyDescent="0.2">
      <c r="B225" s="70">
        <v>20.745205479452054</v>
      </c>
      <c r="C225" s="75"/>
      <c r="D225" s="75">
        <v>1967940</v>
      </c>
      <c r="E225" s="75"/>
      <c r="F225" s="71">
        <v>1967940</v>
      </c>
    </row>
    <row r="226" spans="2:6" x14ac:dyDescent="0.2">
      <c r="B226" s="70">
        <v>20.802739726027397</v>
      </c>
      <c r="C226" s="75">
        <v>2437924</v>
      </c>
      <c r="D226" s="75"/>
      <c r="E226" s="75"/>
      <c r="F226" s="71">
        <v>2437924</v>
      </c>
    </row>
    <row r="227" spans="2:6" x14ac:dyDescent="0.2">
      <c r="B227" s="70">
        <v>20.841095890410958</v>
      </c>
      <c r="C227" s="75">
        <v>2134605</v>
      </c>
      <c r="D227" s="75"/>
      <c r="E227" s="75"/>
      <c r="F227" s="71">
        <v>2134605</v>
      </c>
    </row>
    <row r="228" spans="2:6" x14ac:dyDescent="0.2">
      <c r="B228" s="70">
        <v>20.860273972602741</v>
      </c>
      <c r="C228" s="75">
        <v>2608744</v>
      </c>
      <c r="D228" s="75"/>
      <c r="E228" s="75"/>
      <c r="F228" s="71">
        <v>2608744</v>
      </c>
    </row>
    <row r="229" spans="2:6" x14ac:dyDescent="0.2">
      <c r="B229" s="70">
        <v>20.87945205479452</v>
      </c>
      <c r="C229" s="75"/>
      <c r="D229" s="75">
        <v>1841058</v>
      </c>
      <c r="E229" s="75"/>
      <c r="F229" s="71">
        <v>1841058</v>
      </c>
    </row>
    <row r="230" spans="2:6" x14ac:dyDescent="0.2">
      <c r="B230" s="70">
        <v>20.912328767123288</v>
      </c>
      <c r="C230" s="75">
        <v>2387109</v>
      </c>
      <c r="D230" s="75"/>
      <c r="E230" s="75"/>
      <c r="F230" s="71">
        <v>2387109</v>
      </c>
    </row>
    <row r="231" spans="2:6" x14ac:dyDescent="0.2">
      <c r="B231" s="70">
        <v>20.956164383561642</v>
      </c>
      <c r="C231" s="75"/>
      <c r="D231" s="75">
        <v>1749361</v>
      </c>
      <c r="E231" s="75"/>
      <c r="F231" s="71">
        <v>1749361</v>
      </c>
    </row>
    <row r="232" spans="2:6" x14ac:dyDescent="0.2">
      <c r="B232" s="70">
        <v>21.052054794520547</v>
      </c>
      <c r="C232" s="75"/>
      <c r="D232" s="75">
        <v>1875915</v>
      </c>
      <c r="E232" s="75"/>
      <c r="F232" s="71">
        <v>1875915</v>
      </c>
    </row>
    <row r="233" spans="2:6" x14ac:dyDescent="0.2">
      <c r="B233" s="70">
        <v>21.07123287671233</v>
      </c>
      <c r="C233" s="75">
        <v>2878323</v>
      </c>
      <c r="D233" s="75"/>
      <c r="E233" s="75"/>
      <c r="F233" s="71">
        <v>2878323</v>
      </c>
    </row>
    <row r="234" spans="2:6" x14ac:dyDescent="0.2">
      <c r="B234" s="70">
        <v>21.13150684931507</v>
      </c>
      <c r="C234" s="75"/>
      <c r="D234" s="75">
        <v>1983491</v>
      </c>
      <c r="E234" s="75"/>
      <c r="F234" s="71">
        <v>1983491</v>
      </c>
    </row>
    <row r="235" spans="2:6" x14ac:dyDescent="0.2">
      <c r="B235" s="70">
        <v>21.150684931506849</v>
      </c>
      <c r="C235" s="75"/>
      <c r="D235" s="75">
        <v>1902851</v>
      </c>
      <c r="E235" s="75"/>
      <c r="F235" s="71">
        <v>1902851</v>
      </c>
    </row>
    <row r="236" spans="2:6" x14ac:dyDescent="0.2">
      <c r="B236" s="70">
        <v>21.186301369863013</v>
      </c>
      <c r="C236" s="75">
        <v>2015671</v>
      </c>
      <c r="D236" s="75"/>
      <c r="E236" s="75"/>
      <c r="F236" s="71">
        <v>2015671</v>
      </c>
    </row>
    <row r="237" spans="2:6" x14ac:dyDescent="0.2">
      <c r="B237" s="70">
        <v>21.246575342465754</v>
      </c>
      <c r="C237" s="75">
        <v>2945065</v>
      </c>
      <c r="D237" s="75"/>
      <c r="E237" s="75"/>
      <c r="F237" s="71">
        <v>2945065</v>
      </c>
    </row>
    <row r="238" spans="2:6" x14ac:dyDescent="0.2">
      <c r="B238" s="70">
        <v>21.301369863013697</v>
      </c>
      <c r="C238" s="75">
        <v>2371733</v>
      </c>
      <c r="D238" s="75"/>
      <c r="E238" s="75"/>
      <c r="F238" s="71">
        <v>2371733</v>
      </c>
    </row>
    <row r="239" spans="2:6" x14ac:dyDescent="0.2">
      <c r="B239" s="70">
        <v>21.358904109589041</v>
      </c>
      <c r="C239" s="75">
        <v>2969012</v>
      </c>
      <c r="D239" s="75"/>
      <c r="E239" s="75"/>
      <c r="F239" s="71">
        <v>2969012</v>
      </c>
    </row>
    <row r="240" spans="2:6" x14ac:dyDescent="0.2">
      <c r="B240" s="70">
        <v>21.416438356164385</v>
      </c>
      <c r="C240" s="75"/>
      <c r="D240" s="75">
        <v>1782703.5</v>
      </c>
      <c r="E240" s="75"/>
      <c r="F240" s="71">
        <v>1782703.5</v>
      </c>
    </row>
    <row r="241" spans="2:6" x14ac:dyDescent="0.2">
      <c r="B241" s="70">
        <v>21.684931506849313</v>
      </c>
      <c r="C241" s="75"/>
      <c r="D241" s="75"/>
      <c r="E241" s="75">
        <v>3469130</v>
      </c>
      <c r="F241" s="71">
        <v>3469130</v>
      </c>
    </row>
    <row r="242" spans="2:6" x14ac:dyDescent="0.2">
      <c r="B242" s="70">
        <v>21.739726027397261</v>
      </c>
      <c r="C242" s="75">
        <v>2640164</v>
      </c>
      <c r="D242" s="75"/>
      <c r="E242" s="75"/>
      <c r="F242" s="71">
        <v>2640164</v>
      </c>
    </row>
    <row r="243" spans="2:6" x14ac:dyDescent="0.2">
      <c r="B243" s="70">
        <v>21.758904109589039</v>
      </c>
      <c r="C243" s="75"/>
      <c r="D243" s="75">
        <v>1708806</v>
      </c>
      <c r="E243" s="75"/>
      <c r="F243" s="71">
        <v>1708806</v>
      </c>
    </row>
    <row r="244" spans="2:6" x14ac:dyDescent="0.2">
      <c r="B244" s="70">
        <v>21.915068493150685</v>
      </c>
      <c r="C244" s="75">
        <v>2604901</v>
      </c>
      <c r="D244" s="75"/>
      <c r="E244" s="75"/>
      <c r="F244" s="71">
        <v>2604901</v>
      </c>
    </row>
    <row r="245" spans="2:6" x14ac:dyDescent="0.2">
      <c r="B245" s="70">
        <v>22.123287671232877</v>
      </c>
      <c r="C245" s="75">
        <v>2487110</v>
      </c>
      <c r="D245" s="75"/>
      <c r="E245" s="75"/>
      <c r="F245" s="71">
        <v>2487110</v>
      </c>
    </row>
    <row r="246" spans="2:6" x14ac:dyDescent="0.2">
      <c r="B246" s="70">
        <v>22.391780821917809</v>
      </c>
      <c r="C246" s="75">
        <v>2511864</v>
      </c>
      <c r="D246" s="75"/>
      <c r="E246" s="75"/>
      <c r="F246" s="71">
        <v>2511864</v>
      </c>
    </row>
    <row r="247" spans="2:6" x14ac:dyDescent="0.2">
      <c r="B247" s="70">
        <v>22.487671232876714</v>
      </c>
      <c r="C247" s="75"/>
      <c r="D247" s="75">
        <v>1485356</v>
      </c>
      <c r="E247" s="75"/>
      <c r="F247" s="71">
        <v>1485356</v>
      </c>
    </row>
    <row r="248" spans="2:6" x14ac:dyDescent="0.2">
      <c r="B248" s="70">
        <v>22.602739726027398</v>
      </c>
      <c r="C248" s="75"/>
      <c r="D248" s="75"/>
      <c r="E248" s="75">
        <v>3579194</v>
      </c>
      <c r="F248" s="71">
        <v>3579194</v>
      </c>
    </row>
    <row r="249" spans="2:6" x14ac:dyDescent="0.2">
      <c r="B249" s="70">
        <v>22.621917808219177</v>
      </c>
      <c r="C249" s="75">
        <v>2005148</v>
      </c>
      <c r="D249" s="75"/>
      <c r="E249" s="75"/>
      <c r="F249" s="71">
        <v>2005148</v>
      </c>
    </row>
    <row r="250" spans="2:6" x14ac:dyDescent="0.2">
      <c r="B250" s="70">
        <v>22.668493150684931</v>
      </c>
      <c r="C250" s="75"/>
      <c r="D250" s="75">
        <v>1752009</v>
      </c>
      <c r="E250" s="75"/>
      <c r="F250" s="71">
        <v>1752009</v>
      </c>
    </row>
    <row r="251" spans="2:6" x14ac:dyDescent="0.2">
      <c r="B251" s="70">
        <v>22.80821917808219</v>
      </c>
      <c r="C251" s="75">
        <v>2191236</v>
      </c>
      <c r="D251" s="75"/>
      <c r="E251" s="75"/>
      <c r="F251" s="71">
        <v>2191236</v>
      </c>
    </row>
    <row r="252" spans="2:6" x14ac:dyDescent="0.2">
      <c r="B252" s="70">
        <v>22.983561643835618</v>
      </c>
      <c r="C252" s="75"/>
      <c r="D252" s="75">
        <v>1709797</v>
      </c>
      <c r="E252" s="75"/>
      <c r="F252" s="71">
        <v>1709797</v>
      </c>
    </row>
    <row r="253" spans="2:6" x14ac:dyDescent="0.2">
      <c r="B253" s="70">
        <v>23.057534246575344</v>
      </c>
      <c r="C253" s="75">
        <v>2287594</v>
      </c>
      <c r="D253" s="75"/>
      <c r="E253" s="75"/>
      <c r="F253" s="71">
        <v>2287594</v>
      </c>
    </row>
    <row r="254" spans="2:6" x14ac:dyDescent="0.2">
      <c r="B254" s="70">
        <v>23.082191780821919</v>
      </c>
      <c r="C254" s="75"/>
      <c r="D254" s="75">
        <v>1924852</v>
      </c>
      <c r="E254" s="75"/>
      <c r="F254" s="71">
        <v>1924852</v>
      </c>
    </row>
    <row r="255" spans="2:6" x14ac:dyDescent="0.2">
      <c r="B255" s="70">
        <v>23.136986301369863</v>
      </c>
      <c r="C255" s="75"/>
      <c r="D255" s="75">
        <v>1789855</v>
      </c>
      <c r="E255" s="75"/>
      <c r="F255" s="71">
        <v>1789855</v>
      </c>
    </row>
    <row r="256" spans="2:6" x14ac:dyDescent="0.2">
      <c r="B256" s="70">
        <v>23.517808219178082</v>
      </c>
      <c r="C256" s="75">
        <v>2110332</v>
      </c>
      <c r="D256" s="75"/>
      <c r="E256" s="75"/>
      <c r="F256" s="71">
        <v>2110332</v>
      </c>
    </row>
    <row r="257" spans="2:6" x14ac:dyDescent="0.2">
      <c r="B257" s="70">
        <v>23.81095890410959</v>
      </c>
      <c r="C257" s="75"/>
      <c r="D257" s="75">
        <v>1655908</v>
      </c>
      <c r="E257" s="75"/>
      <c r="F257" s="71">
        <v>1655908</v>
      </c>
    </row>
    <row r="258" spans="2:6" x14ac:dyDescent="0.2">
      <c r="B258" s="70">
        <v>24.443835616438356</v>
      </c>
      <c r="C258" s="75">
        <v>2382496</v>
      </c>
      <c r="D258" s="75"/>
      <c r="E258" s="75"/>
      <c r="F258" s="71">
        <v>2382496</v>
      </c>
    </row>
    <row r="259" spans="2:6" x14ac:dyDescent="0.2">
      <c r="B259" s="70">
        <v>24.517808219178082</v>
      </c>
      <c r="C259" s="75">
        <v>2366621</v>
      </c>
      <c r="D259" s="75"/>
      <c r="E259" s="75"/>
      <c r="F259" s="71">
        <v>2366621</v>
      </c>
    </row>
    <row r="260" spans="2:6" x14ac:dyDescent="0.2">
      <c r="B260" s="70">
        <v>24.646575342465752</v>
      </c>
      <c r="C260" s="75"/>
      <c r="D260" s="75">
        <v>1184045</v>
      </c>
      <c r="E260" s="75"/>
      <c r="F260" s="71">
        <v>1184045</v>
      </c>
    </row>
    <row r="261" spans="2:6" x14ac:dyDescent="0.2">
      <c r="B261" s="70">
        <v>24.884931506849316</v>
      </c>
      <c r="C261" s="75"/>
      <c r="D261" s="75">
        <v>1654877</v>
      </c>
      <c r="E261" s="75"/>
      <c r="F261" s="71">
        <v>1654877</v>
      </c>
    </row>
    <row r="262" spans="2:6" x14ac:dyDescent="0.2">
      <c r="B262" s="70">
        <v>25.4</v>
      </c>
      <c r="C262" s="75">
        <v>2146670</v>
      </c>
      <c r="D262" s="75"/>
      <c r="E262" s="75"/>
      <c r="F262" s="71">
        <v>2146670</v>
      </c>
    </row>
    <row r="263" spans="2:6" x14ac:dyDescent="0.2">
      <c r="B263" s="70">
        <v>25.55890410958904</v>
      </c>
      <c r="C263" s="75"/>
      <c r="D263" s="75">
        <v>1749607</v>
      </c>
      <c r="E263" s="75"/>
      <c r="F263" s="71">
        <v>1749607</v>
      </c>
    </row>
    <row r="264" spans="2:6" x14ac:dyDescent="0.2">
      <c r="B264" s="70">
        <v>26.087671232876712</v>
      </c>
      <c r="C264" s="75"/>
      <c r="D264" s="75">
        <v>1540065</v>
      </c>
      <c r="E264" s="75"/>
      <c r="F264" s="71">
        <v>1540065</v>
      </c>
    </row>
    <row r="265" spans="2:6" x14ac:dyDescent="0.2">
      <c r="B265" s="70">
        <v>26.553424657534247</v>
      </c>
      <c r="C265" s="75">
        <v>2361802</v>
      </c>
      <c r="D265" s="75"/>
      <c r="E265" s="75"/>
      <c r="F265" s="71">
        <v>2361802</v>
      </c>
    </row>
    <row r="266" spans="2:6" x14ac:dyDescent="0.2">
      <c r="B266" s="70">
        <v>26.641095890410959</v>
      </c>
      <c r="C266" s="75">
        <v>2949259</v>
      </c>
      <c r="D266" s="75"/>
      <c r="E266" s="75"/>
      <c r="F266" s="71">
        <v>2949259</v>
      </c>
    </row>
    <row r="267" spans="2:6" x14ac:dyDescent="0.2">
      <c r="B267" s="70">
        <v>27.36986301369863</v>
      </c>
      <c r="C267" s="75"/>
      <c r="D267" s="75">
        <v>1619142</v>
      </c>
      <c r="E267" s="75"/>
      <c r="F267" s="71">
        <v>1619142</v>
      </c>
    </row>
    <row r="268" spans="2:6" x14ac:dyDescent="0.2">
      <c r="B268" s="70">
        <v>28.142465753424659</v>
      </c>
      <c r="C268" s="75"/>
      <c r="D268" s="75">
        <v>1884546</v>
      </c>
      <c r="E268" s="75"/>
      <c r="F268" s="71">
        <v>1884546</v>
      </c>
    </row>
    <row r="269" spans="2:6" x14ac:dyDescent="0.2">
      <c r="B269" s="70">
        <v>29.136986301369863</v>
      </c>
      <c r="C269" s="75"/>
      <c r="D269" s="75">
        <v>1404282</v>
      </c>
      <c r="E269" s="75"/>
      <c r="F269" s="71">
        <v>1404282</v>
      </c>
    </row>
    <row r="270" spans="2:6" x14ac:dyDescent="0.2">
      <c r="B270" s="70">
        <v>30.824657534246576</v>
      </c>
      <c r="C270" s="75">
        <v>2048482</v>
      </c>
      <c r="D270" s="75"/>
      <c r="E270" s="75"/>
      <c r="F270" s="71">
        <v>2048482</v>
      </c>
    </row>
    <row r="271" spans="2:6" ht="13.5" thickBot="1" x14ac:dyDescent="0.25">
      <c r="B271" s="72" t="s">
        <v>279</v>
      </c>
      <c r="C271" s="76">
        <v>2398294.1931818184</v>
      </c>
      <c r="D271" s="76">
        <v>1733078.3866666667</v>
      </c>
      <c r="E271" s="76">
        <v>3192951.111111111</v>
      </c>
      <c r="F271" s="73">
        <v>2149810.0465116277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AYK 41</vt:lpstr>
      <vt:lpstr>AYK 21</vt:lpstr>
      <vt:lpstr>PittStop</vt:lpstr>
      <vt:lpstr>Size Table</vt:lpstr>
      <vt:lpstr>PittStop Pivot Table</vt:lpstr>
      <vt:lpstr>Potential Pivot Table Analysis</vt:lpstr>
      <vt:lpstr>Chart1</vt:lpstr>
      <vt:lpstr>Size_Table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2006-03-22T02:58:05Z</cp:lastPrinted>
  <dcterms:created xsi:type="dcterms:W3CDTF">2002-09-23T17:32:03Z</dcterms:created>
  <dcterms:modified xsi:type="dcterms:W3CDTF">2012-12-03T13:41:01Z</dcterms:modified>
</cp:coreProperties>
</file>