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9995" windowHeight="7935"/>
  </bookViews>
  <sheets>
    <sheet name="Exercise 1" sheetId="1" r:id="rId1"/>
    <sheet name="Exercise 2" sheetId="2" r:id="rId2"/>
    <sheet name="Exercise 3" sheetId="3" r:id="rId3"/>
    <sheet name="Exercise 4" sheetId="4" r:id="rId4"/>
    <sheet name="Exercise 5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C10" i="5" l="1"/>
  <c r="D10" i="5"/>
  <c r="E10" i="5"/>
  <c r="F10" i="5"/>
  <c r="B10" i="5"/>
  <c r="C9" i="5"/>
  <c r="D9" i="5"/>
  <c r="E9" i="5"/>
  <c r="F9" i="5"/>
  <c r="B9" i="5"/>
  <c r="C8" i="5"/>
  <c r="D8" i="5"/>
  <c r="E8" i="5"/>
  <c r="F8" i="5"/>
  <c r="B8" i="5"/>
  <c r="H62" i="4"/>
  <c r="H61" i="4"/>
  <c r="H60" i="4"/>
  <c r="H59" i="4"/>
  <c r="H58" i="4"/>
  <c r="H57" i="4"/>
  <c r="H56" i="4"/>
  <c r="H55" i="4"/>
  <c r="H48" i="4"/>
  <c r="H49" i="4"/>
  <c r="H50" i="4"/>
  <c r="H51" i="4"/>
  <c r="H52" i="4"/>
  <c r="H53" i="4"/>
  <c r="H47" i="4"/>
  <c r="G62" i="4"/>
  <c r="G61" i="4"/>
  <c r="G60" i="4"/>
  <c r="G59" i="4"/>
  <c r="G58" i="4"/>
  <c r="G57" i="4"/>
  <c r="G56" i="4"/>
  <c r="G55" i="4"/>
  <c r="G48" i="4"/>
  <c r="G49" i="4"/>
  <c r="G50" i="4"/>
  <c r="G51" i="4"/>
  <c r="G52" i="4"/>
  <c r="G53" i="4"/>
  <c r="G47" i="4"/>
  <c r="E62" i="4"/>
  <c r="D62" i="4"/>
  <c r="C62" i="4"/>
  <c r="B62" i="4"/>
  <c r="E61" i="4"/>
  <c r="D61" i="4"/>
  <c r="C61" i="4"/>
  <c r="B61" i="4"/>
  <c r="E60" i="4"/>
  <c r="D60" i="4"/>
  <c r="C60" i="4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3" i="4"/>
  <c r="D53" i="4"/>
  <c r="C53" i="4"/>
  <c r="B53" i="4"/>
  <c r="E52" i="4"/>
  <c r="D52" i="4"/>
  <c r="C52" i="4"/>
  <c r="B52" i="4"/>
  <c r="E51" i="4"/>
  <c r="D51" i="4"/>
  <c r="C51" i="4"/>
  <c r="B51" i="4"/>
  <c r="E50" i="4"/>
  <c r="D50" i="4"/>
  <c r="C50" i="4"/>
  <c r="B50" i="4"/>
  <c r="E49" i="4"/>
  <c r="D49" i="4"/>
  <c r="C49" i="4"/>
  <c r="B49" i="4"/>
  <c r="E48" i="4"/>
  <c r="D48" i="4"/>
  <c r="C48" i="4"/>
  <c r="B48" i="4"/>
  <c r="C47" i="4"/>
  <c r="D47" i="4"/>
  <c r="E47" i="4"/>
  <c r="B47" i="4"/>
  <c r="H41" i="4"/>
  <c r="H40" i="4"/>
  <c r="H39" i="4"/>
  <c r="H38" i="4"/>
  <c r="H37" i="4"/>
  <c r="H36" i="4"/>
  <c r="H35" i="4"/>
  <c r="H34" i="4"/>
  <c r="H32" i="4"/>
  <c r="H31" i="4"/>
  <c r="H30" i="4"/>
  <c r="H29" i="4"/>
  <c r="H28" i="4"/>
  <c r="H27" i="4"/>
  <c r="H26" i="4"/>
  <c r="G41" i="4"/>
  <c r="G40" i="4"/>
  <c r="G39" i="4"/>
  <c r="G38" i="4"/>
  <c r="G37" i="4"/>
  <c r="G36" i="4"/>
  <c r="G35" i="4"/>
  <c r="G34" i="4"/>
  <c r="G27" i="4"/>
  <c r="G28" i="4"/>
  <c r="G29" i="4"/>
  <c r="G30" i="4"/>
  <c r="G31" i="4"/>
  <c r="G32" i="4"/>
  <c r="G26" i="4"/>
  <c r="E41" i="4"/>
  <c r="D41" i="4"/>
  <c r="C41" i="4"/>
  <c r="B41" i="4"/>
  <c r="E40" i="4"/>
  <c r="D40" i="4"/>
  <c r="C40" i="4"/>
  <c r="B40" i="4"/>
  <c r="E39" i="4"/>
  <c r="D39" i="4"/>
  <c r="C39" i="4"/>
  <c r="B39" i="4"/>
  <c r="E38" i="4"/>
  <c r="D38" i="4"/>
  <c r="C38" i="4"/>
  <c r="B38" i="4"/>
  <c r="E37" i="4"/>
  <c r="D37" i="4"/>
  <c r="C37" i="4"/>
  <c r="B37" i="4"/>
  <c r="E36" i="4"/>
  <c r="D36" i="4"/>
  <c r="C36" i="4"/>
  <c r="B36" i="4"/>
  <c r="E35" i="4"/>
  <c r="D35" i="4"/>
  <c r="C35" i="4"/>
  <c r="B35" i="4"/>
  <c r="E34" i="4"/>
  <c r="D34" i="4"/>
  <c r="C34" i="4"/>
  <c r="B34" i="4"/>
  <c r="E32" i="4"/>
  <c r="D32" i="4"/>
  <c r="C32" i="4"/>
  <c r="B32" i="4"/>
  <c r="E31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F16" i="4"/>
  <c r="F18" i="4" s="1"/>
  <c r="F20" i="4" s="1"/>
  <c r="E16" i="4"/>
  <c r="E18" i="4" s="1"/>
  <c r="E20" i="4" s="1"/>
  <c r="D16" i="4"/>
  <c r="D18" i="4" s="1"/>
  <c r="D20" i="4" s="1"/>
  <c r="C16" i="4"/>
  <c r="C18" i="4" s="1"/>
  <c r="C20" i="4" s="1"/>
  <c r="B16" i="4"/>
  <c r="B18" i="4" s="1"/>
  <c r="B20" i="4" s="1"/>
  <c r="F9" i="4"/>
  <c r="F11" i="4" s="1"/>
  <c r="E9" i="4"/>
  <c r="E11" i="4" s="1"/>
  <c r="D9" i="4"/>
  <c r="D11" i="4" s="1"/>
  <c r="C9" i="4"/>
  <c r="C11" i="4" s="1"/>
  <c r="B9" i="4"/>
  <c r="B11" i="4" s="1"/>
  <c r="F44" i="3"/>
  <c r="E44" i="3"/>
  <c r="D44" i="3"/>
  <c r="C44" i="3"/>
  <c r="B44" i="3"/>
  <c r="F43" i="3"/>
  <c r="E43" i="3"/>
  <c r="D43" i="3"/>
  <c r="C43" i="3"/>
  <c r="B43" i="3"/>
  <c r="F42" i="3"/>
  <c r="E42" i="3"/>
  <c r="D42" i="3"/>
  <c r="C42" i="3"/>
  <c r="B42" i="3"/>
  <c r="F41" i="3"/>
  <c r="E41" i="3"/>
  <c r="D41" i="3"/>
  <c r="C41" i="3"/>
  <c r="B41" i="3"/>
  <c r="F40" i="3"/>
  <c r="E40" i="3"/>
  <c r="D40" i="3"/>
  <c r="C40" i="3"/>
  <c r="B40" i="3"/>
  <c r="F39" i="3"/>
  <c r="E39" i="3"/>
  <c r="D39" i="3"/>
  <c r="C39" i="3"/>
  <c r="B39" i="3"/>
  <c r="F38" i="3"/>
  <c r="E38" i="3"/>
  <c r="D38" i="3"/>
  <c r="C38" i="3"/>
  <c r="B38" i="3"/>
  <c r="F37" i="3"/>
  <c r="E37" i="3"/>
  <c r="D37" i="3"/>
  <c r="C37" i="3"/>
  <c r="B37" i="3"/>
  <c r="F35" i="3"/>
  <c r="E35" i="3"/>
  <c r="D35" i="3"/>
  <c r="C35" i="3"/>
  <c r="B35" i="3"/>
  <c r="F34" i="3"/>
  <c r="E34" i="3"/>
  <c r="D34" i="3"/>
  <c r="C34" i="3"/>
  <c r="B34" i="3"/>
  <c r="F33" i="3"/>
  <c r="E33" i="3"/>
  <c r="D33" i="3"/>
  <c r="C33" i="3"/>
  <c r="B33" i="3"/>
  <c r="B30" i="3"/>
  <c r="C30" i="3"/>
  <c r="D30" i="3"/>
  <c r="E30" i="3"/>
  <c r="F30" i="3"/>
  <c r="B31" i="3"/>
  <c r="C31" i="3"/>
  <c r="D31" i="3"/>
  <c r="E31" i="3"/>
  <c r="F31" i="3"/>
  <c r="B32" i="3"/>
  <c r="C32" i="3"/>
  <c r="D32" i="3"/>
  <c r="E32" i="3"/>
  <c r="F32" i="3"/>
  <c r="C29" i="3"/>
  <c r="D29" i="3"/>
  <c r="E29" i="3"/>
  <c r="F29" i="3"/>
  <c r="B29" i="3"/>
  <c r="B23" i="3"/>
  <c r="B22" i="3"/>
  <c r="B20" i="3"/>
  <c r="C20" i="3"/>
  <c r="D20" i="3"/>
  <c r="E20" i="3"/>
  <c r="F20" i="3"/>
  <c r="B18" i="3"/>
  <c r="C18" i="3"/>
  <c r="D18" i="3"/>
  <c r="E18" i="3"/>
  <c r="F18" i="3"/>
  <c r="B16" i="3"/>
  <c r="C16" i="3"/>
  <c r="D16" i="3"/>
  <c r="E16" i="3"/>
  <c r="F16" i="3"/>
  <c r="B11" i="3"/>
  <c r="C11" i="3"/>
  <c r="D11" i="3"/>
  <c r="E11" i="3"/>
  <c r="F11" i="3"/>
  <c r="B9" i="3"/>
  <c r="C9" i="3"/>
  <c r="D9" i="3"/>
  <c r="E9" i="3"/>
  <c r="F9" i="3"/>
  <c r="B25" i="2"/>
  <c r="C25" i="2"/>
  <c r="D25" i="2"/>
  <c r="E25" i="2"/>
  <c r="F25" i="2"/>
  <c r="B27" i="2"/>
  <c r="C27" i="2"/>
  <c r="D27" i="2"/>
  <c r="E27" i="2"/>
  <c r="F27" i="2"/>
  <c r="B29" i="2"/>
  <c r="C29" i="2"/>
  <c r="D29" i="2"/>
  <c r="E29" i="2"/>
  <c r="F29" i="2"/>
  <c r="C22" i="2"/>
  <c r="D22" i="2"/>
  <c r="E22" i="2"/>
  <c r="F22" i="2"/>
  <c r="B22" i="2"/>
  <c r="C21" i="2"/>
  <c r="D21" i="2"/>
  <c r="E21" i="2"/>
  <c r="F21" i="2"/>
  <c r="B21" i="2"/>
  <c r="F16" i="2"/>
  <c r="E16" i="2"/>
  <c r="D16" i="2"/>
  <c r="C16" i="2"/>
  <c r="B11" i="2"/>
  <c r="B28" i="2" s="1"/>
  <c r="C11" i="2"/>
  <c r="C28" i="2" s="1"/>
  <c r="D11" i="2"/>
  <c r="D28" i="2" s="1"/>
  <c r="E11" i="2"/>
  <c r="E28" i="2" s="1"/>
  <c r="F11" i="2"/>
  <c r="F28" i="2" s="1"/>
  <c r="B9" i="2"/>
  <c r="B26" i="2" s="1"/>
  <c r="C9" i="2"/>
  <c r="C26" i="2" s="1"/>
  <c r="D9" i="2"/>
  <c r="D26" i="2" s="1"/>
  <c r="E9" i="2"/>
  <c r="E26" i="2" s="1"/>
  <c r="F9" i="2"/>
  <c r="F26" i="2" s="1"/>
  <c r="B6" i="2"/>
  <c r="B23" i="2" s="1"/>
  <c r="C6" i="2"/>
  <c r="C23" i="2" s="1"/>
  <c r="D6" i="2"/>
  <c r="D23" i="2" s="1"/>
  <c r="E6" i="2"/>
  <c r="E15" i="2" s="1"/>
  <c r="F6" i="2"/>
  <c r="F23" i="2" s="1"/>
  <c r="B16" i="2"/>
  <c r="C15" i="2"/>
  <c r="D15" i="2"/>
  <c r="F15" i="2"/>
  <c r="C14" i="2"/>
  <c r="D14" i="2"/>
  <c r="E14" i="2"/>
  <c r="F14" i="2"/>
  <c r="B14" i="2"/>
  <c r="E16" i="1"/>
  <c r="E15" i="1"/>
  <c r="E14" i="1"/>
  <c r="B16" i="1"/>
  <c r="B15" i="1"/>
  <c r="B14" i="1"/>
  <c r="C12" i="1"/>
  <c r="D11" i="1"/>
  <c r="D10" i="1"/>
  <c r="B7" i="1"/>
  <c r="B11" i="1" s="1"/>
  <c r="C7" i="1"/>
  <c r="E19" i="1" s="1"/>
  <c r="D7" i="1"/>
  <c r="E7" i="1"/>
  <c r="E11" i="1" s="1"/>
  <c r="F7" i="1"/>
  <c r="F11" i="1" s="1"/>
  <c r="B8" i="1"/>
  <c r="E20" i="1" s="1"/>
  <c r="C8" i="1"/>
  <c r="D8" i="1"/>
  <c r="D12" i="1" s="1"/>
  <c r="E8" i="1"/>
  <c r="E12" i="1" s="1"/>
  <c r="F8" i="1"/>
  <c r="F12" i="1" s="1"/>
  <c r="C6" i="1"/>
  <c r="C10" i="1" s="1"/>
  <c r="D6" i="1"/>
  <c r="E6" i="1"/>
  <c r="E10" i="1" s="1"/>
  <c r="F6" i="1"/>
  <c r="F10" i="1" s="1"/>
  <c r="B6" i="1"/>
  <c r="E18" i="1" s="1"/>
  <c r="C7" i="2" l="1"/>
  <c r="C24" i="2" s="1"/>
  <c r="E7" i="2"/>
  <c r="E24" i="2" s="1"/>
  <c r="E23" i="2"/>
  <c r="B15" i="2"/>
  <c r="D7" i="2"/>
  <c r="D24" i="2" s="1"/>
  <c r="F7" i="2"/>
  <c r="F24" i="2" s="1"/>
  <c r="B7" i="2"/>
  <c r="B24" i="2" s="1"/>
  <c r="C11" i="1"/>
  <c r="B10" i="1"/>
  <c r="G18" i="1" s="1"/>
  <c r="B12" i="1"/>
  <c r="B18" i="1" l="1"/>
  <c r="G20" i="1"/>
  <c r="B20" i="1"/>
  <c r="B19" i="1"/>
  <c r="G19" i="1"/>
</calcChain>
</file>

<file path=xl/sharedStrings.xml><?xml version="1.0" encoding="utf-8"?>
<sst xmlns="http://schemas.openxmlformats.org/spreadsheetml/2006/main" count="172" uniqueCount="61">
  <si>
    <t>Ticker</t>
  </si>
  <si>
    <t>ORCL</t>
  </si>
  <si>
    <t>MSFT</t>
  </si>
  <si>
    <t xml:space="preserve"> WFC</t>
  </si>
  <si>
    <t>Jun-11</t>
  </si>
  <si>
    <t>May-11</t>
  </si>
  <si>
    <t>Apr-11</t>
  </si>
  <si>
    <t>Mar-11</t>
  </si>
  <si>
    <t>Feb-11</t>
  </si>
  <si>
    <t>Jan-11</t>
  </si>
  <si>
    <t>Return</t>
  </si>
  <si>
    <t>or</t>
  </si>
  <si>
    <t>Total Return</t>
  </si>
  <si>
    <t>Relative Return</t>
  </si>
  <si>
    <t>Compound Annual Return</t>
  </si>
  <si>
    <t>Average Return (geometric)</t>
  </si>
  <si>
    <t>Average Return (arithmetic)</t>
  </si>
  <si>
    <t>Total Revenue</t>
  </si>
  <si>
    <t>- Cost of Revenue, Total</t>
  </si>
  <si>
    <t>Gross Profit</t>
  </si>
  <si>
    <t>- Total Expenses, Depreciation, and Amortization</t>
  </si>
  <si>
    <t>Operating Income</t>
  </si>
  <si>
    <t>+ Total other Income</t>
  </si>
  <si>
    <t>Income Before Tax</t>
  </si>
  <si>
    <t>- Income Tax - Total</t>
  </si>
  <si>
    <t>Net Income</t>
  </si>
  <si>
    <t>Intel Corporation</t>
  </si>
  <si>
    <t>(Financial Data in U.S. $Million)</t>
  </si>
  <si>
    <t>Average Tax Rate</t>
  </si>
  <si>
    <t>Gross Profit Margin</t>
  </si>
  <si>
    <t>Net Profit Margin</t>
  </si>
  <si>
    <t>Assets:</t>
  </si>
  <si>
    <t xml:space="preserve">     Cash and Short Term Investments</t>
  </si>
  <si>
    <t xml:space="preserve">     Total Receivables, Net</t>
  </si>
  <si>
    <t xml:space="preserve">     Total Inventory</t>
  </si>
  <si>
    <t>Total Current Liabilities</t>
  </si>
  <si>
    <t>Total Fixed Assets:</t>
  </si>
  <si>
    <t>Total Assets</t>
  </si>
  <si>
    <t>Liabilities and Shareholders' Equity:</t>
  </si>
  <si>
    <t xml:space="preserve">     Accounts Payable</t>
  </si>
  <si>
    <t xml:space="preserve">     Notes Payable/Short Term Debt</t>
  </si>
  <si>
    <t xml:space="preserve">     Other Current Liabilities, Total</t>
  </si>
  <si>
    <t>Total Liabilities</t>
  </si>
  <si>
    <t>Total Equity</t>
  </si>
  <si>
    <t>Total Liabilities &amp; Shareholders’ Equity</t>
  </si>
  <si>
    <t>Total Current Assets</t>
  </si>
  <si>
    <t xml:space="preserve">     Other Current Assets</t>
  </si>
  <si>
    <t>Long Term Liabilities</t>
  </si>
  <si>
    <t>Walt-Mart Stores Inc.</t>
  </si>
  <si>
    <t>(Balance Sheet Data in U.S. $Million)</t>
  </si>
  <si>
    <t>Debt</t>
  </si>
  <si>
    <t>Equity</t>
  </si>
  <si>
    <t>Growth rate</t>
  </si>
  <si>
    <t>Arithmetic</t>
  </si>
  <si>
    <t>Geometric</t>
  </si>
  <si>
    <t>Std. Dev</t>
  </si>
  <si>
    <t>Chevron Corporation</t>
  </si>
  <si>
    <t>(Data is US$ Million)</t>
  </si>
  <si>
    <t>ROA</t>
  </si>
  <si>
    <t>ROE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</si>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</sst>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169" formatCode="&quot;$&quot;#,##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9" fontId="3" fillId="2" borderId="1" xfId="0" applyNumberFormat="1" applyFont="1" applyFill="1" applyBorder="1"/>
    <xf numFmtId="10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Continuous"/>
    </xf>
    <xf numFmtId="0" fontId="1" fillId="2" borderId="1" xfId="0" applyFont="1" applyFill="1" applyBorder="1"/>
    <xf numFmtId="0" fontId="2" fillId="2" borderId="1" xfId="0" applyFont="1" applyFill="1" applyBorder="1"/>
    <xf numFmtId="169" fontId="1" fillId="0" borderId="0" xfId="0" applyNumberFormat="1" applyFont="1"/>
    <xf numFmtId="169" fontId="1" fillId="0" borderId="1" xfId="0" applyNumberFormat="1" applyFont="1" applyBorder="1"/>
    <xf numFmtId="9" fontId="1" fillId="0" borderId="0" xfId="0" applyNumberFormat="1" applyFont="1"/>
    <xf numFmtId="10" fontId="1" fillId="0" borderId="1" xfId="0" applyNumberFormat="1" applyFont="1" applyBorder="1"/>
    <xf numFmtId="10" fontId="1" fillId="0" borderId="0" xfId="0" applyNumberFormat="1" applyFont="1" applyBorder="1"/>
    <xf numFmtId="0" fontId="2" fillId="2" borderId="0" xfId="0" applyFont="1" applyFill="1" applyAlignment="1">
      <alignment horizontal="centerContinuous"/>
    </xf>
    <xf numFmtId="0" fontId="1" fillId="2" borderId="3" xfId="0" applyFont="1" applyFill="1" applyBorder="1"/>
    <xf numFmtId="0" fontId="3" fillId="2" borderId="3" xfId="0" applyFont="1" applyFill="1" applyBorder="1"/>
    <xf numFmtId="42" fontId="1" fillId="0" borderId="0" xfId="0" applyNumberFormat="1" applyFont="1"/>
    <xf numFmtId="42" fontId="1" fillId="0" borderId="1" xfId="0" applyNumberFormat="1" applyFont="1" applyBorder="1"/>
    <xf numFmtId="42" fontId="1" fillId="0" borderId="2" xfId="0" applyNumberFormat="1" applyFont="1" applyBorder="1"/>
    <xf numFmtId="42" fontId="1" fillId="0" borderId="5" xfId="0" applyNumberFormat="1" applyFont="1" applyBorder="1"/>
    <xf numFmtId="42" fontId="1" fillId="0" borderId="4" xfId="0" applyNumberFormat="1" applyFont="1" applyBorder="1"/>
    <xf numFmtId="9" fontId="1" fillId="0" borderId="6" xfId="0" applyNumberFormat="1" applyFont="1" applyBorder="1"/>
    <xf numFmtId="10" fontId="1" fillId="0" borderId="6" xfId="0" applyNumberFormat="1" applyFont="1" applyBorder="1"/>
    <xf numFmtId="10" fontId="1" fillId="0" borderId="5" xfId="0" applyNumberFormat="1" applyFont="1" applyBorder="1"/>
    <xf numFmtId="10" fontId="1" fillId="0" borderId="4" xfId="0" applyNumberFormat="1" applyFont="1" applyBorder="1"/>
    <xf numFmtId="10" fontId="1" fillId="0" borderId="2" xfId="0" applyNumberFormat="1" applyFont="1" applyBorder="1"/>
    <xf numFmtId="9" fontId="1" fillId="0" borderId="2" xfId="0" applyNumberFormat="1" applyFont="1" applyBorder="1"/>
    <xf numFmtId="0" fontId="1" fillId="0" borderId="3" xfId="0" applyFont="1" applyBorder="1"/>
    <xf numFmtId="0" fontId="2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Oracle, Microsoft, and IBM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'Exercise 1'!$A$2</c:f>
              <c:strCache>
                <c:ptCount val="1"/>
                <c:pt idx="0">
                  <c:v>ORCL</c:v>
                </c:pt>
              </c:strCache>
            </c:strRef>
          </c:tx>
          <c:marker>
            <c:symbol val="none"/>
          </c:marker>
          <c:cat>
            <c:strRef>
              <c:f>'Exercise 1'!$B$1:$G$1</c:f>
              <c:strCache>
                <c:ptCount val="6"/>
                <c:pt idx="0">
                  <c:v>Jun-11</c:v>
                </c:pt>
                <c:pt idx="1">
                  <c:v>May-11</c:v>
                </c:pt>
                <c:pt idx="2">
                  <c:v>Apr-11</c:v>
                </c:pt>
                <c:pt idx="3">
                  <c:v>Mar-11</c:v>
                </c:pt>
                <c:pt idx="4">
                  <c:v>Feb-11</c:v>
                </c:pt>
                <c:pt idx="5">
                  <c:v>Jan-11</c:v>
                </c:pt>
              </c:strCache>
            </c:strRef>
          </c:cat>
          <c:val>
            <c:numRef>
              <c:f>'Exercise 1'!$B$2:$G$2</c:f>
              <c:numCache>
                <c:formatCode>General</c:formatCode>
                <c:ptCount val="6"/>
                <c:pt idx="0">
                  <c:v>32.909999999999997</c:v>
                </c:pt>
                <c:pt idx="1">
                  <c:v>34.22</c:v>
                </c:pt>
                <c:pt idx="2">
                  <c:v>35.96</c:v>
                </c:pt>
                <c:pt idx="3">
                  <c:v>33.43</c:v>
                </c:pt>
                <c:pt idx="4">
                  <c:v>32.9</c:v>
                </c:pt>
                <c:pt idx="5">
                  <c:v>32.03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'Exercise 1'!$A$3</c:f>
              <c:strCache>
                <c:ptCount val="1"/>
                <c:pt idx="0">
                  <c:v>MSFT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strRef>
              <c:f>'Exercise 1'!$B$1:$G$1</c:f>
              <c:strCache>
                <c:ptCount val="6"/>
                <c:pt idx="0">
                  <c:v>Jun-11</c:v>
                </c:pt>
                <c:pt idx="1">
                  <c:v>May-11</c:v>
                </c:pt>
                <c:pt idx="2">
                  <c:v>Apr-11</c:v>
                </c:pt>
                <c:pt idx="3">
                  <c:v>Mar-11</c:v>
                </c:pt>
                <c:pt idx="4">
                  <c:v>Feb-11</c:v>
                </c:pt>
                <c:pt idx="5">
                  <c:v>Jan-11</c:v>
                </c:pt>
              </c:strCache>
            </c:strRef>
          </c:cat>
          <c:val>
            <c:numRef>
              <c:f>'Exercise 1'!$B$3:$G$3</c:f>
              <c:numCache>
                <c:formatCode>General</c:formatCode>
                <c:ptCount val="6"/>
                <c:pt idx="0">
                  <c:v>26</c:v>
                </c:pt>
                <c:pt idx="1">
                  <c:v>25.01</c:v>
                </c:pt>
                <c:pt idx="2">
                  <c:v>25.92</c:v>
                </c:pt>
                <c:pt idx="3">
                  <c:v>25.39</c:v>
                </c:pt>
                <c:pt idx="4">
                  <c:v>26.58</c:v>
                </c:pt>
                <c:pt idx="5">
                  <c:v>27.73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'Exercise 1'!$A$4</c:f>
              <c:strCache>
                <c:ptCount val="1"/>
                <c:pt idx="0">
                  <c:v> WFC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'Exercise 1'!$B$1:$G$1</c:f>
              <c:strCache>
                <c:ptCount val="6"/>
                <c:pt idx="0">
                  <c:v>Jun-11</c:v>
                </c:pt>
                <c:pt idx="1">
                  <c:v>May-11</c:v>
                </c:pt>
                <c:pt idx="2">
                  <c:v>Apr-11</c:v>
                </c:pt>
                <c:pt idx="3">
                  <c:v>Mar-11</c:v>
                </c:pt>
                <c:pt idx="4">
                  <c:v>Feb-11</c:v>
                </c:pt>
                <c:pt idx="5">
                  <c:v>Jan-11</c:v>
                </c:pt>
              </c:strCache>
            </c:strRef>
          </c:cat>
          <c:val>
            <c:numRef>
              <c:f>'Exercise 1'!$B$4:$G$4</c:f>
              <c:numCache>
                <c:formatCode>General</c:formatCode>
                <c:ptCount val="6"/>
                <c:pt idx="0">
                  <c:v>171.55</c:v>
                </c:pt>
                <c:pt idx="1">
                  <c:v>168.93</c:v>
                </c:pt>
                <c:pt idx="2">
                  <c:v>170.58</c:v>
                </c:pt>
                <c:pt idx="3">
                  <c:v>163.07</c:v>
                </c:pt>
                <c:pt idx="4">
                  <c:v>161.88</c:v>
                </c:pt>
                <c:pt idx="5">
                  <c:v>162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1520"/>
        <c:axId val="228061184"/>
      </c:lineChart>
      <c:catAx>
        <c:axId val="224651520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28061184"/>
        <c:crosses val="autoZero"/>
        <c:auto val="1"/>
        <c:lblAlgn val="ctr"/>
        <c:lblOffset val="100"/>
        <c:noMultiLvlLbl val="0"/>
      </c:catAx>
      <c:valAx>
        <c:axId val="228061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Price in $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4651520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Intel Corporation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'Exercise 2'!$A$15</c:f>
              <c:strCache>
                <c:ptCount val="1"/>
                <c:pt idx="0">
                  <c:v>Gross Profit Margin</c:v>
                </c:pt>
              </c:strCache>
            </c:strRef>
          </c:tx>
          <c:marker>
            <c:symbol val="none"/>
          </c:marker>
          <c:cat>
            <c:numRef>
              <c:f>'Exercise 2'!$B$3:$F$3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</c:numCache>
            </c:numRef>
          </c:cat>
          <c:val>
            <c:numRef>
              <c:f>'Exercise 2'!$B$15:$F$15</c:f>
              <c:numCache>
                <c:formatCode>0.00%</c:formatCode>
                <c:ptCount val="5"/>
                <c:pt idx="0">
                  <c:v>0.34688123237741558</c:v>
                </c:pt>
                <c:pt idx="1">
                  <c:v>0.4431349104677314</c:v>
                </c:pt>
                <c:pt idx="2">
                  <c:v>0.44543180971638374</c:v>
                </c:pt>
                <c:pt idx="3">
                  <c:v>0.48077424740439295</c:v>
                </c:pt>
                <c:pt idx="4">
                  <c:v>0.48510542083545305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'Exercise 2'!$A$16</c:f>
              <c:strCache>
                <c:ptCount val="1"/>
                <c:pt idx="0">
                  <c:v>Net Profit Margin</c:v>
                </c:pt>
              </c:strCache>
            </c:strRef>
          </c:tx>
          <c:marker>
            <c:symbol val="none"/>
          </c:marker>
          <c:cat>
            <c:numRef>
              <c:f>'Exercise 2'!$B$3:$F$3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</c:numCache>
            </c:numRef>
          </c:cat>
          <c:val>
            <c:numRef>
              <c:f>'Exercise 2'!$B$16:$F$16</c:f>
              <c:numCache>
                <c:formatCode>0.00%</c:formatCode>
                <c:ptCount val="5"/>
                <c:pt idx="0">
                  <c:v>0.26279714829333151</c:v>
                </c:pt>
                <c:pt idx="1">
                  <c:v>0.12437725965781307</c:v>
                </c:pt>
                <c:pt idx="2">
                  <c:v>0.14079710530516681</c:v>
                </c:pt>
                <c:pt idx="3">
                  <c:v>0.18197944383575937</c:v>
                </c:pt>
                <c:pt idx="4">
                  <c:v>0.14255836300943983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539712"/>
        <c:axId val="237646592"/>
      </c:lineChart>
      <c:catAx>
        <c:axId val="2375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7646592"/>
        <c:crosses val="autoZero"/>
        <c:auto val="1"/>
        <c:lblAlgn val="ctr"/>
        <c:lblOffset val="100"/>
        <c:noMultiLvlLbl val="0"/>
      </c:catAx>
      <c:valAx>
        <c:axId val="237646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23753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Walt-Mart Stores Inc. (2011 Capital Structure)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0"/>
            <c:bubble3D val="0"/>
            <c:spPr>
              <a:solidFill>
                <a:srgbClr val="FFFF00"/>
              </a:solidFill>
            </c:spPr>
          </c:dPt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'Exercise 3'!$A$22:$A$23</c:f>
              <c:strCache>
                <c:ptCount val="2"/>
                <c:pt idx="0">
                  <c:v>Debt</c:v>
                </c:pt>
                <c:pt idx="1">
                  <c:v>Equity</c:v>
                </c:pt>
              </c:strCache>
            </c:strRef>
          </c:cat>
          <c:val>
            <c:numRef>
              <c:f>'Exercise 3'!$B$22:$B$23</c:f>
              <c:numCache>
                <c:formatCode>0.00%</c:formatCode>
                <c:ptCount val="2"/>
                <c:pt idx="0">
                  <c:v>0.62060853633560831</c:v>
                </c:pt>
                <c:pt idx="1">
                  <c:v>0.37939146366439169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Walt-Mart Stores Inc.</a:t>
            </a:r>
          </a:p>
          <a:p>
            <a:pPr>
              <a:defRPr/>
            </a:pPr>
            <a:r>
              <a:rPr lang="en-US"/>
              <a:t>(Balance Sheet Relative Values)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'Exercise 3'!$A$33</c:f>
              <c:strCache>
                <c:ptCount val="1"/>
                <c:pt idx="0">
                  <c:v>Total Current Assets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'Exercise 3'!$B$27:$F$27</c:f>
              <c:numCache>
                <c:formatCode>General</c:formatCode>
                <c:ptCount val="5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</c:numCache>
            </c:numRef>
          </c:cat>
          <c:val>
            <c:numRef>
              <c:f>'Exercise 3'!$B$33:$F$33</c:f>
              <c:numCache>
                <c:formatCode>0.00%</c:formatCode>
                <c:ptCount val="5"/>
                <c:pt idx="0">
                  <c:v>0.28723645682845961</c:v>
                </c:pt>
                <c:pt idx="1">
                  <c:v>0.28186635525535925</c:v>
                </c:pt>
                <c:pt idx="2">
                  <c:v>0.29951232645368936</c:v>
                </c:pt>
                <c:pt idx="3">
                  <c:v>0.29367515931357557</c:v>
                </c:pt>
                <c:pt idx="4">
                  <c:v>0.30993422918851882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'Exercise 3'!$A$34</c:f>
              <c:strCache>
                <c:ptCount val="1"/>
                <c:pt idx="0">
                  <c:v>Total Fixed Assets: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'Exercise 3'!$B$27:$F$27</c:f>
              <c:numCache>
                <c:formatCode>General</c:formatCode>
                <c:ptCount val="5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</c:numCache>
            </c:numRef>
          </c:cat>
          <c:val>
            <c:numRef>
              <c:f>'Exercise 3'!$B$34:$F$34</c:f>
              <c:numCache>
                <c:formatCode>0.00%</c:formatCode>
                <c:ptCount val="5"/>
                <c:pt idx="0">
                  <c:v>0.71276354317154034</c:v>
                </c:pt>
                <c:pt idx="1">
                  <c:v>0.71813364474464081</c:v>
                </c:pt>
                <c:pt idx="2">
                  <c:v>0.70048767354631059</c:v>
                </c:pt>
                <c:pt idx="3">
                  <c:v>0.70632484068642443</c:v>
                </c:pt>
                <c:pt idx="4">
                  <c:v>0.69006577081148124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'Exercise 3'!$A$40</c:f>
              <c:strCache>
                <c:ptCount val="1"/>
                <c:pt idx="0">
                  <c:v>Total Current Liabilities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'Exercise 3'!$B$27:$F$27</c:f>
              <c:numCache>
                <c:formatCode>General</c:formatCode>
                <c:ptCount val="5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</c:numCache>
            </c:numRef>
          </c:cat>
          <c:val>
            <c:numRef>
              <c:f>'Exercise 3'!$B$40:$F$40</c:f>
              <c:numCache>
                <c:formatCode>0.00%</c:formatCode>
                <c:ptCount val="5"/>
                <c:pt idx="0">
                  <c:v>0.32371874705944215</c:v>
                </c:pt>
                <c:pt idx="1">
                  <c:v>0.32594318308520193</c:v>
                </c:pt>
                <c:pt idx="2">
                  <c:v>0.33892393638827872</c:v>
                </c:pt>
                <c:pt idx="3">
                  <c:v>0.3576329855547537</c:v>
                </c:pt>
                <c:pt idx="4">
                  <c:v>0.34401366871829381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'Exercise 3'!$A$41</c:f>
              <c:strCache>
                <c:ptCount val="1"/>
                <c:pt idx="0">
                  <c:v>Long Term Liabilities</c:v>
                </c:pt>
              </c:strCache>
            </c:strRef>
          </c:tx>
          <c:marker>
            <c:symbol val="none"/>
          </c:marker>
          <c:cat>
            <c:numRef>
              <c:f>'Exercise 3'!$B$27:$F$27</c:f>
              <c:numCache>
                <c:formatCode>General</c:formatCode>
                <c:ptCount val="5"/>
                <c:pt idx="0">
                  <c:v>2011</c:v>
                </c:pt>
                <c:pt idx="1">
                  <c:v>2010</c:v>
                </c:pt>
                <c:pt idx="2">
                  <c:v>2009</c:v>
                </c:pt>
                <c:pt idx="3">
                  <c:v>2008</c:v>
                </c:pt>
                <c:pt idx="4">
                  <c:v>2007</c:v>
                </c:pt>
              </c:numCache>
            </c:numRef>
          </c:cat>
          <c:val>
            <c:numRef>
              <c:f>'Exercise 3'!$B$41:$F$41</c:f>
              <c:numCache>
                <c:formatCode>0.00%</c:formatCode>
                <c:ptCount val="5"/>
                <c:pt idx="0">
                  <c:v>0.29688978927616611</c:v>
                </c:pt>
                <c:pt idx="1">
                  <c:v>0.26052920361252763</c:v>
                </c:pt>
                <c:pt idx="2">
                  <c:v>0.26160595732703495</c:v>
                </c:pt>
                <c:pt idx="3">
                  <c:v>0.2472448842300965</c:v>
                </c:pt>
                <c:pt idx="4">
                  <c:v>0.24979714619327514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030336"/>
        <c:axId val="238292992"/>
      </c:lineChart>
      <c:catAx>
        <c:axId val="22803033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8292992"/>
        <c:crosses val="autoZero"/>
        <c:auto val="1"/>
        <c:lblAlgn val="ctr"/>
        <c:lblOffset val="100"/>
        <c:noMultiLvlLbl val="0"/>
      </c:catAx>
      <c:valAx>
        <c:axId val="238292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228030336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Chevron Corporation</a:t>
            </a:r>
          </a:p>
          <a:p>
            <a:pPr>
              <a:defRPr/>
            </a:pPr>
            <a:r>
              <a:rPr lang="en-US"/>
              <a:t>(Data in US$</a:t>
            </a:r>
            <a:r>
              <a:rPr lang="en-US" baseline="0"/>
              <a:t> Million)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'Exercise 5'!$A$8</c:f>
              <c:strCache>
                <c:ptCount val="1"/>
                <c:pt idx="0">
                  <c:v>ROA</c:v>
                </c:pt>
              </c:strCache>
            </c:strRef>
          </c:tx>
          <c:marker>
            <c:symbol val="none"/>
          </c:marker>
          <c:cat>
            <c:numRef>
              <c:f>'Exercise 5'!$B$3:$F$3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</c:numCache>
            </c:numRef>
          </c:cat>
          <c:val>
            <c:numRef>
              <c:f>'Exercise 5'!$B$8:$F$8</c:f>
              <c:numCache>
                <c:formatCode>0.00%</c:formatCode>
                <c:ptCount val="5"/>
                <c:pt idx="0">
                  <c:v>0.10296099453912723</c:v>
                </c:pt>
                <c:pt idx="1">
                  <c:v>6.3679603452779412E-2</c:v>
                </c:pt>
                <c:pt idx="2">
                  <c:v>0.14848757484565508</c:v>
                </c:pt>
                <c:pt idx="3">
                  <c:v>0.12560321535628352</c:v>
                </c:pt>
                <c:pt idx="4">
                  <c:v>0.12921856621527883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'Exercise 5'!$A$9</c:f>
              <c:strCache>
                <c:ptCount val="1"/>
                <c:pt idx="0">
                  <c:v>ROE</c:v>
                </c:pt>
              </c:strCache>
            </c:strRef>
          </c:tx>
          <c:marker>
            <c:symbol val="none"/>
          </c:marker>
          <c:cat>
            <c:numRef>
              <c:f>'Exercise 5'!$B$3:$F$3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</c:numCache>
            </c:numRef>
          </c:cat>
          <c:val>
            <c:numRef>
              <c:f>'Exercise 5'!$B$9:$F$9</c:f>
              <c:numCache>
                <c:formatCode>0.00%</c:formatCode>
                <c:ptCount val="5"/>
                <c:pt idx="0">
                  <c:v>0.18104129195572938</c:v>
                </c:pt>
                <c:pt idx="1">
                  <c:v>0.11405226624888483</c:v>
                </c:pt>
                <c:pt idx="2">
                  <c:v>0.27618640938048195</c:v>
                </c:pt>
                <c:pt idx="3">
                  <c:v>0.24242424242424243</c:v>
                </c:pt>
                <c:pt idx="4">
                  <c:v>0.24861101037208966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'Exercise 5'!$A$10</c:f>
              <c:strCache>
                <c:ptCount val="1"/>
                <c:pt idx="0">
                  <c:v>PM</c:v>
                </c:pt>
              </c:strCache>
            </c:strRef>
          </c:tx>
          <c:marker>
            <c:symbol val="none"/>
          </c:marker>
          <c:cat>
            <c:numRef>
              <c:f>'Exercise 5'!$B$3:$F$3</c:f>
              <c:numCache>
                <c:formatCode>General</c:formatCode>
                <c:ptCount val="5"/>
                <c:pt idx="0">
                  <c:v>2010</c:v>
                </c:pt>
                <c:pt idx="1">
                  <c:v>2009</c:v>
                </c:pt>
                <c:pt idx="2">
                  <c:v>2008</c:v>
                </c:pt>
                <c:pt idx="3">
                  <c:v>2007</c:v>
                </c:pt>
                <c:pt idx="4">
                  <c:v>2006</c:v>
                </c:pt>
              </c:numCache>
            </c:numRef>
          </c:cat>
          <c:val>
            <c:numRef>
              <c:f>'Exercise 5'!$B$10:$F$10</c:f>
              <c:numCache>
                <c:formatCode>0.00%</c:formatCode>
                <c:ptCount val="5"/>
                <c:pt idx="0">
                  <c:v>9.2832604622111181E-2</c:v>
                </c:pt>
                <c:pt idx="1">
                  <c:v>6.1076930247733578E-2</c:v>
                </c:pt>
                <c:pt idx="2">
                  <c:v>8.7657735206314896E-2</c:v>
                </c:pt>
                <c:pt idx="3">
                  <c:v>8.4597834353384277E-2</c:v>
                </c:pt>
                <c:pt idx="4">
                  <c:v>8.1563692782150976E-2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519232"/>
        <c:axId val="237533824"/>
      </c:lineChart>
      <c:catAx>
        <c:axId val="237519232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7533824"/>
        <c:crosses val="autoZero"/>
        <c:auto val="1"/>
        <c:lblAlgn val="ctr"/>
        <c:lblOffset val="100"/>
        <c:noMultiLvlLbl val="0"/>
      </c:catAx>
      <c:valAx>
        <c:axId val="237533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Return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237519232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</xdr:row>
      <xdr:rowOff>4762</xdr:rowOff>
    </xdr:from>
    <xdr:to>
      <xdr:col>16</xdr:col>
      <xdr:colOff>285750</xdr:colOff>
      <xdr:row>14</xdr:row>
      <xdr:rowOff>147637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1</xdr:row>
      <xdr:rowOff>90487</xdr:rowOff>
    </xdr:from>
    <xdr:to>
      <xdr:col>15</xdr:col>
      <xdr:colOff>9525</xdr:colOff>
      <xdr:row>14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128587</xdr:rowOff>
    </xdr:from>
    <xdr:to>
      <xdr:col>14</xdr:col>
      <xdr:colOff>266700</xdr:colOff>
      <xdr:row>16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561974</xdr:colOff>
      <xdr:row>20</xdr:row>
      <xdr:rowOff>185737</xdr:rowOff>
    </xdr:from>
    <xdr:to>
      <xdr:col>15</xdr:col>
      <xdr:colOff>571499</xdr:colOff>
      <xdr:row>34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0</xdr:row>
      <xdr:rowOff>61912</xdr:rowOff>
    </xdr:from>
    <xdr:to>
      <xdr:col>14</xdr:col>
      <xdr:colOff>66675</xdr:colOff>
      <xdr:row>13</xdr:row>
      <xdr:rowOff>195262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H18" sqref="H18"/>
    </sheetView>
  </sheetViews>
  <sheetFormatPr defaultRowHeight="15.75" x14ac:dyDescent="0.25"/>
  <cols>
    <col min="1" max="1" width="6.7109375" style="1" customWidth="1"/>
    <col min="2" max="2" width="9.140625" style="1" bestFit="1" customWidth="1"/>
    <col min="3" max="3" width="8.85546875" style="1" bestFit="1" customWidth="1"/>
    <col min="4" max="4" width="9.140625" style="1" customWidth="1"/>
    <col min="5" max="6" width="9.140625" style="1" bestFit="1" customWidth="1"/>
    <col min="7" max="7" width="8.42578125" style="1" bestFit="1" customWidth="1"/>
    <col min="8" max="16384" width="9.140625" style="1"/>
  </cols>
  <sheetData>
    <row r="1" spans="1:7" x14ac:dyDescent="0.25">
      <c r="A1" s="1" t="s">
        <v>0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</row>
    <row r="2" spans="1:7" x14ac:dyDescent="0.25">
      <c r="A2" s="1" t="s">
        <v>1</v>
      </c>
      <c r="B2" s="1">
        <v>32.909999999999997</v>
      </c>
      <c r="C2" s="1">
        <v>34.22</v>
      </c>
      <c r="D2" s="1">
        <v>35.96</v>
      </c>
      <c r="E2" s="1">
        <v>33.43</v>
      </c>
      <c r="F2" s="1">
        <v>32.9</v>
      </c>
      <c r="G2" s="1">
        <v>32.03</v>
      </c>
    </row>
    <row r="3" spans="1:7" x14ac:dyDescent="0.25">
      <c r="A3" s="1" t="s">
        <v>2</v>
      </c>
      <c r="B3" s="1">
        <v>26</v>
      </c>
      <c r="C3" s="1">
        <v>25.01</v>
      </c>
      <c r="D3" s="1">
        <v>25.92</v>
      </c>
      <c r="E3" s="1">
        <v>25.39</v>
      </c>
      <c r="F3" s="1">
        <v>26.58</v>
      </c>
      <c r="G3" s="1">
        <v>27.73</v>
      </c>
    </row>
    <row r="4" spans="1:7" x14ac:dyDescent="0.25">
      <c r="A4" s="1" t="s">
        <v>3</v>
      </c>
      <c r="B4" s="1">
        <v>171.55</v>
      </c>
      <c r="C4" s="1">
        <v>168.93</v>
      </c>
      <c r="D4" s="1">
        <v>170.58</v>
      </c>
      <c r="E4" s="1">
        <v>163.07</v>
      </c>
      <c r="F4" s="1">
        <v>161.88</v>
      </c>
      <c r="G4" s="1">
        <v>162</v>
      </c>
    </row>
    <row r="5" spans="1:7" x14ac:dyDescent="0.25">
      <c r="A5" s="1" t="s">
        <v>10</v>
      </c>
    </row>
    <row r="6" spans="1:7" x14ac:dyDescent="0.25">
      <c r="A6" s="1" t="s">
        <v>1</v>
      </c>
      <c r="B6" s="3">
        <f>B2/C2-1</f>
        <v>-3.8281706604325061E-2</v>
      </c>
      <c r="C6" s="3">
        <f t="shared" ref="C6:F6" si="0">C2/D2-1</f>
        <v>-4.8387096774193616E-2</v>
      </c>
      <c r="D6" s="3">
        <f t="shared" si="0"/>
        <v>7.5680526473227649E-2</v>
      </c>
      <c r="E6" s="3">
        <f t="shared" si="0"/>
        <v>1.6109422492401215E-2</v>
      </c>
      <c r="F6" s="3">
        <f t="shared" si="0"/>
        <v>2.7162035591632661E-2</v>
      </c>
      <c r="G6" s="3"/>
    </row>
    <row r="7" spans="1:7" x14ac:dyDescent="0.25">
      <c r="A7" s="1" t="s">
        <v>2</v>
      </c>
      <c r="B7" s="3">
        <f t="shared" ref="B7:F7" si="1">B3/C3-1</f>
        <v>3.9584166333466619E-2</v>
      </c>
      <c r="C7" s="3">
        <f t="shared" si="1"/>
        <v>-3.5108024691357986E-2</v>
      </c>
      <c r="D7" s="3">
        <f t="shared" si="1"/>
        <v>2.0874359984245805E-2</v>
      </c>
      <c r="E7" s="3">
        <f t="shared" si="1"/>
        <v>-4.4770504138449851E-2</v>
      </c>
      <c r="F7" s="3">
        <f t="shared" si="1"/>
        <v>-4.1471330688784835E-2</v>
      </c>
      <c r="G7" s="3"/>
    </row>
    <row r="8" spans="1:7" x14ac:dyDescent="0.25">
      <c r="A8" s="1" t="s">
        <v>3</v>
      </c>
      <c r="B8" s="3">
        <f t="shared" ref="B8:F8" si="2">B4/C4-1</f>
        <v>1.5509382584502518E-2</v>
      </c>
      <c r="C8" s="3">
        <f t="shared" si="2"/>
        <v>-9.6728807597608046E-3</v>
      </c>
      <c r="D8" s="3">
        <f t="shared" si="2"/>
        <v>4.6053841908383131E-2</v>
      </c>
      <c r="E8" s="3">
        <f t="shared" si="2"/>
        <v>7.3511242895971662E-3</v>
      </c>
      <c r="F8" s="3">
        <f t="shared" si="2"/>
        <v>-7.4074074074081953E-4</v>
      </c>
      <c r="G8" s="3"/>
    </row>
    <row r="9" spans="1:7" x14ac:dyDescent="0.25">
      <c r="A9" s="1" t="s">
        <v>13</v>
      </c>
    </row>
    <row r="10" spans="1:7" x14ac:dyDescent="0.25">
      <c r="A10" s="1" t="s">
        <v>1</v>
      </c>
      <c r="B10" s="3">
        <f>B6+1</f>
        <v>0.96171829339567494</v>
      </c>
      <c r="C10" s="3">
        <f t="shared" ref="C10:F10" si="3">C6+1</f>
        <v>0.95161290322580638</v>
      </c>
      <c r="D10" s="3">
        <f t="shared" si="3"/>
        <v>1.0756805264732276</v>
      </c>
      <c r="E10" s="3">
        <f t="shared" si="3"/>
        <v>1.0161094224924012</v>
      </c>
      <c r="F10" s="3">
        <f t="shared" si="3"/>
        <v>1.0271620355916327</v>
      </c>
    </row>
    <row r="11" spans="1:7" x14ac:dyDescent="0.25">
      <c r="A11" s="1" t="s">
        <v>2</v>
      </c>
      <c r="B11" s="3">
        <f t="shared" ref="B11:F11" si="4">B7+1</f>
        <v>1.0395841663334666</v>
      </c>
      <c r="C11" s="3">
        <f t="shared" si="4"/>
        <v>0.96489197530864201</v>
      </c>
      <c r="D11" s="3">
        <f t="shared" si="4"/>
        <v>1.0208743599842458</v>
      </c>
      <c r="E11" s="3">
        <f t="shared" si="4"/>
        <v>0.95522949586155015</v>
      </c>
      <c r="F11" s="3">
        <f t="shared" si="4"/>
        <v>0.95852866931121516</v>
      </c>
    </row>
    <row r="12" spans="1:7" x14ac:dyDescent="0.25">
      <c r="A12" s="1" t="s">
        <v>3</v>
      </c>
      <c r="B12" s="3">
        <f t="shared" ref="B12:F12" si="5">B8+1</f>
        <v>1.0155093825845025</v>
      </c>
      <c r="C12" s="3">
        <f t="shared" si="5"/>
        <v>0.9903271192402392</v>
      </c>
      <c r="D12" s="3">
        <f t="shared" si="5"/>
        <v>1.0460538419083831</v>
      </c>
      <c r="E12" s="3">
        <f t="shared" si="5"/>
        <v>1.0073511242895972</v>
      </c>
      <c r="F12" s="3">
        <f t="shared" si="5"/>
        <v>0.99925925925925918</v>
      </c>
    </row>
    <row r="13" spans="1:7" x14ac:dyDescent="0.25">
      <c r="A13" s="1" t="s">
        <v>12</v>
      </c>
      <c r="D13" s="1" t="s">
        <v>14</v>
      </c>
    </row>
    <row r="14" spans="1:7" x14ac:dyDescent="0.25">
      <c r="A14" s="1" t="s">
        <v>1</v>
      </c>
      <c r="B14" s="3">
        <f>(B2-G2)/G2</f>
        <v>2.7474242897283653E-2</v>
      </c>
      <c r="D14" s="1" t="s">
        <v>1</v>
      </c>
      <c r="E14" s="3">
        <f>(B2/G2)^(1/5)-1</f>
        <v>5.435438552045424E-3</v>
      </c>
    </row>
    <row r="15" spans="1:7" x14ac:dyDescent="0.25">
      <c r="A15" s="1" t="s">
        <v>2</v>
      </c>
      <c r="B15" s="3">
        <f t="shared" ref="B15:B16" si="6">(B3-G3)/G3</f>
        <v>-6.2387306166606579E-2</v>
      </c>
      <c r="D15" s="1" t="s">
        <v>2</v>
      </c>
      <c r="E15" s="3">
        <f t="shared" ref="E15:E16" si="7">(B3/G3)^(1/5)-1</f>
        <v>-1.2801025197019977E-2</v>
      </c>
    </row>
    <row r="16" spans="1:7" x14ac:dyDescent="0.25">
      <c r="A16" s="1" t="s">
        <v>3</v>
      </c>
      <c r="B16" s="3">
        <f t="shared" si="6"/>
        <v>5.8950617283950686E-2</v>
      </c>
      <c r="D16" s="1" t="s">
        <v>3</v>
      </c>
      <c r="E16" s="3">
        <f t="shared" si="7"/>
        <v>1.1521554474075879E-2</v>
      </c>
    </row>
    <row r="17" spans="1:7" x14ac:dyDescent="0.25">
      <c r="A17" s="1" t="s">
        <v>15</v>
      </c>
      <c r="D17" s="1" t="s">
        <v>16</v>
      </c>
    </row>
    <row r="18" spans="1:7" x14ac:dyDescent="0.25">
      <c r="A18" s="1" t="s">
        <v>1</v>
      </c>
      <c r="B18" s="3">
        <f>GEOMEAN(B10:F10)-1</f>
        <v>5.435438552045424E-3</v>
      </c>
      <c r="D18" s="1" t="s">
        <v>1</v>
      </c>
      <c r="E18" s="3">
        <f>AVERAGE(B6:F6)</f>
        <v>6.4566362357485699E-3</v>
      </c>
      <c r="F18" s="4" t="s">
        <v>11</v>
      </c>
      <c r="G18" s="3">
        <f>AVERAGE(B10:F10)-1</f>
        <v>6.4566362357485474E-3</v>
      </c>
    </row>
    <row r="19" spans="1:7" x14ac:dyDescent="0.25">
      <c r="A19" s="1" t="s">
        <v>2</v>
      </c>
      <c r="B19" s="3">
        <f>GEOMEAN(B11:F11)-1</f>
        <v>-1.2801025197019977E-2</v>
      </c>
      <c r="D19" s="1" t="s">
        <v>2</v>
      </c>
      <c r="E19" s="3">
        <f t="shared" ref="E19:E20" si="8">AVERAGE(B7:F7)</f>
        <v>-1.2178266640176049E-2</v>
      </c>
      <c r="F19" s="4" t="s">
        <v>11</v>
      </c>
      <c r="G19" s="3">
        <f>AVERAGE(B11:F11)-1</f>
        <v>-1.2178266640175961E-2</v>
      </c>
    </row>
    <row r="20" spans="1:7" x14ac:dyDescent="0.25">
      <c r="A20" s="1" t="s">
        <v>3</v>
      </c>
      <c r="B20" s="3">
        <f>GEOMEAN(B12:F12)-1</f>
        <v>1.1521554474075879E-2</v>
      </c>
      <c r="D20" s="1" t="s">
        <v>3</v>
      </c>
      <c r="E20" s="3">
        <f t="shared" si="8"/>
        <v>1.1700145456396239E-2</v>
      </c>
      <c r="F20" s="4" t="s">
        <v>11</v>
      </c>
      <c r="G20" s="3">
        <f>AVERAGE(B12:F12)-1</f>
        <v>1.1700145456396083E-2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L32" sqref="L32"/>
    </sheetView>
  </sheetViews>
  <sheetFormatPr defaultRowHeight="15.75" x14ac:dyDescent="0.25"/>
  <cols>
    <col min="1" max="1" width="44.7109375" style="1" bestFit="1" customWidth="1"/>
    <col min="2" max="6" width="8.42578125" style="1" bestFit="1" customWidth="1"/>
    <col min="7" max="16384" width="9.140625" style="1"/>
  </cols>
  <sheetData>
    <row r="1" spans="1:8" x14ac:dyDescent="0.25">
      <c r="A1" s="6" t="s">
        <v>26</v>
      </c>
      <c r="B1" s="7"/>
      <c r="C1" s="7"/>
      <c r="D1" s="7"/>
      <c r="E1" s="7"/>
      <c r="F1" s="7"/>
      <c r="H1"/>
    </row>
    <row r="2" spans="1:8" x14ac:dyDescent="0.25">
      <c r="A2" s="6" t="s">
        <v>27</v>
      </c>
      <c r="B2" s="7"/>
      <c r="C2" s="7"/>
      <c r="D2" s="7"/>
      <c r="E2" s="7"/>
      <c r="F2" s="7"/>
    </row>
    <row r="3" spans="1:8" x14ac:dyDescent="0.25">
      <c r="A3" s="8"/>
      <c r="B3" s="9">
        <v>2010</v>
      </c>
      <c r="C3" s="9">
        <v>2009</v>
      </c>
      <c r="D3" s="9">
        <v>2008</v>
      </c>
      <c r="E3" s="9">
        <v>2007</v>
      </c>
      <c r="F3" s="9">
        <v>2006</v>
      </c>
    </row>
    <row r="4" spans="1:8" x14ac:dyDescent="0.25">
      <c r="A4" s="1" t="s">
        <v>17</v>
      </c>
      <c r="B4" s="10">
        <v>43623</v>
      </c>
      <c r="C4" s="10">
        <v>35127</v>
      </c>
      <c r="D4" s="10">
        <v>37586</v>
      </c>
      <c r="E4" s="10">
        <v>38334</v>
      </c>
      <c r="F4" s="10">
        <v>35382</v>
      </c>
    </row>
    <row r="5" spans="1:8" x14ac:dyDescent="0.25">
      <c r="A5" s="1" t="s">
        <v>18</v>
      </c>
      <c r="B5" s="11">
        <v>28491</v>
      </c>
      <c r="C5" s="11">
        <v>19561</v>
      </c>
      <c r="D5" s="11">
        <v>20844</v>
      </c>
      <c r="E5" s="11">
        <v>19904</v>
      </c>
      <c r="F5" s="11">
        <v>18218</v>
      </c>
    </row>
    <row r="6" spans="1:8" x14ac:dyDescent="0.25">
      <c r="A6" s="1" t="s">
        <v>19</v>
      </c>
      <c r="B6" s="10">
        <f>B4-B5</f>
        <v>15132</v>
      </c>
      <c r="C6" s="10">
        <f t="shared" ref="C6:F6" si="0">C4-C5</f>
        <v>15566</v>
      </c>
      <c r="D6" s="10">
        <f t="shared" si="0"/>
        <v>16742</v>
      </c>
      <c r="E6" s="10">
        <f t="shared" si="0"/>
        <v>18430</v>
      </c>
      <c r="F6" s="10">
        <f t="shared" si="0"/>
        <v>17164</v>
      </c>
    </row>
    <row r="7" spans="1:8" x14ac:dyDescent="0.25">
      <c r="A7" s="1" t="s">
        <v>20</v>
      </c>
      <c r="B7" s="11">
        <f>B6-B8</f>
        <v>-331</v>
      </c>
      <c r="C7" s="11">
        <f t="shared" ref="C7:F7" si="1">C6-C8</f>
        <v>10076</v>
      </c>
      <c r="D7" s="11">
        <f t="shared" si="1"/>
        <v>16020</v>
      </c>
      <c r="E7" s="11">
        <f t="shared" si="1"/>
        <v>10409</v>
      </c>
      <c r="F7" s="11">
        <f t="shared" si="1"/>
        <v>11584</v>
      </c>
    </row>
    <row r="8" spans="1:8" x14ac:dyDescent="0.25">
      <c r="A8" s="1" t="s">
        <v>21</v>
      </c>
      <c r="B8" s="10">
        <v>15463</v>
      </c>
      <c r="C8" s="10">
        <v>5490</v>
      </c>
      <c r="D8" s="10">
        <v>722</v>
      </c>
      <c r="E8" s="10">
        <v>8021</v>
      </c>
      <c r="F8" s="10">
        <v>5580</v>
      </c>
    </row>
    <row r="9" spans="1:8" x14ac:dyDescent="0.25">
      <c r="A9" s="1" t="s">
        <v>22</v>
      </c>
      <c r="B9" s="11">
        <f>B10-B8</f>
        <v>582</v>
      </c>
      <c r="C9" s="11">
        <f t="shared" ref="C9:F9" si="2">C10-C8</f>
        <v>214</v>
      </c>
      <c r="D9" s="11">
        <f t="shared" si="2"/>
        <v>6964</v>
      </c>
      <c r="E9" s="11">
        <f t="shared" si="2"/>
        <v>1145</v>
      </c>
      <c r="F9" s="11">
        <f t="shared" si="2"/>
        <v>1488</v>
      </c>
    </row>
    <row r="10" spans="1:8" x14ac:dyDescent="0.25">
      <c r="A10" s="1" t="s">
        <v>23</v>
      </c>
      <c r="B10" s="10">
        <v>16045</v>
      </c>
      <c r="C10" s="10">
        <v>5704</v>
      </c>
      <c r="D10" s="10">
        <v>7686</v>
      </c>
      <c r="E10" s="10">
        <v>9166</v>
      </c>
      <c r="F10" s="10">
        <v>7068</v>
      </c>
    </row>
    <row r="11" spans="1:8" x14ac:dyDescent="0.25">
      <c r="A11" s="1" t="s">
        <v>24</v>
      </c>
      <c r="B11" s="11">
        <f>B10-B12</f>
        <v>4581</v>
      </c>
      <c r="C11" s="11">
        <f t="shared" ref="C11:F11" si="3">C10-C12</f>
        <v>1335</v>
      </c>
      <c r="D11" s="11">
        <f t="shared" si="3"/>
        <v>2394</v>
      </c>
      <c r="E11" s="11">
        <f t="shared" si="3"/>
        <v>2190</v>
      </c>
      <c r="F11" s="11">
        <f t="shared" si="3"/>
        <v>2024</v>
      </c>
    </row>
    <row r="12" spans="1:8" x14ac:dyDescent="0.25">
      <c r="A12" s="1" t="s">
        <v>25</v>
      </c>
      <c r="B12" s="10">
        <v>11464</v>
      </c>
      <c r="C12" s="10">
        <v>4369</v>
      </c>
      <c r="D12" s="10">
        <v>5292</v>
      </c>
      <c r="E12" s="10">
        <v>6976</v>
      </c>
      <c r="F12" s="10">
        <v>5044</v>
      </c>
    </row>
    <row r="14" spans="1:8" x14ac:dyDescent="0.25">
      <c r="A14" s="1" t="s">
        <v>28</v>
      </c>
      <c r="B14" s="3">
        <f>B11/B10</f>
        <v>0.28550950451854162</v>
      </c>
      <c r="C14" s="3">
        <f t="shared" ref="C14:F14" si="4">C11/C10</f>
        <v>0.23404628330995791</v>
      </c>
      <c r="D14" s="3">
        <f t="shared" si="4"/>
        <v>0.31147540983606559</v>
      </c>
      <c r="E14" s="3">
        <f t="shared" si="4"/>
        <v>0.23892646737944578</v>
      </c>
      <c r="F14" s="3">
        <f t="shared" si="4"/>
        <v>0.28636106395019806</v>
      </c>
    </row>
    <row r="15" spans="1:8" x14ac:dyDescent="0.25">
      <c r="A15" s="1" t="s">
        <v>29</v>
      </c>
      <c r="B15" s="3">
        <f>B6/B4</f>
        <v>0.34688123237741558</v>
      </c>
      <c r="C15" s="3">
        <f>C6/C4</f>
        <v>0.4431349104677314</v>
      </c>
      <c r="D15" s="3">
        <f>D6/D4</f>
        <v>0.44543180971638374</v>
      </c>
      <c r="E15" s="3">
        <f>E6/E4</f>
        <v>0.48077424740439295</v>
      </c>
      <c r="F15" s="3">
        <f>F6/F4</f>
        <v>0.48510542083545305</v>
      </c>
    </row>
    <row r="16" spans="1:8" x14ac:dyDescent="0.25">
      <c r="A16" s="1" t="s">
        <v>30</v>
      </c>
      <c r="B16" s="3">
        <f>B12/B4</f>
        <v>0.26279714829333151</v>
      </c>
      <c r="C16" s="3">
        <f>C12/C4</f>
        <v>0.12437725965781307</v>
      </c>
      <c r="D16" s="3">
        <f>D12/D4</f>
        <v>0.14079710530516681</v>
      </c>
      <c r="E16" s="3">
        <f>E12/E4</f>
        <v>0.18197944383575937</v>
      </c>
      <c r="F16" s="3">
        <f>F12/F4</f>
        <v>0.14255836300943983</v>
      </c>
    </row>
    <row r="18" spans="1:6" x14ac:dyDescent="0.25">
      <c r="A18" s="6" t="s">
        <v>26</v>
      </c>
      <c r="B18" s="7"/>
      <c r="C18" s="7"/>
      <c r="D18" s="7"/>
      <c r="E18" s="7"/>
      <c r="F18" s="7"/>
    </row>
    <row r="19" spans="1:6" x14ac:dyDescent="0.25">
      <c r="A19" s="6" t="s">
        <v>27</v>
      </c>
      <c r="B19" s="7"/>
      <c r="C19" s="7"/>
      <c r="D19" s="7"/>
      <c r="E19" s="7"/>
      <c r="F19" s="7"/>
    </row>
    <row r="20" spans="1:6" x14ac:dyDescent="0.25">
      <c r="A20" s="8"/>
      <c r="B20" s="9">
        <v>2010</v>
      </c>
      <c r="C20" s="9">
        <v>2009</v>
      </c>
      <c r="D20" s="9">
        <v>2008</v>
      </c>
      <c r="E20" s="9">
        <v>2007</v>
      </c>
      <c r="F20" s="9">
        <v>2006</v>
      </c>
    </row>
    <row r="21" spans="1:6" x14ac:dyDescent="0.25">
      <c r="A21" s="1" t="s">
        <v>17</v>
      </c>
      <c r="B21" s="12">
        <f>B4/B$4</f>
        <v>1</v>
      </c>
      <c r="C21" s="12">
        <f>C4/C$4</f>
        <v>1</v>
      </c>
      <c r="D21" s="12">
        <f>D4/D$4</f>
        <v>1</v>
      </c>
      <c r="E21" s="12">
        <f>E4/E$4</f>
        <v>1</v>
      </c>
      <c r="F21" s="12">
        <f>F4/F$4</f>
        <v>1</v>
      </c>
    </row>
    <row r="22" spans="1:6" x14ac:dyDescent="0.25">
      <c r="A22" s="1" t="s">
        <v>18</v>
      </c>
      <c r="B22" s="13">
        <f>B5/B$4</f>
        <v>0.65311876762258436</v>
      </c>
      <c r="C22" s="13">
        <f t="shared" ref="C22:F22" si="5">C5/C$4</f>
        <v>0.55686508953226865</v>
      </c>
      <c r="D22" s="13">
        <f t="shared" si="5"/>
        <v>0.55456819028361626</v>
      </c>
      <c r="E22" s="13">
        <f t="shared" si="5"/>
        <v>0.51922575259560699</v>
      </c>
      <c r="F22" s="13">
        <f t="shared" si="5"/>
        <v>0.51489457916454695</v>
      </c>
    </row>
    <row r="23" spans="1:6" x14ac:dyDescent="0.25">
      <c r="A23" s="1" t="s">
        <v>19</v>
      </c>
      <c r="B23" s="14">
        <f t="shared" ref="B23:F23" si="6">B6/B$4</f>
        <v>0.34688123237741558</v>
      </c>
      <c r="C23" s="14">
        <f t="shared" si="6"/>
        <v>0.4431349104677314</v>
      </c>
      <c r="D23" s="14">
        <f t="shared" si="6"/>
        <v>0.44543180971638374</v>
      </c>
      <c r="E23" s="14">
        <f t="shared" si="6"/>
        <v>0.48077424740439295</v>
      </c>
      <c r="F23" s="14">
        <f t="shared" si="6"/>
        <v>0.48510542083545305</v>
      </c>
    </row>
    <row r="24" spans="1:6" x14ac:dyDescent="0.25">
      <c r="A24" s="1" t="s">
        <v>20</v>
      </c>
      <c r="B24" s="13">
        <f t="shared" ref="B24:F24" si="7">B7/B$4</f>
        <v>-7.5877404121678935E-3</v>
      </c>
      <c r="C24" s="13">
        <f t="shared" si="7"/>
        <v>0.28684487716001938</v>
      </c>
      <c r="D24" s="13">
        <f t="shared" si="7"/>
        <v>0.42622252966530089</v>
      </c>
      <c r="E24" s="13">
        <f t="shared" si="7"/>
        <v>0.27153440809725049</v>
      </c>
      <c r="F24" s="13">
        <f t="shared" si="7"/>
        <v>0.32739811203436775</v>
      </c>
    </row>
    <row r="25" spans="1:6" x14ac:dyDescent="0.25">
      <c r="A25" s="1" t="s">
        <v>21</v>
      </c>
      <c r="B25" s="14">
        <f t="shared" ref="B25:F25" si="8">B8/B$4</f>
        <v>0.3544689727895835</v>
      </c>
      <c r="C25" s="14">
        <f t="shared" si="8"/>
        <v>0.15629003330771202</v>
      </c>
      <c r="D25" s="14">
        <f t="shared" si="8"/>
        <v>1.9209280051082848E-2</v>
      </c>
      <c r="E25" s="14">
        <f t="shared" si="8"/>
        <v>0.20923983930714249</v>
      </c>
      <c r="F25" s="14">
        <f t="shared" si="8"/>
        <v>0.1577073088010853</v>
      </c>
    </row>
    <row r="26" spans="1:6" x14ac:dyDescent="0.25">
      <c r="A26" s="1" t="s">
        <v>22</v>
      </c>
      <c r="B26" s="13">
        <f t="shared" ref="B26:F26" si="9">B9/B$4</f>
        <v>1.334158586066983E-2</v>
      </c>
      <c r="C26" s="13">
        <f t="shared" si="9"/>
        <v>6.0921798047086284E-3</v>
      </c>
      <c r="D26" s="13">
        <f t="shared" si="9"/>
        <v>0.18528175384451659</v>
      </c>
      <c r="E26" s="13">
        <f t="shared" si="9"/>
        <v>2.9869045755725989E-2</v>
      </c>
      <c r="F26" s="13">
        <f t="shared" si="9"/>
        <v>4.2055282346956081E-2</v>
      </c>
    </row>
    <row r="27" spans="1:6" x14ac:dyDescent="0.25">
      <c r="A27" s="1" t="s">
        <v>23</v>
      </c>
      <c r="B27" s="14">
        <f t="shared" ref="B27:F27" si="10">B10/B$4</f>
        <v>0.36781055865025331</v>
      </c>
      <c r="C27" s="14">
        <f t="shared" si="10"/>
        <v>0.16238221311242065</v>
      </c>
      <c r="D27" s="14">
        <f t="shared" si="10"/>
        <v>0.20449103389559942</v>
      </c>
      <c r="E27" s="14">
        <f t="shared" si="10"/>
        <v>0.23910888506286848</v>
      </c>
      <c r="F27" s="14">
        <f t="shared" si="10"/>
        <v>0.19976259114804137</v>
      </c>
    </row>
    <row r="28" spans="1:6" x14ac:dyDescent="0.25">
      <c r="A28" s="1" t="s">
        <v>24</v>
      </c>
      <c r="B28" s="13">
        <f t="shared" ref="B28:F28" si="11">B11/B$4</f>
        <v>0.10501341035692181</v>
      </c>
      <c r="C28" s="13">
        <f t="shared" si="11"/>
        <v>3.8004953454607568E-2</v>
      </c>
      <c r="D28" s="13">
        <f t="shared" si="11"/>
        <v>6.3693928590432602E-2</v>
      </c>
      <c r="E28" s="13">
        <f t="shared" si="11"/>
        <v>5.7129441227109092E-2</v>
      </c>
      <c r="F28" s="13">
        <f t="shared" si="11"/>
        <v>5.720422813860155E-2</v>
      </c>
    </row>
    <row r="29" spans="1:6" x14ac:dyDescent="0.25">
      <c r="A29" s="1" t="s">
        <v>25</v>
      </c>
      <c r="B29" s="14">
        <f t="shared" ref="B29:F29" si="12">B12/B$4</f>
        <v>0.26279714829333151</v>
      </c>
      <c r="C29" s="14">
        <f t="shared" si="12"/>
        <v>0.12437725965781307</v>
      </c>
      <c r="D29" s="14">
        <f t="shared" si="12"/>
        <v>0.14079710530516681</v>
      </c>
      <c r="E29" s="14">
        <f t="shared" si="12"/>
        <v>0.18197944383575937</v>
      </c>
      <c r="F29" s="14">
        <f t="shared" si="12"/>
        <v>0.14255836300943983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22" workbookViewId="0">
      <selection activeCell="H39" sqref="H39"/>
    </sheetView>
  </sheetViews>
  <sheetFormatPr defaultRowHeight="15.75" x14ac:dyDescent="0.25"/>
  <cols>
    <col min="1" max="1" width="40" style="1" bestFit="1" customWidth="1"/>
    <col min="2" max="6" width="11" style="1" bestFit="1" customWidth="1"/>
    <col min="7" max="16384" width="9.140625" style="1"/>
  </cols>
  <sheetData>
    <row r="1" spans="1:8" x14ac:dyDescent="0.25">
      <c r="A1" s="6" t="s">
        <v>48</v>
      </c>
      <c r="B1" s="6"/>
      <c r="C1" s="6"/>
      <c r="D1" s="6"/>
      <c r="E1" s="6"/>
      <c r="F1" s="6"/>
      <c r="H1"/>
    </row>
    <row r="2" spans="1:8" x14ac:dyDescent="0.25">
      <c r="A2" s="6" t="s">
        <v>49</v>
      </c>
      <c r="B2" s="6"/>
      <c r="C2" s="6"/>
      <c r="D2" s="6"/>
      <c r="E2" s="6"/>
      <c r="F2" s="6"/>
    </row>
    <row r="3" spans="1:8" ht="16.5" thickBot="1" x14ac:dyDescent="0.3">
      <c r="A3" s="16"/>
      <c r="B3" s="17">
        <v>2011</v>
      </c>
      <c r="C3" s="17">
        <v>2010</v>
      </c>
      <c r="D3" s="17">
        <v>2009</v>
      </c>
      <c r="E3" s="17">
        <v>2008</v>
      </c>
      <c r="F3" s="17">
        <v>2007</v>
      </c>
    </row>
    <row r="4" spans="1:8" x14ac:dyDescent="0.25">
      <c r="A4" s="5" t="s">
        <v>31</v>
      </c>
    </row>
    <row r="5" spans="1:8" x14ac:dyDescent="0.25">
      <c r="A5" s="1" t="s">
        <v>32</v>
      </c>
      <c r="B5" s="18">
        <v>7395</v>
      </c>
      <c r="C5" s="18">
        <v>7907</v>
      </c>
      <c r="D5" s="18">
        <v>7275</v>
      </c>
      <c r="E5" s="18">
        <v>5492</v>
      </c>
      <c r="F5" s="18">
        <v>7767</v>
      </c>
    </row>
    <row r="6" spans="1:8" x14ac:dyDescent="0.25">
      <c r="A6" s="1" t="s">
        <v>33</v>
      </c>
      <c r="B6" s="18">
        <v>5089</v>
      </c>
      <c r="C6" s="18">
        <v>4144</v>
      </c>
      <c r="D6" s="18">
        <v>3905</v>
      </c>
      <c r="E6" s="18">
        <v>3642</v>
      </c>
      <c r="F6" s="18">
        <v>2840</v>
      </c>
    </row>
    <row r="7" spans="1:8" x14ac:dyDescent="0.25">
      <c r="A7" s="1" t="s">
        <v>34</v>
      </c>
      <c r="B7" s="18">
        <v>36318</v>
      </c>
      <c r="C7" s="18">
        <v>32713</v>
      </c>
      <c r="D7" s="18">
        <v>34511</v>
      </c>
      <c r="E7" s="18">
        <v>35159</v>
      </c>
      <c r="F7" s="18">
        <v>33685</v>
      </c>
    </row>
    <row r="8" spans="1:8" x14ac:dyDescent="0.25">
      <c r="A8" s="1" t="s">
        <v>46</v>
      </c>
      <c r="B8" s="19">
        <v>3091</v>
      </c>
      <c r="C8" s="19">
        <v>3268</v>
      </c>
      <c r="D8" s="19">
        <v>3258</v>
      </c>
      <c r="E8" s="19">
        <v>3727</v>
      </c>
      <c r="F8" s="19">
        <v>2690</v>
      </c>
    </row>
    <row r="9" spans="1:8" x14ac:dyDescent="0.25">
      <c r="A9" s="1" t="s">
        <v>45</v>
      </c>
      <c r="B9" s="18">
        <f>SUM(B5:B8)</f>
        <v>51893</v>
      </c>
      <c r="C9" s="18">
        <f t="shared" ref="C9:F9" si="0">SUM(C5:C8)</f>
        <v>48032</v>
      </c>
      <c r="D9" s="18">
        <f t="shared" si="0"/>
        <v>48949</v>
      </c>
      <c r="E9" s="18">
        <f t="shared" si="0"/>
        <v>48020</v>
      </c>
      <c r="F9" s="18">
        <f t="shared" si="0"/>
        <v>46982</v>
      </c>
    </row>
    <row r="10" spans="1:8" x14ac:dyDescent="0.25">
      <c r="A10" s="1" t="s">
        <v>36</v>
      </c>
      <c r="B10" s="19">
        <v>128770</v>
      </c>
      <c r="C10" s="19">
        <v>122375</v>
      </c>
      <c r="D10" s="19">
        <v>114480</v>
      </c>
      <c r="E10" s="19">
        <v>115494</v>
      </c>
      <c r="F10" s="19">
        <v>104605</v>
      </c>
    </row>
    <row r="11" spans="1:8" ht="16.5" thickBot="1" x14ac:dyDescent="0.3">
      <c r="A11" s="5" t="s">
        <v>37</v>
      </c>
      <c r="B11" s="20">
        <f>SUM(B9:B10)</f>
        <v>180663</v>
      </c>
      <c r="C11" s="20">
        <f t="shared" ref="C11:F11" si="1">SUM(C9:C10)</f>
        <v>170407</v>
      </c>
      <c r="D11" s="20">
        <f t="shared" si="1"/>
        <v>163429</v>
      </c>
      <c r="E11" s="20">
        <f t="shared" si="1"/>
        <v>163514</v>
      </c>
      <c r="F11" s="20">
        <f t="shared" si="1"/>
        <v>151587</v>
      </c>
    </row>
    <row r="12" spans="1:8" ht="16.5" thickTop="1" x14ac:dyDescent="0.25">
      <c r="A12" s="5" t="s">
        <v>38</v>
      </c>
    </row>
    <row r="13" spans="1:8" x14ac:dyDescent="0.25">
      <c r="A13" s="1" t="s">
        <v>39</v>
      </c>
      <c r="B13" s="18">
        <v>33557</v>
      </c>
      <c r="C13" s="18">
        <v>30451</v>
      </c>
      <c r="D13" s="18">
        <v>28849</v>
      </c>
      <c r="E13" s="18">
        <v>30344</v>
      </c>
      <c r="F13" s="18">
        <v>28484</v>
      </c>
    </row>
    <row r="14" spans="1:8" x14ac:dyDescent="0.25">
      <c r="A14" s="1" t="s">
        <v>40</v>
      </c>
      <c r="B14" s="18">
        <v>1031</v>
      </c>
      <c r="C14" s="18">
        <v>523</v>
      </c>
      <c r="D14" s="18">
        <v>1506</v>
      </c>
      <c r="E14" s="18">
        <v>5040</v>
      </c>
      <c r="F14" s="18">
        <v>2570</v>
      </c>
    </row>
    <row r="15" spans="1:8" x14ac:dyDescent="0.25">
      <c r="A15" s="1" t="s">
        <v>41</v>
      </c>
      <c r="B15" s="19">
        <v>23896</v>
      </c>
      <c r="C15" s="19">
        <v>24569</v>
      </c>
      <c r="D15" s="19">
        <v>25035</v>
      </c>
      <c r="E15" s="19">
        <v>23094</v>
      </c>
      <c r="F15" s="19">
        <v>21094</v>
      </c>
    </row>
    <row r="16" spans="1:8" x14ac:dyDescent="0.25">
      <c r="A16" s="1" t="s">
        <v>35</v>
      </c>
      <c r="B16" s="21">
        <f>SUM(B13:B15)</f>
        <v>58484</v>
      </c>
      <c r="C16" s="21">
        <f t="shared" ref="C16:F16" si="2">SUM(C13:C15)</f>
        <v>55543</v>
      </c>
      <c r="D16" s="21">
        <f t="shared" si="2"/>
        <v>55390</v>
      </c>
      <c r="E16" s="21">
        <f t="shared" si="2"/>
        <v>58478</v>
      </c>
      <c r="F16" s="21">
        <f t="shared" si="2"/>
        <v>52148</v>
      </c>
    </row>
    <row r="17" spans="1:6" x14ac:dyDescent="0.25">
      <c r="A17" s="1" t="s">
        <v>47</v>
      </c>
      <c r="B17" s="19">
        <v>53637</v>
      </c>
      <c r="C17" s="19">
        <v>44396</v>
      </c>
      <c r="D17" s="19">
        <v>42754</v>
      </c>
      <c r="E17" s="19">
        <v>40428</v>
      </c>
      <c r="F17" s="19">
        <v>37866</v>
      </c>
    </row>
    <row r="18" spans="1:6" x14ac:dyDescent="0.25">
      <c r="A18" s="1" t="s">
        <v>42</v>
      </c>
      <c r="B18" s="22">
        <f>SUM(B16:B17)</f>
        <v>112121</v>
      </c>
      <c r="C18" s="22">
        <f t="shared" ref="C18:F18" si="3">SUM(C16:C17)</f>
        <v>99939</v>
      </c>
      <c r="D18" s="22">
        <f t="shared" si="3"/>
        <v>98144</v>
      </c>
      <c r="E18" s="22">
        <f t="shared" si="3"/>
        <v>98906</v>
      </c>
      <c r="F18" s="22">
        <f t="shared" si="3"/>
        <v>90014</v>
      </c>
    </row>
    <row r="19" spans="1:6" x14ac:dyDescent="0.25">
      <c r="A19" s="1" t="s">
        <v>43</v>
      </c>
      <c r="B19" s="19">
        <v>68542</v>
      </c>
      <c r="C19" s="19">
        <v>70468</v>
      </c>
      <c r="D19" s="19">
        <v>65285</v>
      </c>
      <c r="E19" s="19">
        <v>64608</v>
      </c>
      <c r="F19" s="19">
        <v>61573</v>
      </c>
    </row>
    <row r="20" spans="1:6" ht="16.5" thickBot="1" x14ac:dyDescent="0.3">
      <c r="A20" s="5" t="s">
        <v>44</v>
      </c>
      <c r="B20" s="20">
        <f>SUM(B18:B19)</f>
        <v>180663</v>
      </c>
      <c r="C20" s="20">
        <f t="shared" ref="C20:F20" si="4">SUM(C18:C19)</f>
        <v>170407</v>
      </c>
      <c r="D20" s="20">
        <f t="shared" si="4"/>
        <v>163429</v>
      </c>
      <c r="E20" s="20">
        <f t="shared" si="4"/>
        <v>163514</v>
      </c>
      <c r="F20" s="20">
        <f t="shared" si="4"/>
        <v>151587</v>
      </c>
    </row>
    <row r="21" spans="1:6" ht="16.5" thickTop="1" x14ac:dyDescent="0.25"/>
    <row r="22" spans="1:6" x14ac:dyDescent="0.25">
      <c r="A22" s="1" t="s">
        <v>50</v>
      </c>
      <c r="B22" s="3">
        <f>B18/B20</f>
        <v>0.62060853633560831</v>
      </c>
    </row>
    <row r="23" spans="1:6" x14ac:dyDescent="0.25">
      <c r="A23" s="1" t="s">
        <v>51</v>
      </c>
      <c r="B23" s="3">
        <f>B19/B20</f>
        <v>0.37939146366439169</v>
      </c>
    </row>
    <row r="25" spans="1:6" x14ac:dyDescent="0.25">
      <c r="A25" s="6" t="s">
        <v>48</v>
      </c>
      <c r="B25" s="6"/>
      <c r="C25" s="6"/>
      <c r="D25" s="6"/>
      <c r="E25" s="6"/>
      <c r="F25" s="6"/>
    </row>
    <row r="26" spans="1:6" x14ac:dyDescent="0.25">
      <c r="A26" s="6" t="s">
        <v>49</v>
      </c>
      <c r="B26" s="6"/>
      <c r="C26" s="6"/>
      <c r="D26" s="6"/>
      <c r="E26" s="6"/>
      <c r="F26" s="6"/>
    </row>
    <row r="27" spans="1:6" ht="16.5" thickBot="1" x14ac:dyDescent="0.3">
      <c r="A27" s="16"/>
      <c r="B27" s="17">
        <v>2011</v>
      </c>
      <c r="C27" s="17">
        <v>2010</v>
      </c>
      <c r="D27" s="17">
        <v>2009</v>
      </c>
      <c r="E27" s="17">
        <v>2008</v>
      </c>
      <c r="F27" s="17">
        <v>2007</v>
      </c>
    </row>
    <row r="28" spans="1:6" x14ac:dyDescent="0.25">
      <c r="A28" s="5" t="s">
        <v>31</v>
      </c>
    </row>
    <row r="29" spans="1:6" x14ac:dyDescent="0.25">
      <c r="A29" s="1" t="s">
        <v>32</v>
      </c>
      <c r="B29" s="3">
        <f>B5/B$11</f>
        <v>4.0932565052058251E-2</v>
      </c>
      <c r="C29" s="3">
        <f t="shared" ref="C29:F29" si="5">C5/C$11</f>
        <v>4.6400676028566901E-2</v>
      </c>
      <c r="D29" s="3">
        <f t="shared" si="5"/>
        <v>4.4514743405393166E-2</v>
      </c>
      <c r="E29" s="3">
        <f t="shared" si="5"/>
        <v>3.3587338087258584E-2</v>
      </c>
      <c r="F29" s="3">
        <f t="shared" si="5"/>
        <v>5.1237902986403849E-2</v>
      </c>
    </row>
    <row r="30" spans="1:6" x14ac:dyDescent="0.25">
      <c r="A30" s="1" t="s">
        <v>33</v>
      </c>
      <c r="B30" s="3">
        <f t="shared" ref="B30:F30" si="6">B6/B$11</f>
        <v>2.8168468363749078E-2</v>
      </c>
      <c r="C30" s="3">
        <f t="shared" si="6"/>
        <v>2.4318249837154578E-2</v>
      </c>
      <c r="D30" s="3">
        <f t="shared" si="6"/>
        <v>2.3894168109699014E-2</v>
      </c>
      <c r="E30" s="3">
        <f t="shared" si="6"/>
        <v>2.2273322162016707E-2</v>
      </c>
      <c r="F30" s="3">
        <f t="shared" si="6"/>
        <v>1.8735115808083808E-2</v>
      </c>
    </row>
    <row r="31" spans="1:6" x14ac:dyDescent="0.25">
      <c r="A31" s="1" t="s">
        <v>34</v>
      </c>
      <c r="B31" s="3">
        <f t="shared" ref="B31:F31" si="7">B7/B$11</f>
        <v>0.2010262200893376</v>
      </c>
      <c r="C31" s="3">
        <f t="shared" si="7"/>
        <v>0.19196981344663072</v>
      </c>
      <c r="D31" s="3">
        <f t="shared" si="7"/>
        <v>0.21116815253106855</v>
      </c>
      <c r="E31" s="3">
        <f t="shared" si="7"/>
        <v>0.21502134373815085</v>
      </c>
      <c r="F31" s="3">
        <f t="shared" si="7"/>
        <v>0.2222156253504588</v>
      </c>
    </row>
    <row r="32" spans="1:6" x14ac:dyDescent="0.25">
      <c r="A32" s="1" t="s">
        <v>46</v>
      </c>
      <c r="B32" s="13">
        <f t="shared" ref="B32:F32" si="8">B8/B$11</f>
        <v>1.710920332331468E-2</v>
      </c>
      <c r="C32" s="13">
        <f t="shared" si="8"/>
        <v>1.9177615943007036E-2</v>
      </c>
      <c r="D32" s="13">
        <f t="shared" si="8"/>
        <v>1.9935262407528652E-2</v>
      </c>
      <c r="E32" s="13">
        <f t="shared" si="8"/>
        <v>2.2793155326149443E-2</v>
      </c>
      <c r="F32" s="13">
        <f t="shared" si="8"/>
        <v>1.7745585043572338E-2</v>
      </c>
    </row>
    <row r="33" spans="1:6" x14ac:dyDescent="0.25">
      <c r="A33" s="1" t="s">
        <v>45</v>
      </c>
      <c r="B33" s="3">
        <f t="shared" ref="B33:F35" si="9">B9/B$11</f>
        <v>0.28723645682845961</v>
      </c>
      <c r="C33" s="3">
        <f t="shared" si="9"/>
        <v>0.28186635525535925</v>
      </c>
      <c r="D33" s="3">
        <f t="shared" si="9"/>
        <v>0.29951232645368936</v>
      </c>
      <c r="E33" s="3">
        <f t="shared" si="9"/>
        <v>0.29367515931357557</v>
      </c>
      <c r="F33" s="3">
        <f t="shared" si="9"/>
        <v>0.30993422918851882</v>
      </c>
    </row>
    <row r="34" spans="1:6" x14ac:dyDescent="0.25">
      <c r="A34" s="1" t="s">
        <v>36</v>
      </c>
      <c r="B34" s="13">
        <f t="shared" ref="B34:F35" si="10">B10/B$11</f>
        <v>0.71276354317154034</v>
      </c>
      <c r="C34" s="13">
        <f t="shared" si="10"/>
        <v>0.71813364474464081</v>
      </c>
      <c r="D34" s="13">
        <f t="shared" si="10"/>
        <v>0.70048767354631059</v>
      </c>
      <c r="E34" s="13">
        <f t="shared" si="10"/>
        <v>0.70632484068642443</v>
      </c>
      <c r="F34" s="13">
        <f t="shared" si="10"/>
        <v>0.69006577081148124</v>
      </c>
    </row>
    <row r="35" spans="1:6" ht="16.5" thickBot="1" x14ac:dyDescent="0.3">
      <c r="A35" s="5" t="s">
        <v>37</v>
      </c>
      <c r="B35" s="23">
        <f t="shared" ref="B35:F35" si="11">B11/B$11</f>
        <v>1</v>
      </c>
      <c r="C35" s="23">
        <f t="shared" si="11"/>
        <v>1</v>
      </c>
      <c r="D35" s="23">
        <f t="shared" si="11"/>
        <v>1</v>
      </c>
      <c r="E35" s="23">
        <f t="shared" si="11"/>
        <v>1</v>
      </c>
      <c r="F35" s="23">
        <f t="shared" si="11"/>
        <v>1</v>
      </c>
    </row>
    <row r="36" spans="1:6" ht="16.5" thickTop="1" x14ac:dyDescent="0.25">
      <c r="A36" s="5" t="s">
        <v>38</v>
      </c>
    </row>
    <row r="37" spans="1:6" x14ac:dyDescent="0.25">
      <c r="A37" s="1" t="s">
        <v>39</v>
      </c>
      <c r="B37" s="3">
        <f t="shared" ref="B37:F37" si="12">B13/B$11</f>
        <v>0.18574362210303161</v>
      </c>
      <c r="C37" s="3">
        <f t="shared" si="12"/>
        <v>0.17869571085694835</v>
      </c>
      <c r="D37" s="3">
        <f t="shared" si="12"/>
        <v>0.1765231384882732</v>
      </c>
      <c r="E37" s="3">
        <f t="shared" si="12"/>
        <v>0.1855743239111024</v>
      </c>
      <c r="F37" s="3">
        <f t="shared" si="12"/>
        <v>0.18790529530896449</v>
      </c>
    </row>
    <row r="38" spans="1:6" x14ac:dyDescent="0.25">
      <c r="A38" s="1" t="s">
        <v>40</v>
      </c>
      <c r="B38" s="3">
        <f t="shared" ref="B38:F38" si="13">B14/B$11</f>
        <v>5.7067578862301637E-3</v>
      </c>
      <c r="C38" s="3">
        <f t="shared" si="13"/>
        <v>3.0691227473049814E-3</v>
      </c>
      <c r="D38" s="3">
        <f t="shared" si="13"/>
        <v>9.2150107997968529E-3</v>
      </c>
      <c r="E38" s="3">
        <f t="shared" si="13"/>
        <v>3.0823048790929217E-2</v>
      </c>
      <c r="F38" s="3">
        <f t="shared" si="13"/>
        <v>1.6953960431963164E-2</v>
      </c>
    </row>
    <row r="39" spans="1:6" x14ac:dyDescent="0.25">
      <c r="A39" s="1" t="s">
        <v>41</v>
      </c>
      <c r="B39" s="13">
        <f t="shared" ref="B39:F39" si="14">B15/B$11</f>
        <v>0.13226836707018039</v>
      </c>
      <c r="C39" s="13">
        <f t="shared" si="14"/>
        <v>0.14417834948094854</v>
      </c>
      <c r="D39" s="13">
        <f t="shared" si="14"/>
        <v>0.15318578710020866</v>
      </c>
      <c r="E39" s="13">
        <f t="shared" si="14"/>
        <v>0.1412356128527221</v>
      </c>
      <c r="F39" s="13">
        <f t="shared" si="14"/>
        <v>0.13915441297736614</v>
      </c>
    </row>
    <row r="40" spans="1:6" x14ac:dyDescent="0.25">
      <c r="A40" s="1" t="s">
        <v>35</v>
      </c>
      <c r="B40" s="25">
        <f t="shared" ref="B40:F40" si="15">B16/B$11</f>
        <v>0.32371874705944215</v>
      </c>
      <c r="C40" s="25">
        <f t="shared" si="15"/>
        <v>0.32594318308520193</v>
      </c>
      <c r="D40" s="25">
        <f t="shared" si="15"/>
        <v>0.33892393638827872</v>
      </c>
      <c r="E40" s="25">
        <f t="shared" si="15"/>
        <v>0.3576329855547537</v>
      </c>
      <c r="F40" s="25">
        <f t="shared" si="15"/>
        <v>0.34401366871829381</v>
      </c>
    </row>
    <row r="41" spans="1:6" x14ac:dyDescent="0.25">
      <c r="A41" s="1" t="s">
        <v>47</v>
      </c>
      <c r="B41" s="13">
        <f t="shared" ref="B41:F41" si="16">B17/B$11</f>
        <v>0.29688978927616611</v>
      </c>
      <c r="C41" s="13">
        <f t="shared" si="16"/>
        <v>0.26052920361252763</v>
      </c>
      <c r="D41" s="13">
        <f t="shared" si="16"/>
        <v>0.26160595732703495</v>
      </c>
      <c r="E41" s="13">
        <f t="shared" si="16"/>
        <v>0.2472448842300965</v>
      </c>
      <c r="F41" s="13">
        <f t="shared" si="16"/>
        <v>0.24979714619327514</v>
      </c>
    </row>
    <row r="42" spans="1:6" x14ac:dyDescent="0.25">
      <c r="A42" s="1" t="s">
        <v>42</v>
      </c>
      <c r="B42" s="26">
        <f t="shared" ref="B42:F42" si="17">B18/B$11</f>
        <v>0.62060853633560831</v>
      </c>
      <c r="C42" s="26">
        <f t="shared" si="17"/>
        <v>0.58647238669772961</v>
      </c>
      <c r="D42" s="26">
        <f t="shared" si="17"/>
        <v>0.60052989371531373</v>
      </c>
      <c r="E42" s="26">
        <f t="shared" si="17"/>
        <v>0.60487786978485025</v>
      </c>
      <c r="F42" s="26">
        <f t="shared" si="17"/>
        <v>0.59381081491156895</v>
      </c>
    </row>
    <row r="43" spans="1:6" x14ac:dyDescent="0.25">
      <c r="A43" s="1" t="s">
        <v>43</v>
      </c>
      <c r="B43" s="13">
        <f t="shared" ref="B43:F43" si="18">B19/B$11</f>
        <v>0.37939146366439169</v>
      </c>
      <c r="C43" s="13">
        <f t="shared" si="18"/>
        <v>0.41352761330227045</v>
      </c>
      <c r="D43" s="13">
        <f t="shared" si="18"/>
        <v>0.39947010628468632</v>
      </c>
      <c r="E43" s="13">
        <f t="shared" si="18"/>
        <v>0.39512213021514975</v>
      </c>
      <c r="F43" s="13">
        <f t="shared" si="18"/>
        <v>0.40618918508843105</v>
      </c>
    </row>
    <row r="44" spans="1:6" ht="16.5" thickBot="1" x14ac:dyDescent="0.3">
      <c r="A44" s="5" t="s">
        <v>44</v>
      </c>
      <c r="B44" s="28">
        <f t="shared" ref="B44:F44" si="19">B20/B$11</f>
        <v>1</v>
      </c>
      <c r="C44" s="28">
        <f t="shared" si="19"/>
        <v>1</v>
      </c>
      <c r="D44" s="28">
        <f t="shared" si="19"/>
        <v>1</v>
      </c>
      <c r="E44" s="28">
        <f t="shared" si="19"/>
        <v>1</v>
      </c>
      <c r="F44" s="28">
        <f t="shared" si="19"/>
        <v>1</v>
      </c>
    </row>
    <row r="45" spans="1:6" ht="16.5" thickTop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K3" sqref="K3"/>
    </sheetView>
  </sheetViews>
  <sheetFormatPr defaultRowHeight="15.75" x14ac:dyDescent="0.25"/>
  <cols>
    <col min="1" max="1" width="40" style="1" bestFit="1" customWidth="1"/>
    <col min="2" max="6" width="11" style="1" bestFit="1" customWidth="1"/>
    <col min="7" max="7" width="12.42578125" style="1" bestFit="1" customWidth="1"/>
    <col min="8" max="9" width="11" style="1" bestFit="1" customWidth="1"/>
    <col min="10" max="16384" width="9.140625" style="1"/>
  </cols>
  <sheetData>
    <row r="1" spans="1:6" x14ac:dyDescent="0.25">
      <c r="A1" s="6" t="s">
        <v>48</v>
      </c>
      <c r="B1" s="6"/>
      <c r="C1" s="6"/>
      <c r="D1" s="6"/>
      <c r="E1" s="6"/>
      <c r="F1" s="6"/>
    </row>
    <row r="2" spans="1:6" x14ac:dyDescent="0.25">
      <c r="A2" s="6" t="s">
        <v>49</v>
      </c>
      <c r="B2" s="6"/>
      <c r="C2" s="6"/>
      <c r="D2" s="6"/>
      <c r="E2" s="6"/>
      <c r="F2" s="6"/>
    </row>
    <row r="3" spans="1:6" ht="16.5" thickBot="1" x14ac:dyDescent="0.3">
      <c r="A3" s="16"/>
      <c r="B3" s="17">
        <v>2011</v>
      </c>
      <c r="C3" s="17">
        <v>2010</v>
      </c>
      <c r="D3" s="17">
        <v>2009</v>
      </c>
      <c r="E3" s="17">
        <v>2008</v>
      </c>
      <c r="F3" s="17">
        <v>2007</v>
      </c>
    </row>
    <row r="4" spans="1:6" x14ac:dyDescent="0.25">
      <c r="A4" s="5" t="s">
        <v>31</v>
      </c>
    </row>
    <row r="5" spans="1:6" x14ac:dyDescent="0.25">
      <c r="A5" s="1" t="s">
        <v>32</v>
      </c>
      <c r="B5" s="18">
        <v>7395</v>
      </c>
      <c r="C5" s="18">
        <v>7907</v>
      </c>
      <c r="D5" s="18">
        <v>7275</v>
      </c>
      <c r="E5" s="18">
        <v>5492</v>
      </c>
      <c r="F5" s="18">
        <v>7767</v>
      </c>
    </row>
    <row r="6" spans="1:6" x14ac:dyDescent="0.25">
      <c r="A6" s="1" t="s">
        <v>33</v>
      </c>
      <c r="B6" s="18">
        <v>5089</v>
      </c>
      <c r="C6" s="18">
        <v>4144</v>
      </c>
      <c r="D6" s="18">
        <v>3905</v>
      </c>
      <c r="E6" s="18">
        <v>3642</v>
      </c>
      <c r="F6" s="18">
        <v>2840</v>
      </c>
    </row>
    <row r="7" spans="1:6" x14ac:dyDescent="0.25">
      <c r="A7" s="1" t="s">
        <v>34</v>
      </c>
      <c r="B7" s="18">
        <v>36318</v>
      </c>
      <c r="C7" s="18">
        <v>32713</v>
      </c>
      <c r="D7" s="18">
        <v>34511</v>
      </c>
      <c r="E7" s="18">
        <v>35159</v>
      </c>
      <c r="F7" s="18">
        <v>33685</v>
      </c>
    </row>
    <row r="8" spans="1:6" x14ac:dyDescent="0.25">
      <c r="A8" s="1" t="s">
        <v>46</v>
      </c>
      <c r="B8" s="19">
        <v>3091</v>
      </c>
      <c r="C8" s="19">
        <v>3268</v>
      </c>
      <c r="D8" s="19">
        <v>3258</v>
      </c>
      <c r="E8" s="19">
        <v>3727</v>
      </c>
      <c r="F8" s="19">
        <v>2690</v>
      </c>
    </row>
    <row r="9" spans="1:6" x14ac:dyDescent="0.25">
      <c r="A9" s="1" t="s">
        <v>45</v>
      </c>
      <c r="B9" s="18">
        <f>SUM(B5:B8)</f>
        <v>51893</v>
      </c>
      <c r="C9" s="18">
        <f t="shared" ref="C9:F9" si="0">SUM(C5:C8)</f>
        <v>48032</v>
      </c>
      <c r="D9" s="18">
        <f t="shared" si="0"/>
        <v>48949</v>
      </c>
      <c r="E9" s="18">
        <f t="shared" si="0"/>
        <v>48020</v>
      </c>
      <c r="F9" s="18">
        <f t="shared" si="0"/>
        <v>46982</v>
      </c>
    </row>
    <row r="10" spans="1:6" x14ac:dyDescent="0.25">
      <c r="A10" s="1" t="s">
        <v>36</v>
      </c>
      <c r="B10" s="19">
        <v>128770</v>
      </c>
      <c r="C10" s="19">
        <v>122375</v>
      </c>
      <c r="D10" s="19">
        <v>114480</v>
      </c>
      <c r="E10" s="19">
        <v>115494</v>
      </c>
      <c r="F10" s="19">
        <v>104605</v>
      </c>
    </row>
    <row r="11" spans="1:6" ht="16.5" thickBot="1" x14ac:dyDescent="0.3">
      <c r="A11" s="5" t="s">
        <v>37</v>
      </c>
      <c r="B11" s="20">
        <f>SUM(B9:B10)</f>
        <v>180663</v>
      </c>
      <c r="C11" s="20">
        <f t="shared" ref="C11:F11" si="1">SUM(C9:C10)</f>
        <v>170407</v>
      </c>
      <c r="D11" s="20">
        <f t="shared" si="1"/>
        <v>163429</v>
      </c>
      <c r="E11" s="20">
        <f t="shared" si="1"/>
        <v>163514</v>
      </c>
      <c r="F11" s="20">
        <f t="shared" si="1"/>
        <v>151587</v>
      </c>
    </row>
    <row r="12" spans="1:6" ht="16.5" thickTop="1" x14ac:dyDescent="0.25">
      <c r="A12" s="5" t="s">
        <v>38</v>
      </c>
    </row>
    <row r="13" spans="1:6" x14ac:dyDescent="0.25">
      <c r="A13" s="1" t="s">
        <v>39</v>
      </c>
      <c r="B13" s="18">
        <v>33557</v>
      </c>
      <c r="C13" s="18">
        <v>30451</v>
      </c>
      <c r="D13" s="18">
        <v>28849</v>
      </c>
      <c r="E13" s="18">
        <v>30344</v>
      </c>
      <c r="F13" s="18">
        <v>28484</v>
      </c>
    </row>
    <row r="14" spans="1:6" x14ac:dyDescent="0.25">
      <c r="A14" s="1" t="s">
        <v>40</v>
      </c>
      <c r="B14" s="18">
        <v>1031</v>
      </c>
      <c r="C14" s="18">
        <v>523</v>
      </c>
      <c r="D14" s="18">
        <v>1506</v>
      </c>
      <c r="E14" s="18">
        <v>5040</v>
      </c>
      <c r="F14" s="18">
        <v>2570</v>
      </c>
    </row>
    <row r="15" spans="1:6" x14ac:dyDescent="0.25">
      <c r="A15" s="1" t="s">
        <v>41</v>
      </c>
      <c r="B15" s="19">
        <v>23896</v>
      </c>
      <c r="C15" s="19">
        <v>24569</v>
      </c>
      <c r="D15" s="19">
        <v>25035</v>
      </c>
      <c r="E15" s="19">
        <v>23094</v>
      </c>
      <c r="F15" s="19">
        <v>21094</v>
      </c>
    </row>
    <row r="16" spans="1:6" x14ac:dyDescent="0.25">
      <c r="A16" s="1" t="s">
        <v>35</v>
      </c>
      <c r="B16" s="21">
        <f>SUM(B13:B15)</f>
        <v>58484</v>
      </c>
      <c r="C16" s="21">
        <f t="shared" ref="C16:F16" si="2">SUM(C13:C15)</f>
        <v>55543</v>
      </c>
      <c r="D16" s="21">
        <f t="shared" si="2"/>
        <v>55390</v>
      </c>
      <c r="E16" s="21">
        <f t="shared" si="2"/>
        <v>58478</v>
      </c>
      <c r="F16" s="21">
        <f t="shared" si="2"/>
        <v>52148</v>
      </c>
    </row>
    <row r="17" spans="1:8" x14ac:dyDescent="0.25">
      <c r="A17" s="1" t="s">
        <v>47</v>
      </c>
      <c r="B17" s="19">
        <v>53637</v>
      </c>
      <c r="C17" s="19">
        <v>44396</v>
      </c>
      <c r="D17" s="19">
        <v>42754</v>
      </c>
      <c r="E17" s="19">
        <v>40428</v>
      </c>
      <c r="F17" s="19">
        <v>37866</v>
      </c>
    </row>
    <row r="18" spans="1:8" x14ac:dyDescent="0.25">
      <c r="A18" s="1" t="s">
        <v>42</v>
      </c>
      <c r="B18" s="22">
        <f>SUM(B16:B17)</f>
        <v>112121</v>
      </c>
      <c r="C18" s="22">
        <f t="shared" ref="C18:F18" si="3">SUM(C16:C17)</f>
        <v>99939</v>
      </c>
      <c r="D18" s="22">
        <f t="shared" si="3"/>
        <v>98144</v>
      </c>
      <c r="E18" s="22">
        <f t="shared" si="3"/>
        <v>98906</v>
      </c>
      <c r="F18" s="22">
        <f t="shared" si="3"/>
        <v>90014</v>
      </c>
    </row>
    <row r="19" spans="1:8" x14ac:dyDescent="0.25">
      <c r="A19" s="1" t="s">
        <v>43</v>
      </c>
      <c r="B19" s="19">
        <v>68542</v>
      </c>
      <c r="C19" s="19">
        <v>70468</v>
      </c>
      <c r="D19" s="19">
        <v>65285</v>
      </c>
      <c r="E19" s="19">
        <v>64608</v>
      </c>
      <c r="F19" s="19">
        <v>61573</v>
      </c>
    </row>
    <row r="20" spans="1:8" ht="16.5" thickBot="1" x14ac:dyDescent="0.3">
      <c r="A20" s="5" t="s">
        <v>44</v>
      </c>
      <c r="B20" s="20">
        <f>SUM(B18:B19)</f>
        <v>180663</v>
      </c>
      <c r="C20" s="20">
        <f t="shared" ref="C20:F20" si="4">SUM(C18:C19)</f>
        <v>170407</v>
      </c>
      <c r="D20" s="20">
        <f t="shared" si="4"/>
        <v>163429</v>
      </c>
      <c r="E20" s="20">
        <f t="shared" si="4"/>
        <v>163514</v>
      </c>
      <c r="F20" s="20">
        <f t="shared" si="4"/>
        <v>151587</v>
      </c>
    </row>
    <row r="21" spans="1:8" ht="16.5" thickTop="1" x14ac:dyDescent="0.25"/>
    <row r="22" spans="1:8" x14ac:dyDescent="0.25">
      <c r="A22" s="6" t="s">
        <v>48</v>
      </c>
      <c r="B22" s="6"/>
      <c r="C22" s="6"/>
      <c r="D22" s="6"/>
      <c r="E22" s="6"/>
    </row>
    <row r="23" spans="1:8" ht="16.5" thickBot="1" x14ac:dyDescent="0.3">
      <c r="A23" s="6" t="s">
        <v>49</v>
      </c>
      <c r="B23" s="6"/>
      <c r="C23" s="6"/>
      <c r="D23" s="6"/>
      <c r="E23" s="6"/>
      <c r="G23" s="29"/>
      <c r="H23" s="29"/>
    </row>
    <row r="24" spans="1:8" ht="16.5" thickBot="1" x14ac:dyDescent="0.3">
      <c r="A24" s="16"/>
      <c r="B24" s="17">
        <v>2011</v>
      </c>
      <c r="C24" s="17">
        <v>2010</v>
      </c>
      <c r="D24" s="17">
        <v>2009</v>
      </c>
      <c r="E24" s="17">
        <v>2008</v>
      </c>
      <c r="G24" s="30" t="s">
        <v>52</v>
      </c>
      <c r="H24" s="30" t="s">
        <v>53</v>
      </c>
    </row>
    <row r="25" spans="1:8" x14ac:dyDescent="0.25">
      <c r="A25" s="5" t="s">
        <v>31</v>
      </c>
    </row>
    <row r="26" spans="1:8" x14ac:dyDescent="0.25">
      <c r="A26" s="1" t="s">
        <v>32</v>
      </c>
      <c r="B26" s="3">
        <f>B5/C5-1</f>
        <v>-6.4752750727203767E-2</v>
      </c>
      <c r="C26" s="3">
        <f t="shared" ref="C26:E26" si="5">C5/D5-1</f>
        <v>8.6872852233677023E-2</v>
      </c>
      <c r="D26" s="3">
        <f t="shared" si="5"/>
        <v>0.32465404224326289</v>
      </c>
      <c r="E26" s="3">
        <f t="shared" si="5"/>
        <v>-0.29290588386764516</v>
      </c>
      <c r="G26" s="3">
        <f>(B5/F5)^(1/4)-1</f>
        <v>-1.2195004132635301E-2</v>
      </c>
      <c r="H26" s="3">
        <f>AVERAGE(B26:E26)</f>
        <v>1.3467064970522746E-2</v>
      </c>
    </row>
    <row r="27" spans="1:8" x14ac:dyDescent="0.25">
      <c r="A27" s="1" t="s">
        <v>33</v>
      </c>
      <c r="B27" s="3">
        <f t="shared" ref="B27:E27" si="6">B6/C6-1</f>
        <v>0.22804054054054057</v>
      </c>
      <c r="C27" s="3">
        <f t="shared" si="6"/>
        <v>6.1203585147247219E-2</v>
      </c>
      <c r="D27" s="3">
        <f t="shared" si="6"/>
        <v>7.2213069741900116E-2</v>
      </c>
      <c r="E27" s="3">
        <f t="shared" si="6"/>
        <v>0.28239436619718306</v>
      </c>
      <c r="G27" s="3">
        <f t="shared" ref="G27:G41" si="7">(B6/F6)^(1/4)-1</f>
        <v>0.1569871291950018</v>
      </c>
      <c r="H27" s="3">
        <f t="shared" ref="H27:H32" si="8">AVERAGE(B27:E27)</f>
        <v>0.16096289040671774</v>
      </c>
    </row>
    <row r="28" spans="1:8" x14ac:dyDescent="0.25">
      <c r="A28" s="1" t="s">
        <v>34</v>
      </c>
      <c r="B28" s="3">
        <f t="shared" ref="B28:E28" si="9">B7/C7-1</f>
        <v>0.11020083758750343</v>
      </c>
      <c r="C28" s="3">
        <f t="shared" si="9"/>
        <v>-5.209933064819916E-2</v>
      </c>
      <c r="D28" s="3">
        <f t="shared" si="9"/>
        <v>-1.843055832077134E-2</v>
      </c>
      <c r="E28" s="3">
        <f t="shared" si="9"/>
        <v>4.3758349413685727E-2</v>
      </c>
      <c r="G28" s="3">
        <f t="shared" si="7"/>
        <v>1.8993334427580999E-2</v>
      </c>
      <c r="H28" s="3">
        <f t="shared" si="8"/>
        <v>2.0857324508054664E-2</v>
      </c>
    </row>
    <row r="29" spans="1:8" x14ac:dyDescent="0.25">
      <c r="A29" s="1" t="s">
        <v>46</v>
      </c>
      <c r="B29" s="13">
        <f t="shared" ref="B29:E29" si="10">B8/C8-1</f>
        <v>-5.4161566707466302E-2</v>
      </c>
      <c r="C29" s="13">
        <f t="shared" si="10"/>
        <v>3.0693677102517913E-3</v>
      </c>
      <c r="D29" s="13">
        <f t="shared" si="10"/>
        <v>-0.1258384759860478</v>
      </c>
      <c r="E29" s="13">
        <f t="shared" si="10"/>
        <v>0.38550185873605947</v>
      </c>
      <c r="G29" s="3">
        <f t="shared" si="7"/>
        <v>3.5348792347924096E-2</v>
      </c>
      <c r="H29" s="3">
        <f t="shared" si="8"/>
        <v>5.2142795938199288E-2</v>
      </c>
    </row>
    <row r="30" spans="1:8" x14ac:dyDescent="0.25">
      <c r="A30" s="1" t="s">
        <v>45</v>
      </c>
      <c r="B30" s="3">
        <f t="shared" ref="B30:E30" si="11">B9/C9-1</f>
        <v>8.0383910726182561E-2</v>
      </c>
      <c r="C30" s="3">
        <f t="shared" si="11"/>
        <v>-1.8733784142679122E-2</v>
      </c>
      <c r="D30" s="3">
        <f t="shared" si="11"/>
        <v>1.9346105789254553E-2</v>
      </c>
      <c r="E30" s="3">
        <f t="shared" si="11"/>
        <v>2.2093567749350784E-2</v>
      </c>
      <c r="G30" s="3">
        <f t="shared" si="7"/>
        <v>2.5166295733752841E-2</v>
      </c>
      <c r="H30" s="3">
        <f t="shared" si="8"/>
        <v>2.5772450030527194E-2</v>
      </c>
    </row>
    <row r="31" spans="1:8" x14ac:dyDescent="0.25">
      <c r="A31" s="1" t="s">
        <v>36</v>
      </c>
      <c r="B31" s="13">
        <f t="shared" ref="B31:E31" si="12">B10/C10-1</f>
        <v>5.2257405515832467E-2</v>
      </c>
      <c r="C31" s="13">
        <f t="shared" si="12"/>
        <v>6.8964011180992379E-2</v>
      </c>
      <c r="D31" s="13">
        <f t="shared" si="12"/>
        <v>-8.7796768663307434E-3</v>
      </c>
      <c r="E31" s="13">
        <f t="shared" si="12"/>
        <v>0.10409636250657228</v>
      </c>
      <c r="G31" s="3">
        <f t="shared" si="7"/>
        <v>5.3332690781034975E-2</v>
      </c>
      <c r="H31" s="3">
        <f t="shared" si="8"/>
        <v>5.4134525584266596E-2</v>
      </c>
    </row>
    <row r="32" spans="1:8" ht="16.5" thickBot="1" x14ac:dyDescent="0.3">
      <c r="A32" s="5" t="s">
        <v>37</v>
      </c>
      <c r="B32" s="24">
        <f t="shared" ref="B32:E32" si="13">B11/C11-1</f>
        <v>6.0185321025544747E-2</v>
      </c>
      <c r="C32" s="24">
        <f t="shared" si="13"/>
        <v>4.2697440478739912E-2</v>
      </c>
      <c r="D32" s="24">
        <f t="shared" si="13"/>
        <v>-5.1983316413273251E-4</v>
      </c>
      <c r="E32" s="24">
        <f t="shared" si="13"/>
        <v>7.8680889522188657E-2</v>
      </c>
      <c r="G32" s="3">
        <f t="shared" si="7"/>
        <v>4.4844870330472908E-2</v>
      </c>
      <c r="H32" s="3">
        <f t="shared" si="8"/>
        <v>4.5260954465585146E-2</v>
      </c>
    </row>
    <row r="33" spans="1:8" ht="16.5" thickTop="1" x14ac:dyDescent="0.25">
      <c r="A33" s="5" t="s">
        <v>38</v>
      </c>
    </row>
    <row r="34" spans="1:8" x14ac:dyDescent="0.25">
      <c r="A34" s="1" t="s">
        <v>39</v>
      </c>
      <c r="B34" s="3">
        <f t="shared" ref="B34:E34" si="14">B13/C13-1</f>
        <v>0.10199993432071186</v>
      </c>
      <c r="C34" s="3">
        <f t="shared" si="14"/>
        <v>5.5530520988595899E-2</v>
      </c>
      <c r="D34" s="3">
        <f t="shared" si="14"/>
        <v>-4.926838913788556E-2</v>
      </c>
      <c r="E34" s="3">
        <f t="shared" si="14"/>
        <v>6.5299817441370589E-2</v>
      </c>
      <c r="G34" s="3">
        <f t="shared" si="7"/>
        <v>4.1826830350668587E-2</v>
      </c>
      <c r="H34" s="3">
        <f t="shared" ref="H34:H41" si="15">AVERAGE(B34:E34)</f>
        <v>4.3390470903198197E-2</v>
      </c>
    </row>
    <row r="35" spans="1:8" x14ac:dyDescent="0.25">
      <c r="A35" s="1" t="s">
        <v>40</v>
      </c>
      <c r="B35" s="3">
        <f t="shared" ref="B35:E35" si="16">B14/C14-1</f>
        <v>0.97131931166347996</v>
      </c>
      <c r="C35" s="3">
        <f t="shared" si="16"/>
        <v>-0.65272244355909692</v>
      </c>
      <c r="D35" s="3">
        <f t="shared" si="16"/>
        <v>-0.70119047619047614</v>
      </c>
      <c r="E35" s="3">
        <f t="shared" si="16"/>
        <v>0.96108949416342404</v>
      </c>
      <c r="G35" s="3">
        <f t="shared" si="7"/>
        <v>-0.20414969786488335</v>
      </c>
      <c r="H35" s="3">
        <f t="shared" si="15"/>
        <v>0.14462397151933273</v>
      </c>
    </row>
    <row r="36" spans="1:8" x14ac:dyDescent="0.25">
      <c r="A36" s="1" t="s">
        <v>41</v>
      </c>
      <c r="B36" s="13">
        <f t="shared" ref="B36:E36" si="17">B15/C15-1</f>
        <v>-2.7392242256502053E-2</v>
      </c>
      <c r="C36" s="13">
        <f t="shared" si="17"/>
        <v>-1.8613940483323321E-2</v>
      </c>
      <c r="D36" s="13">
        <f t="shared" si="17"/>
        <v>8.4047804624577838E-2</v>
      </c>
      <c r="E36" s="13">
        <f t="shared" si="17"/>
        <v>9.4813691096994335E-2</v>
      </c>
      <c r="G36" s="3">
        <f t="shared" si="7"/>
        <v>3.1671817581141459E-2</v>
      </c>
      <c r="H36" s="3">
        <f t="shared" si="15"/>
        <v>3.32138282454367E-2</v>
      </c>
    </row>
    <row r="37" spans="1:8" x14ac:dyDescent="0.25">
      <c r="A37" s="1" t="s">
        <v>35</v>
      </c>
      <c r="B37" s="25">
        <f t="shared" ref="B37:E37" si="18">B16/C16-1</f>
        <v>5.2949966692472428E-2</v>
      </c>
      <c r="C37" s="25">
        <f t="shared" si="18"/>
        <v>2.7622314497202094E-3</v>
      </c>
      <c r="D37" s="25">
        <f t="shared" si="18"/>
        <v>-5.2806183522008276E-2</v>
      </c>
      <c r="E37" s="25">
        <f t="shared" si="18"/>
        <v>0.12138528802638637</v>
      </c>
      <c r="G37" s="3">
        <f t="shared" si="7"/>
        <v>2.9081694355785004E-2</v>
      </c>
      <c r="H37" s="3">
        <f t="shared" si="15"/>
        <v>3.1072825661642683E-2</v>
      </c>
    </row>
    <row r="38" spans="1:8" x14ac:dyDescent="0.25">
      <c r="A38" s="1" t="s">
        <v>47</v>
      </c>
      <c r="B38" s="13">
        <f t="shared" ref="B38:E38" si="19">B17/C17-1</f>
        <v>0.20814938282728179</v>
      </c>
      <c r="C38" s="13">
        <f t="shared" si="19"/>
        <v>3.8405763203442911E-2</v>
      </c>
      <c r="D38" s="13">
        <f t="shared" si="19"/>
        <v>5.7534382111408044E-2</v>
      </c>
      <c r="E38" s="13">
        <f t="shared" si="19"/>
        <v>6.7659641895103872E-2</v>
      </c>
      <c r="G38" s="3">
        <f t="shared" si="7"/>
        <v>9.0947275754394763E-2</v>
      </c>
      <c r="H38" s="3">
        <f t="shared" si="15"/>
        <v>9.2937292509309155E-2</v>
      </c>
    </row>
    <row r="39" spans="1:8" x14ac:dyDescent="0.25">
      <c r="A39" s="1" t="s">
        <v>42</v>
      </c>
      <c r="B39" s="26">
        <f t="shared" ref="B39:E39" si="20">B18/C18-1</f>
        <v>0.12189435555688966</v>
      </c>
      <c r="C39" s="26">
        <f t="shared" si="20"/>
        <v>1.8289452233452907E-2</v>
      </c>
      <c r="D39" s="26">
        <f t="shared" si="20"/>
        <v>-7.7042848765495053E-3</v>
      </c>
      <c r="E39" s="26">
        <f t="shared" si="20"/>
        <v>9.8784633501455277E-2</v>
      </c>
      <c r="G39" s="3">
        <f t="shared" si="7"/>
        <v>5.6438513274803759E-2</v>
      </c>
      <c r="H39" s="3">
        <f t="shared" si="15"/>
        <v>5.7816039103812084E-2</v>
      </c>
    </row>
    <row r="40" spans="1:8" x14ac:dyDescent="0.25">
      <c r="A40" s="1" t="s">
        <v>43</v>
      </c>
      <c r="B40" s="13">
        <f t="shared" ref="B40:E40" si="21">B19/C19-1</f>
        <v>-2.733155474825455E-2</v>
      </c>
      <c r="C40" s="13">
        <f t="shared" si="21"/>
        <v>7.9390365321283518E-2</v>
      </c>
      <c r="D40" s="13">
        <f t="shared" si="21"/>
        <v>1.0478578504210079E-2</v>
      </c>
      <c r="E40" s="13">
        <f t="shared" si="21"/>
        <v>4.929108537833149E-2</v>
      </c>
      <c r="G40" s="3">
        <f t="shared" si="7"/>
        <v>2.7168315858252079E-2</v>
      </c>
      <c r="H40" s="3">
        <f t="shared" si="15"/>
        <v>2.7957118613892634E-2</v>
      </c>
    </row>
    <row r="41" spans="1:8" ht="16.5" thickBot="1" x14ac:dyDescent="0.3">
      <c r="A41" s="5" t="s">
        <v>44</v>
      </c>
      <c r="B41" s="27">
        <f t="shared" ref="B41:E41" si="22">B20/C20-1</f>
        <v>6.0185321025544747E-2</v>
      </c>
      <c r="C41" s="27">
        <f t="shared" si="22"/>
        <v>4.2697440478739912E-2</v>
      </c>
      <c r="D41" s="27">
        <f t="shared" si="22"/>
        <v>-5.1983316413273251E-4</v>
      </c>
      <c r="E41" s="27">
        <f t="shared" si="22"/>
        <v>7.8680889522188657E-2</v>
      </c>
      <c r="G41" s="3">
        <f t="shared" si="7"/>
        <v>4.4844870330472908E-2</v>
      </c>
      <c r="H41" s="3">
        <f t="shared" si="15"/>
        <v>4.5260954465585146E-2</v>
      </c>
    </row>
    <row r="42" spans="1:8" ht="16.5" thickTop="1" x14ac:dyDescent="0.25"/>
    <row r="43" spans="1:8" x14ac:dyDescent="0.25">
      <c r="A43" s="6" t="s">
        <v>48</v>
      </c>
      <c r="B43" s="6"/>
      <c r="C43" s="6"/>
      <c r="D43" s="6"/>
      <c r="E43" s="6"/>
    </row>
    <row r="44" spans="1:8" ht="16.5" thickBot="1" x14ac:dyDescent="0.3">
      <c r="A44" s="6" t="s">
        <v>49</v>
      </c>
      <c r="B44" s="6"/>
      <c r="C44" s="6"/>
      <c r="D44" s="6"/>
      <c r="E44" s="6"/>
      <c r="G44" s="29"/>
      <c r="H44" s="29"/>
    </row>
    <row r="45" spans="1:8" ht="16.5" thickBot="1" x14ac:dyDescent="0.3">
      <c r="A45" s="16"/>
      <c r="B45" s="17">
        <v>2011</v>
      </c>
      <c r="C45" s="17">
        <v>2010</v>
      </c>
      <c r="D45" s="17">
        <v>2009</v>
      </c>
      <c r="E45" s="17">
        <v>2008</v>
      </c>
      <c r="G45" s="30" t="s">
        <v>54</v>
      </c>
      <c r="H45" s="30" t="s">
        <v>55</v>
      </c>
    </row>
    <row r="46" spans="1:8" x14ac:dyDescent="0.25">
      <c r="A46" s="5" t="s">
        <v>31</v>
      </c>
    </row>
    <row r="47" spans="1:8" x14ac:dyDescent="0.25">
      <c r="A47" s="1" t="s">
        <v>32</v>
      </c>
      <c r="B47" s="3">
        <f>B5/C5</f>
        <v>0.93524724927279623</v>
      </c>
      <c r="C47" s="3">
        <f t="shared" ref="C47:E47" si="23">C5/D5</f>
        <v>1.086872852233677</v>
      </c>
      <c r="D47" s="3">
        <f t="shared" si="23"/>
        <v>1.3246540422432629</v>
      </c>
      <c r="E47" s="3">
        <f t="shared" si="23"/>
        <v>0.70709411613235484</v>
      </c>
      <c r="G47" s="3">
        <f>GEOMEAN(B46:E47)-1</f>
        <v>-1.2195004132635301E-2</v>
      </c>
      <c r="H47" s="3">
        <f>_xlfn.STDEV.S(B47:E47)</f>
        <v>0.25962053576675459</v>
      </c>
    </row>
    <row r="48" spans="1:8" x14ac:dyDescent="0.25">
      <c r="A48" s="1" t="s">
        <v>33</v>
      </c>
      <c r="B48" s="3">
        <f t="shared" ref="B48:E48" si="24">B6/C6</f>
        <v>1.2280405405405406</v>
      </c>
      <c r="C48" s="3">
        <f t="shared" si="24"/>
        <v>1.0612035851472472</v>
      </c>
      <c r="D48" s="3">
        <f t="shared" si="24"/>
        <v>1.0722130697419001</v>
      </c>
      <c r="E48" s="3">
        <f t="shared" si="24"/>
        <v>1.2823943661971831</v>
      </c>
      <c r="G48" s="3">
        <f t="shared" ref="G48:G53" si="25">GEOMEAN(B47:E48)-1</f>
        <v>6.9054566602221312E-2</v>
      </c>
      <c r="H48" s="3">
        <f t="shared" ref="H48:H53" si="26">_xlfn.STDEV.S(B48:E48)</f>
        <v>0.11116573829799573</v>
      </c>
    </row>
    <row r="49" spans="1:8" x14ac:dyDescent="0.25">
      <c r="A49" s="1" t="s">
        <v>34</v>
      </c>
      <c r="B49" s="3">
        <f t="shared" ref="B49:E49" si="27">B7/C7</f>
        <v>1.1102008375875034</v>
      </c>
      <c r="C49" s="3">
        <f t="shared" si="27"/>
        <v>0.94790066935180084</v>
      </c>
      <c r="D49" s="3">
        <f t="shared" si="27"/>
        <v>0.98156944167922866</v>
      </c>
      <c r="E49" s="3">
        <f t="shared" si="27"/>
        <v>1.0437583494136857</v>
      </c>
      <c r="G49" s="3">
        <f t="shared" si="25"/>
        <v>8.5800245288335519E-2</v>
      </c>
      <c r="H49" s="3">
        <f t="shared" si="26"/>
        <v>7.1584289570328821E-2</v>
      </c>
    </row>
    <row r="50" spans="1:8" x14ac:dyDescent="0.25">
      <c r="A50" s="1" t="s">
        <v>46</v>
      </c>
      <c r="B50" s="13">
        <f t="shared" ref="B50:E50" si="28">B8/C8</f>
        <v>0.9458384332925337</v>
      </c>
      <c r="C50" s="13">
        <f t="shared" si="28"/>
        <v>1.0030693677102518</v>
      </c>
      <c r="D50" s="13">
        <f t="shared" si="28"/>
        <v>0.8741615240139522</v>
      </c>
      <c r="E50" s="13">
        <f t="shared" si="28"/>
        <v>1.3855018587360595</v>
      </c>
      <c r="G50" s="3">
        <f t="shared" si="25"/>
        <v>2.7138509749381701E-2</v>
      </c>
      <c r="H50" s="3">
        <f t="shared" si="26"/>
        <v>0.22841075338140679</v>
      </c>
    </row>
    <row r="51" spans="1:8" x14ac:dyDescent="0.25">
      <c r="A51" s="1" t="s">
        <v>45</v>
      </c>
      <c r="B51" s="3">
        <f t="shared" ref="B51:E51" si="29">B9/C9</f>
        <v>1.0803839107261826</v>
      </c>
      <c r="C51" s="3">
        <f t="shared" si="29"/>
        <v>0.98126621585732088</v>
      </c>
      <c r="D51" s="3">
        <f t="shared" si="29"/>
        <v>1.0193461057892546</v>
      </c>
      <c r="E51" s="3">
        <f t="shared" si="29"/>
        <v>1.0220935677493508</v>
      </c>
      <c r="G51" s="3">
        <f t="shared" si="25"/>
        <v>3.0244964192369217E-2</v>
      </c>
      <c r="H51" s="3">
        <f t="shared" si="26"/>
        <v>4.0898445751802848E-2</v>
      </c>
    </row>
    <row r="52" spans="1:8" x14ac:dyDescent="0.25">
      <c r="A52" s="1" t="s">
        <v>36</v>
      </c>
      <c r="B52" s="13">
        <f t="shared" ref="B52:E52" si="30">B10/C10</f>
        <v>1.0522574055158325</v>
      </c>
      <c r="C52" s="13">
        <f t="shared" si="30"/>
        <v>1.0689640111809924</v>
      </c>
      <c r="D52" s="13">
        <f t="shared" si="30"/>
        <v>0.99122032313366926</v>
      </c>
      <c r="E52" s="13">
        <f t="shared" si="30"/>
        <v>1.1040963625065723</v>
      </c>
      <c r="G52" s="3">
        <f t="shared" si="25"/>
        <v>3.9154065951368056E-2</v>
      </c>
      <c r="H52" s="3">
        <f t="shared" si="26"/>
        <v>4.7179865908600717E-2</v>
      </c>
    </row>
    <row r="53" spans="1:8" ht="16.5" thickBot="1" x14ac:dyDescent="0.3">
      <c r="A53" s="5" t="s">
        <v>37</v>
      </c>
      <c r="B53" s="24">
        <f t="shared" ref="B53:E53" si="31">B11/C11</f>
        <v>1.0601853210255447</v>
      </c>
      <c r="C53" s="24">
        <f t="shared" si="31"/>
        <v>1.0426974404787399</v>
      </c>
      <c r="D53" s="24">
        <f t="shared" si="31"/>
        <v>0.99948016683586727</v>
      </c>
      <c r="E53" s="24">
        <f t="shared" si="31"/>
        <v>1.0786808895221887</v>
      </c>
      <c r="G53" s="3">
        <f t="shared" si="25"/>
        <v>4.9080196512143903E-2</v>
      </c>
      <c r="H53" s="3">
        <f t="shared" si="26"/>
        <v>3.3872707284585905E-2</v>
      </c>
    </row>
    <row r="54" spans="1:8" ht="16.5" thickTop="1" x14ac:dyDescent="0.25">
      <c r="A54" s="5" t="s">
        <v>38</v>
      </c>
    </row>
    <row r="55" spans="1:8" x14ac:dyDescent="0.25">
      <c r="A55" s="1" t="s">
        <v>39</v>
      </c>
      <c r="B55" s="3">
        <f t="shared" ref="B55:E55" si="32">B13/C13</f>
        <v>1.1019999343207119</v>
      </c>
      <c r="C55" s="3">
        <f t="shared" si="32"/>
        <v>1.0555305209885959</v>
      </c>
      <c r="D55" s="3">
        <f t="shared" si="32"/>
        <v>0.95073161086211444</v>
      </c>
      <c r="E55" s="3">
        <f t="shared" si="32"/>
        <v>1.0652998174413706</v>
      </c>
      <c r="G55" s="3">
        <f>GEOMEAN(B54:E55)-1</f>
        <v>4.1826830350668587E-2</v>
      </c>
      <c r="H55" s="3">
        <f>_xlfn.STDEV.S(B55:E55)</f>
        <v>6.4931075836889562E-2</v>
      </c>
    </row>
    <row r="56" spans="1:8" x14ac:dyDescent="0.25">
      <c r="A56" s="1" t="s">
        <v>40</v>
      </c>
      <c r="B56" s="3">
        <f t="shared" ref="B56:E56" si="33">B14/C14</f>
        <v>1.97131931166348</v>
      </c>
      <c r="C56" s="3">
        <f t="shared" si="33"/>
        <v>0.34727755644090308</v>
      </c>
      <c r="D56" s="3">
        <f t="shared" si="33"/>
        <v>0.2988095238095238</v>
      </c>
      <c r="E56" s="3">
        <f t="shared" si="33"/>
        <v>1.961089494163424</v>
      </c>
      <c r="G56" s="3">
        <f t="shared" ref="G56:G61" si="34">GEOMEAN(B55:E56)-1</f>
        <v>-8.9429740378563438E-2</v>
      </c>
      <c r="H56" s="3">
        <f t="shared" ref="H56:H61" si="35">_xlfn.STDEV.S(B56:E56)</f>
        <v>0.94889488716710335</v>
      </c>
    </row>
    <row r="57" spans="1:8" x14ac:dyDescent="0.25">
      <c r="A57" s="1" t="s">
        <v>41</v>
      </c>
      <c r="B57" s="13">
        <f t="shared" ref="B57:E57" si="36">B15/C15</f>
        <v>0.97260775774349795</v>
      </c>
      <c r="C57" s="13">
        <f t="shared" si="36"/>
        <v>0.98138605951667668</v>
      </c>
      <c r="D57" s="13">
        <f t="shared" si="36"/>
        <v>1.0840478046245778</v>
      </c>
      <c r="E57" s="13">
        <f t="shared" si="36"/>
        <v>1.0948136910969943</v>
      </c>
      <c r="G57" s="3">
        <f t="shared" si="34"/>
        <v>-9.38784144905076E-2</v>
      </c>
      <c r="H57" s="3">
        <f t="shared" si="35"/>
        <v>6.5160953673534666E-2</v>
      </c>
    </row>
    <row r="58" spans="1:8" x14ac:dyDescent="0.25">
      <c r="A58" s="1" t="s">
        <v>35</v>
      </c>
      <c r="B58" s="25">
        <f t="shared" ref="B58:E58" si="37">B16/C16</f>
        <v>1.0529499666924724</v>
      </c>
      <c r="C58" s="25">
        <f t="shared" si="37"/>
        <v>1.0027622314497202</v>
      </c>
      <c r="D58" s="25">
        <f t="shared" si="37"/>
        <v>0.94719381647799172</v>
      </c>
      <c r="E58" s="25">
        <f t="shared" si="37"/>
        <v>1.1213852880263864</v>
      </c>
      <c r="G58" s="3">
        <f t="shared" si="34"/>
        <v>3.0375942098568975E-2</v>
      </c>
      <c r="H58" s="3">
        <f t="shared" si="35"/>
        <v>7.4099320924304476E-2</v>
      </c>
    </row>
    <row r="59" spans="1:8" x14ac:dyDescent="0.25">
      <c r="A59" s="1" t="s">
        <v>47</v>
      </c>
      <c r="B59" s="13">
        <f t="shared" ref="B59:E59" si="38">B17/C17</f>
        <v>1.2081493828272818</v>
      </c>
      <c r="C59" s="13">
        <f t="shared" si="38"/>
        <v>1.0384057632034429</v>
      </c>
      <c r="D59" s="13">
        <f t="shared" si="38"/>
        <v>1.057534382111408</v>
      </c>
      <c r="E59" s="13">
        <f t="shared" si="38"/>
        <v>1.0676596418951039</v>
      </c>
      <c r="G59" s="3">
        <f t="shared" si="34"/>
        <v>5.9563056635215217E-2</v>
      </c>
      <c r="H59" s="3">
        <f t="shared" si="35"/>
        <v>7.7759970698487446E-2</v>
      </c>
    </row>
    <row r="60" spans="1:8" x14ac:dyDescent="0.25">
      <c r="A60" s="1" t="s">
        <v>42</v>
      </c>
      <c r="B60" s="26">
        <f t="shared" ref="B60:E60" si="39">B18/C18</f>
        <v>1.1218943555568897</v>
      </c>
      <c r="C60" s="26">
        <f t="shared" si="39"/>
        <v>1.0182894522334529</v>
      </c>
      <c r="D60" s="26">
        <f t="shared" si="39"/>
        <v>0.99229571512345049</v>
      </c>
      <c r="E60" s="26">
        <f t="shared" si="39"/>
        <v>1.0987846335014553</v>
      </c>
      <c r="G60" s="3">
        <f t="shared" si="34"/>
        <v>7.3554245513085537E-2</v>
      </c>
      <c r="H60" s="3">
        <f t="shared" si="35"/>
        <v>6.228889759416989E-2</v>
      </c>
    </row>
    <row r="61" spans="1:8" x14ac:dyDescent="0.25">
      <c r="A61" s="1" t="s">
        <v>43</v>
      </c>
      <c r="B61" s="13">
        <f t="shared" ref="B61:E61" si="40">B19/C19</f>
        <v>0.97266844525174545</v>
      </c>
      <c r="C61" s="13">
        <f t="shared" si="40"/>
        <v>1.0793903653212835</v>
      </c>
      <c r="D61" s="13">
        <f t="shared" si="40"/>
        <v>1.0104785785042101</v>
      </c>
      <c r="E61" s="13">
        <f t="shared" si="40"/>
        <v>1.0492910853783315</v>
      </c>
      <c r="G61" s="3">
        <f t="shared" si="34"/>
        <v>4.1700613654554797E-2</v>
      </c>
      <c r="H61" s="3">
        <f t="shared" si="35"/>
        <v>4.6414271408987642E-2</v>
      </c>
    </row>
    <row r="62" spans="1:8" ht="16.5" thickBot="1" x14ac:dyDescent="0.3">
      <c r="A62" s="5" t="s">
        <v>44</v>
      </c>
      <c r="B62" s="27">
        <f t="shared" ref="B62:E62" si="41">B20/C20</f>
        <v>1.0601853210255447</v>
      </c>
      <c r="C62" s="27">
        <f t="shared" si="41"/>
        <v>1.0426974404787399</v>
      </c>
      <c r="D62" s="27">
        <f t="shared" si="41"/>
        <v>0.99948016683586727</v>
      </c>
      <c r="E62" s="27">
        <f t="shared" si="41"/>
        <v>1.0786808895221887</v>
      </c>
      <c r="G62" s="3">
        <f>GEOMEAN(B61:E62)-1</f>
        <v>3.5968892288994248E-2</v>
      </c>
      <c r="H62" s="3">
        <f>_xlfn.STDEV.S(B62:E62)</f>
        <v>3.3872707284585905E-2</v>
      </c>
    </row>
    <row r="63" spans="1:8" ht="16.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12" sqref="D12"/>
    </sheetView>
  </sheetViews>
  <sheetFormatPr defaultRowHeight="15.75" x14ac:dyDescent="0.25"/>
  <cols>
    <col min="1" max="1" width="13.5703125" style="1" bestFit="1" customWidth="1"/>
    <col min="2" max="6" width="9.5703125" style="1" bestFit="1" customWidth="1"/>
    <col min="7" max="16384" width="9.140625" style="1"/>
  </cols>
  <sheetData>
    <row r="1" spans="1:6" x14ac:dyDescent="0.25">
      <c r="A1" s="15" t="s">
        <v>56</v>
      </c>
      <c r="B1" s="15"/>
      <c r="C1" s="15"/>
      <c r="D1" s="15"/>
      <c r="E1" s="15"/>
      <c r="F1" s="15"/>
    </row>
    <row r="2" spans="1:6" x14ac:dyDescent="0.25">
      <c r="A2" s="15" t="s">
        <v>57</v>
      </c>
      <c r="B2" s="15"/>
      <c r="C2" s="15"/>
      <c r="D2" s="15"/>
      <c r="E2" s="15"/>
      <c r="F2" s="15"/>
    </row>
    <row r="3" spans="1:6" ht="16.5" thickBot="1" x14ac:dyDescent="0.3">
      <c r="A3" s="30"/>
      <c r="B3" s="30">
        <v>2010</v>
      </c>
      <c r="C3" s="30">
        <v>2009</v>
      </c>
      <c r="D3" s="30">
        <v>2008</v>
      </c>
      <c r="E3" s="30">
        <v>2007</v>
      </c>
      <c r="F3" s="30">
        <v>2006</v>
      </c>
    </row>
    <row r="4" spans="1:6" x14ac:dyDescent="0.25">
      <c r="A4" s="1" t="s">
        <v>37</v>
      </c>
      <c r="B4" s="10">
        <v>184769</v>
      </c>
      <c r="C4" s="10">
        <v>164621</v>
      </c>
      <c r="D4" s="10">
        <v>161165</v>
      </c>
      <c r="E4" s="10">
        <v>148786</v>
      </c>
      <c r="F4" s="10">
        <v>132628</v>
      </c>
    </row>
    <row r="5" spans="1:6" x14ac:dyDescent="0.25">
      <c r="A5" s="1" t="s">
        <v>43</v>
      </c>
      <c r="B5" s="10">
        <v>105081</v>
      </c>
      <c r="C5" s="10">
        <v>91914</v>
      </c>
      <c r="D5" s="10">
        <v>86648</v>
      </c>
      <c r="E5" s="10">
        <v>77088</v>
      </c>
      <c r="F5" s="10">
        <v>68935</v>
      </c>
    </row>
    <row r="6" spans="1:6" x14ac:dyDescent="0.25">
      <c r="A6" s="1" t="s">
        <v>17</v>
      </c>
      <c r="B6" s="10">
        <v>204928</v>
      </c>
      <c r="C6" s="10">
        <v>171636</v>
      </c>
      <c r="D6" s="10">
        <v>273005</v>
      </c>
      <c r="E6" s="10">
        <v>220904</v>
      </c>
      <c r="F6" s="10">
        <v>210118</v>
      </c>
    </row>
    <row r="7" spans="1:6" x14ac:dyDescent="0.25">
      <c r="A7" s="1" t="s">
        <v>25</v>
      </c>
      <c r="B7" s="10">
        <v>19024</v>
      </c>
      <c r="C7" s="10">
        <v>10483</v>
      </c>
      <c r="D7" s="10">
        <v>23931</v>
      </c>
      <c r="E7" s="10">
        <v>18688</v>
      </c>
      <c r="F7" s="10">
        <v>17138</v>
      </c>
    </row>
    <row r="8" spans="1:6" x14ac:dyDescent="0.25">
      <c r="A8" s="1" t="s">
        <v>58</v>
      </c>
      <c r="B8" s="3">
        <f>B7/B4</f>
        <v>0.10296099453912723</v>
      </c>
      <c r="C8" s="3">
        <f t="shared" ref="C8:F8" si="0">C7/C4</f>
        <v>6.3679603452779412E-2</v>
      </c>
      <c r="D8" s="3">
        <f t="shared" si="0"/>
        <v>0.14848757484565508</v>
      </c>
      <c r="E8" s="3">
        <f t="shared" si="0"/>
        <v>0.12560321535628352</v>
      </c>
      <c r="F8" s="3">
        <f t="shared" si="0"/>
        <v>0.12921856621527883</v>
      </c>
    </row>
    <row r="9" spans="1:6" x14ac:dyDescent="0.25">
      <c r="A9" s="1" t="s">
        <v>59</v>
      </c>
      <c r="B9" s="3">
        <f>B7/B5</f>
        <v>0.18104129195572938</v>
      </c>
      <c r="C9" s="3">
        <f t="shared" ref="C9:F9" si="1">C7/C5</f>
        <v>0.11405226624888483</v>
      </c>
      <c r="D9" s="3">
        <f t="shared" si="1"/>
        <v>0.27618640938048195</v>
      </c>
      <c r="E9" s="3">
        <f t="shared" si="1"/>
        <v>0.24242424242424243</v>
      </c>
      <c r="F9" s="3">
        <f t="shared" si="1"/>
        <v>0.24861101037208966</v>
      </c>
    </row>
    <row r="10" spans="1:6" x14ac:dyDescent="0.25">
      <c r="A10" s="1" t="s">
        <v>60</v>
      </c>
      <c r="B10" s="3">
        <f>B7/B6</f>
        <v>9.2832604622111181E-2</v>
      </c>
      <c r="C10" s="3">
        <f t="shared" ref="C10:F10" si="2">C7/C6</f>
        <v>6.1076930247733578E-2</v>
      </c>
      <c r="D10" s="3">
        <f t="shared" si="2"/>
        <v>8.7657735206314896E-2</v>
      </c>
      <c r="E10" s="3">
        <f t="shared" si="2"/>
        <v>8.4597834353384277E-2</v>
      </c>
      <c r="F10" s="3">
        <f t="shared" si="2"/>
        <v>8.1563692782150976E-2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Exercise 1</vt:lpstr>
      <vt:lpstr>Exercise 2</vt:lpstr>
      <vt:lpstr>Exercise 3</vt:lpstr>
      <vt:lpstr>Exercise 4</vt:lpstr>
      <vt:lpstr>Exercise 5</vt:lpstr>
    </vt:vector>
  </TitlesOfParts>
  <Company>MSCD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jdempere</dc:creator>
  <cp:lastModifiedBy>jdempere</cp:lastModifiedBy>
  <dcterms:created xsi:type="dcterms:W3CDTF">2011-11-17T04:37:40Z</dcterms:created>
  <dcterms:modified xsi:type="dcterms:W3CDTF">2011-11-19T01:28:20Z</dcterms:modified>
</cp:coreProperties>
</file>