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495" windowWidth="23715" windowHeight="9630" tabRatio="925"/>
  </bookViews>
  <sheets>
    <sheet name="Pr 2-1" sheetId="1" r:id="rId1"/>
    <sheet name="Pr 2-2" sheetId="2" r:id="rId2"/>
    <sheet name="Pr 2-3" sheetId="3" r:id="rId3"/>
    <sheet name="Pr 2-4" sheetId="4" r:id="rId4"/>
    <sheet name="Pr 2-5" sheetId="5" r:id="rId5"/>
    <sheet name="Pr 2-6" sheetId="6" r:id="rId6"/>
    <sheet name="Pr 2-7" sheetId="7" r:id="rId7"/>
    <sheet name="Pr 2-8" sheetId="8" r:id="rId8"/>
    <sheet name="Pr 2-9" sheetId="9" r:id="rId9"/>
    <sheet name="Pr 2-10" sheetId="10" r:id="rId10"/>
    <sheet name="Pr 2-11" sheetId="11" r:id="rId11"/>
    <sheet name="Pr 2-12" sheetId="12" r:id="rId12"/>
    <sheet name="Pr 2-13" sheetId="13" r:id="rId13"/>
    <sheet name="Pr 2-14" sheetId="14" r:id="rId14"/>
    <sheet name="Pr 2-15" sheetId="15" r:id="rId15"/>
    <sheet name="Pr 2-16" sheetId="16" r:id="rId16"/>
    <sheet name="Pr 2-17" sheetId="17" r:id="rId17"/>
    <sheet name="Pr 2-18" sheetId="30" r:id="rId18"/>
    <sheet name="Pr 2-19" sheetId="19" r:id="rId19"/>
    <sheet name="Pr 2-20" sheetId="20" r:id="rId20"/>
    <sheet name="Pr 2-21" sheetId="21" r:id="rId21"/>
    <sheet name="Pr 2-22" sheetId="22" r:id="rId22"/>
    <sheet name="Pr 2-23" sheetId="23" r:id="rId23"/>
    <sheet name="Pr 2-24" sheetId="24" r:id="rId24"/>
    <sheet name="Pr 2-25" sheetId="25" r:id="rId25"/>
    <sheet name="Pr 2-26" sheetId="26" r:id="rId26"/>
    <sheet name="Pr 2-27" sheetId="27" r:id="rId27"/>
    <sheet name="Pr 2-28" sheetId="28" r:id="rId28"/>
  </sheets>
  <calcPr calcId="145621" concurrentCalc="0"/>
</workbook>
</file>

<file path=xl/calcChain.xml><?xml version="1.0" encoding="utf-8"?>
<calcChain xmlns="http://schemas.openxmlformats.org/spreadsheetml/2006/main">
  <c r="C29" i="30" l="1"/>
  <c r="C24" i="30"/>
  <c r="D34" i="30"/>
  <c r="D33" i="30"/>
  <c r="C33" i="30"/>
  <c r="C30" i="30"/>
  <c r="E45" i="28"/>
  <c r="E47" i="28"/>
  <c r="E53" i="28"/>
  <c r="D24" i="28"/>
  <c r="D26" i="28"/>
  <c r="C28" i="21"/>
  <c r="C29" i="21"/>
  <c r="C32" i="21"/>
  <c r="C33" i="21"/>
  <c r="C35" i="21"/>
  <c r="C38" i="21"/>
  <c r="C30" i="21"/>
  <c r="E52" i="28"/>
  <c r="D52" i="28"/>
  <c r="D45" i="28"/>
  <c r="D47" i="28"/>
  <c r="E39" i="28"/>
  <c r="D39" i="28"/>
  <c r="E35" i="28"/>
  <c r="D35" i="28"/>
  <c r="D40" i="28"/>
  <c r="D15" i="28"/>
  <c r="D18" i="28"/>
  <c r="D20" i="28"/>
  <c r="D22" i="28"/>
  <c r="E62" i="28"/>
  <c r="E92" i="28"/>
  <c r="D92" i="28"/>
  <c r="D93" i="28"/>
  <c r="D84" i="28"/>
  <c r="D83" i="28"/>
  <c r="D82" i="28"/>
  <c r="E86" i="28"/>
  <c r="D77" i="28"/>
  <c r="D76" i="28"/>
  <c r="D67" i="28"/>
  <c r="D65" i="28"/>
  <c r="D66" i="28"/>
  <c r="D69" i="28"/>
  <c r="D68" i="28"/>
  <c r="D64" i="28"/>
  <c r="G99" i="27"/>
  <c r="G98" i="27"/>
  <c r="G97" i="27"/>
  <c r="G92" i="27"/>
  <c r="C113" i="27"/>
  <c r="G91" i="27"/>
  <c r="C112" i="27"/>
  <c r="G90" i="27"/>
  <c r="C111" i="27"/>
  <c r="C98" i="27"/>
  <c r="C110" i="27"/>
  <c r="C97" i="27"/>
  <c r="C109" i="27"/>
  <c r="D93" i="27"/>
  <c r="D92" i="27"/>
  <c r="C108" i="27"/>
  <c r="D91" i="27"/>
  <c r="C107" i="27"/>
  <c r="D90" i="27"/>
  <c r="C84" i="27"/>
  <c r="C82" i="27"/>
  <c r="C73" i="27"/>
  <c r="C68" i="27"/>
  <c r="C62" i="27"/>
  <c r="C78" i="27"/>
  <c r="C59" i="27"/>
  <c r="C77" i="27"/>
  <c r="C58" i="27"/>
  <c r="C55" i="27"/>
  <c r="C76" i="27"/>
  <c r="C54" i="27"/>
  <c r="C57" i="27"/>
  <c r="C29" i="27"/>
  <c r="C19" i="27"/>
  <c r="C20" i="27"/>
  <c r="C19" i="26"/>
  <c r="C20" i="26"/>
  <c r="C39" i="25"/>
  <c r="C41" i="25"/>
  <c r="C43" i="25"/>
  <c r="C40" i="25"/>
  <c r="C35" i="25"/>
  <c r="C31" i="25"/>
  <c r="C27" i="25"/>
  <c r="C26" i="25"/>
  <c r="C24" i="25"/>
  <c r="C40" i="24"/>
  <c r="C39" i="24"/>
  <c r="C41" i="24"/>
  <c r="C43" i="24"/>
  <c r="C35" i="24"/>
  <c r="C31" i="24"/>
  <c r="C27" i="24"/>
  <c r="C26" i="24"/>
  <c r="C29" i="24"/>
  <c r="C24" i="24"/>
  <c r="C36" i="23"/>
  <c r="C31" i="23"/>
  <c r="C27" i="23"/>
  <c r="C26" i="23"/>
  <c r="C22" i="23"/>
  <c r="C21" i="23"/>
  <c r="C25" i="22"/>
  <c r="C24" i="22"/>
  <c r="C23" i="22"/>
  <c r="C21" i="22"/>
  <c r="D29" i="21"/>
  <c r="D30" i="21"/>
  <c r="C36" i="21"/>
  <c r="D28" i="21"/>
  <c r="C28" i="19"/>
  <c r="C29" i="19"/>
  <c r="C23" i="19"/>
  <c r="C24" i="19"/>
  <c r="D94" i="28"/>
  <c r="D97" i="28"/>
  <c r="D98" i="28"/>
  <c r="G95" i="27"/>
  <c r="E79" i="28"/>
  <c r="C27" i="22"/>
  <c r="C44" i="21"/>
  <c r="D36" i="21"/>
  <c r="C25" i="17"/>
  <c r="C22" i="17"/>
  <c r="C24" i="17"/>
  <c r="C27" i="17"/>
  <c r="C31" i="17"/>
  <c r="C21" i="17"/>
  <c r="C34" i="16"/>
  <c r="C42" i="16"/>
  <c r="C31" i="16"/>
  <c r="C28" i="16"/>
  <c r="C25" i="16"/>
  <c r="C24" i="16"/>
  <c r="H45" i="15"/>
  <c r="H47" i="15"/>
  <c r="H44" i="15"/>
  <c r="H43" i="15"/>
  <c r="H42" i="15"/>
  <c r="H37" i="15"/>
  <c r="H33" i="15"/>
  <c r="H32" i="15"/>
  <c r="C47" i="15"/>
  <c r="C46" i="15"/>
  <c r="D43" i="15"/>
  <c r="C35" i="15"/>
  <c r="D38" i="15"/>
  <c r="C34" i="15"/>
  <c r="D33" i="15"/>
  <c r="D32" i="15"/>
  <c r="D52" i="12"/>
  <c r="D49" i="12"/>
  <c r="D48" i="12"/>
  <c r="D45" i="12"/>
  <c r="D47" i="12"/>
  <c r="D51" i="12"/>
  <c r="D44" i="12"/>
  <c r="D35" i="12"/>
  <c r="D32" i="12"/>
  <c r="D31" i="12"/>
  <c r="D28" i="12"/>
  <c r="D27" i="12"/>
  <c r="D30" i="12"/>
  <c r="D34" i="12"/>
  <c r="D37" i="12"/>
  <c r="C31" i="11"/>
  <c r="C28" i="11"/>
  <c r="C27" i="11"/>
  <c r="C24" i="11"/>
  <c r="C23" i="11"/>
  <c r="C27" i="10"/>
  <c r="C24" i="10"/>
  <c r="C21" i="10"/>
  <c r="C20" i="10"/>
  <c r="C42" i="9"/>
  <c r="C37" i="9"/>
  <c r="C34" i="9"/>
  <c r="C31" i="9"/>
  <c r="C28" i="9"/>
  <c r="C27" i="9"/>
  <c r="C24" i="9"/>
  <c r="C26" i="9"/>
  <c r="C30" i="9"/>
  <c r="C33" i="9"/>
  <c r="C23" i="9"/>
  <c r="C43" i="8"/>
  <c r="C38" i="8"/>
  <c r="C35" i="8"/>
  <c r="C32" i="8"/>
  <c r="C29" i="8"/>
  <c r="C28" i="8"/>
  <c r="C25" i="8"/>
  <c r="C24" i="8"/>
  <c r="C32" i="7"/>
  <c r="C29" i="7"/>
  <c r="C26" i="7"/>
  <c r="C25" i="7"/>
  <c r="C22" i="7"/>
  <c r="C21" i="7"/>
  <c r="C32" i="6"/>
  <c r="C29" i="6"/>
  <c r="C25" i="6"/>
  <c r="C26" i="6"/>
  <c r="C21" i="6"/>
  <c r="C22" i="6"/>
  <c r="C26" i="4"/>
  <c r="C25" i="4"/>
  <c r="C22" i="4"/>
  <c r="C21" i="4"/>
  <c r="C19" i="3"/>
  <c r="C26" i="2"/>
  <c r="C25" i="2"/>
  <c r="C22" i="2"/>
  <c r="C28" i="1"/>
  <c r="C27" i="1"/>
  <c r="C22" i="1"/>
  <c r="H35" i="15"/>
  <c r="C20" i="3"/>
  <c r="C23" i="3"/>
  <c r="C27" i="16"/>
  <c r="D37" i="15"/>
  <c r="D40" i="15"/>
  <c r="D49" i="15"/>
  <c r="C26" i="11"/>
  <c r="C23" i="10"/>
  <c r="C25" i="10"/>
  <c r="C24" i="4"/>
  <c r="C28" i="4"/>
  <c r="C27" i="2"/>
  <c r="D53" i="28"/>
  <c r="E40" i="28"/>
  <c r="E71" i="28"/>
  <c r="E73" i="28"/>
  <c r="E88" i="28"/>
  <c r="D100" i="27"/>
  <c r="C61" i="27"/>
  <c r="C64" i="27"/>
  <c r="C65" i="27"/>
  <c r="C79" i="27"/>
  <c r="C67" i="27"/>
  <c r="C70" i="27"/>
  <c r="D95" i="27"/>
  <c r="D104" i="27"/>
  <c r="C29" i="25"/>
  <c r="C33" i="25"/>
  <c r="C36" i="25"/>
  <c r="F46" i="25"/>
  <c r="C33" i="24"/>
  <c r="C36" i="24"/>
  <c r="F46" i="24"/>
  <c r="C24" i="23"/>
  <c r="C29" i="23"/>
  <c r="C33" i="23"/>
  <c r="C37" i="23"/>
  <c r="D32" i="21"/>
  <c r="D35" i="21"/>
  <c r="D38" i="21"/>
  <c r="G44" i="21"/>
  <c r="D33" i="21"/>
  <c r="C25" i="30"/>
  <c r="C34" i="30"/>
  <c r="C30" i="16"/>
  <c r="C33" i="16"/>
  <c r="C40" i="16"/>
  <c r="C36" i="16"/>
  <c r="C45" i="16"/>
  <c r="H39" i="15"/>
  <c r="H51" i="15"/>
  <c r="D51" i="15"/>
  <c r="D54" i="12"/>
  <c r="D57" i="12"/>
  <c r="D55" i="12"/>
  <c r="D38" i="12"/>
  <c r="D40" i="12"/>
  <c r="C30" i="11"/>
  <c r="C33" i="11"/>
  <c r="C34" i="11"/>
  <c r="C36" i="9"/>
  <c r="C39" i="9"/>
  <c r="C43" i="9"/>
  <c r="C27" i="8"/>
  <c r="C31" i="8"/>
  <c r="C34" i="8"/>
  <c r="C37" i="8"/>
  <c r="C40" i="8"/>
  <c r="C44" i="8"/>
  <c r="C24" i="7"/>
  <c r="C28" i="7"/>
  <c r="C31" i="7"/>
  <c r="C34" i="7"/>
  <c r="C24" i="6"/>
  <c r="C28" i="6"/>
  <c r="C31" i="6"/>
  <c r="C34" i="6"/>
  <c r="C30" i="1"/>
  <c r="C74" i="27"/>
  <c r="C83" i="27"/>
  <c r="C86" i="27"/>
  <c r="G100" i="27"/>
  <c r="G102" i="27"/>
  <c r="G104" i="27"/>
  <c r="C42" i="21"/>
  <c r="B61" i="12"/>
  <c r="C36" i="11"/>
</calcChain>
</file>

<file path=xl/sharedStrings.xml><?xml version="1.0" encoding="utf-8"?>
<sst xmlns="http://schemas.openxmlformats.org/spreadsheetml/2006/main" count="1649" uniqueCount="354">
  <si>
    <t>Block 15e</t>
  </si>
  <si>
    <t xml:space="preserve"> </t>
  </si>
  <si>
    <t>All input values are shown in yellow. Only these values need changed to review algo versions.</t>
  </si>
  <si>
    <r>
      <t xml:space="preserve">Answers are displayed in red. </t>
    </r>
    <r>
      <rPr>
        <b/>
        <sz val="11"/>
        <rFont val="Calibri"/>
        <family val="2"/>
        <scheme val="minor"/>
      </rPr>
      <t/>
    </r>
  </si>
  <si>
    <t>Connect tolerances are listed below the solution.</t>
  </si>
  <si>
    <t>Assumptions and other problem notes are displayed at the very bottom.</t>
  </si>
  <si>
    <t>Input variables:</t>
  </si>
  <si>
    <t>Solution and Explanation:</t>
  </si>
  <si>
    <t xml:space="preserve">   </t>
  </si>
  <si>
    <t>Connect tolerances:</t>
  </si>
  <si>
    <t>For values:</t>
  </si>
  <si>
    <t>Decimal values with 3 or more places (.xxx or more)</t>
  </si>
  <si>
    <r>
      <rPr>
        <sz val="11"/>
        <color rgb="FF0070C0"/>
        <rFont val="Calibri"/>
        <family val="2"/>
      </rPr>
      <t>±1%</t>
    </r>
  </si>
  <si>
    <t>Decimal values with 1 or 2 places (.x or .xx)</t>
  </si>
  <si>
    <t>±.1</t>
  </si>
  <si>
    <t>an absolute value</t>
  </si>
  <si>
    <t>1 - 1,000</t>
  </si>
  <si>
    <t>1,001 - 1 million</t>
  </si>
  <si>
    <r>
      <rPr>
        <sz val="11"/>
        <color rgb="FF0070C0"/>
        <rFont val="Calibri"/>
        <family val="2"/>
      </rPr>
      <t>±</t>
    </r>
    <r>
      <rPr>
        <sz val="11"/>
        <color rgb="FF0070C0"/>
        <rFont val="Calibri"/>
        <family val="2"/>
        <scheme val="minor"/>
      </rPr>
      <t xml:space="preserve"> .1%</t>
    </r>
  </si>
  <si>
    <t>&gt; 1 million</t>
  </si>
  <si>
    <r>
      <rPr>
        <sz val="11"/>
        <color rgb="FF0070C0"/>
        <rFont val="Calibri"/>
        <family val="2"/>
      </rPr>
      <t>± .01%</t>
    </r>
  </si>
  <si>
    <t>Problem notes:</t>
  </si>
  <si>
    <t>Pr 2-1</t>
  </si>
  <si>
    <t>Pr 2-2</t>
  </si>
  <si>
    <t>Pr 2-3</t>
  </si>
  <si>
    <t>Pr 2-4</t>
  </si>
  <si>
    <t>Pr 2-5</t>
  </si>
  <si>
    <t>Pr 2-6</t>
  </si>
  <si>
    <t>Pr 2-7</t>
  </si>
  <si>
    <t>Pr 2-8</t>
  </si>
  <si>
    <t>Pr 2-9</t>
  </si>
  <si>
    <t>Pr 2-10</t>
  </si>
  <si>
    <t>Pr 2-11</t>
  </si>
  <si>
    <t>Pr 2-12</t>
  </si>
  <si>
    <t>Pr 2-13</t>
  </si>
  <si>
    <t>Pr 2-14</t>
  </si>
  <si>
    <t>Pr 2-15</t>
  </si>
  <si>
    <t>Pr 2-16</t>
  </si>
  <si>
    <t>Pr 2-17</t>
  </si>
  <si>
    <t>Pr 2-18</t>
  </si>
  <si>
    <t>Pr 2-19</t>
  </si>
  <si>
    <t>Pr 2-20</t>
  </si>
  <si>
    <t>Pr 2-21</t>
  </si>
  <si>
    <t>Pr 2-22</t>
  </si>
  <si>
    <t>Pr 2-23</t>
  </si>
  <si>
    <t>Pr 2-24</t>
  </si>
  <si>
    <t>Pr 2-25</t>
  </si>
  <si>
    <t>Pr 2-26</t>
  </si>
  <si>
    <t>Pr 2-27</t>
  </si>
  <si>
    <t>Pr 2-28</t>
  </si>
  <si>
    <t>a.</t>
  </si>
  <si>
    <t>b.</t>
  </si>
  <si>
    <t>Earnings per share</t>
  </si>
  <si>
    <t>Earnings before taxes</t>
  </si>
  <si>
    <t>Cost of goods sold</t>
  </si>
  <si>
    <t>Earnings after taxes</t>
  </si>
  <si>
    <t>Earnings available to common stockholders</t>
  </si>
  <si>
    <t>Selling and administrative expense</t>
  </si>
  <si>
    <t>c.</t>
  </si>
  <si>
    <t>Cash</t>
  </si>
  <si>
    <t>Sales</t>
  </si>
  <si>
    <t>Shares outstanding</t>
  </si>
  <si>
    <t>New shares issued</t>
  </si>
  <si>
    <t>Earnings increase %</t>
  </si>
  <si>
    <t>percent</t>
  </si>
  <si>
    <t xml:space="preserve">Earnings per share </t>
  </si>
  <si>
    <t xml:space="preserve">a. </t>
  </si>
  <si>
    <t>Year 2012</t>
  </si>
  <si>
    <t>Year 2013</t>
  </si>
  <si>
    <t>shares outstanding</t>
  </si>
  <si>
    <t>Gross profit margin</t>
  </si>
  <si>
    <t>Gross profit</t>
  </si>
  <si>
    <t>b. Industry gross profit</t>
  </si>
  <si>
    <t>Performance</t>
  </si>
  <si>
    <t>Selling and admin</t>
  </si>
  <si>
    <t>percent of sales</t>
  </si>
  <si>
    <t>Depreciation</t>
  </si>
  <si>
    <t>percent of total assets</t>
  </si>
  <si>
    <t>Total assets</t>
  </si>
  <si>
    <t>Operating profit</t>
  </si>
  <si>
    <r>
      <t xml:space="preserve">Selling and administrative expense = .xx </t>
    </r>
    <r>
      <rPr>
        <sz val="11"/>
        <color theme="1"/>
        <rFont val="Calibri"/>
        <family val="2"/>
      </rPr>
      <t>× $x,xxx,xxx</t>
    </r>
  </si>
  <si>
    <r>
      <t xml:space="preserve">Depreciation expense = .xx </t>
    </r>
    <r>
      <rPr>
        <sz val="11"/>
        <color theme="1"/>
        <rFont val="Calibri"/>
        <family val="2"/>
      </rPr>
      <t>× $x,xxx,xxx</t>
    </r>
  </si>
  <si>
    <t>Selling and adminstrative expense</t>
  </si>
  <si>
    <t>Depreciation expense</t>
  </si>
  <si>
    <t>Interest expense</t>
  </si>
  <si>
    <t>Taxes</t>
  </si>
  <si>
    <t>Preferred stock dividends</t>
  </si>
  <si>
    <t>This problem would add more value if it included dollar amounts.</t>
  </si>
  <si>
    <t>Interest</t>
  </si>
  <si>
    <t>Units sold</t>
  </si>
  <si>
    <t>Selling price</t>
  </si>
  <si>
    <t>Selling expense</t>
  </si>
  <si>
    <t>Amount borrowed</t>
  </si>
  <si>
    <t>units</t>
  </si>
  <si>
    <t>Tax rate</t>
  </si>
  <si>
    <t>Cost per unit</t>
  </si>
  <si>
    <r>
      <t xml:space="preserve">Sales = x,xxx </t>
    </r>
    <r>
      <rPr>
        <sz val="11"/>
        <color theme="1"/>
        <rFont val="Calibri"/>
        <family val="2"/>
      </rPr>
      <t>× $xxx = $xxx,xxx</t>
    </r>
  </si>
  <si>
    <r>
      <t xml:space="preserve">Cost of goods sold = x,xxx </t>
    </r>
    <r>
      <rPr>
        <sz val="11"/>
        <color theme="1"/>
        <rFont val="Calibri"/>
        <family val="2"/>
      </rPr>
      <t>× $xxx = $xxx,xxx</t>
    </r>
  </si>
  <si>
    <r>
      <t xml:space="preserve">Taxes = .xx </t>
    </r>
    <r>
      <rPr>
        <sz val="11"/>
        <color theme="1"/>
        <rFont val="Calibri"/>
        <family val="2"/>
      </rPr>
      <t>× $xx,xxx</t>
    </r>
  </si>
  <si>
    <r>
      <t xml:space="preserve">Interest expense = .xx </t>
    </r>
    <r>
      <rPr>
        <sz val="11"/>
        <color theme="1"/>
        <rFont val="Calibri"/>
        <family val="2"/>
      </rPr>
      <t>× $xxx,xxx</t>
    </r>
  </si>
  <si>
    <t>Cost of goods sold %</t>
  </si>
  <si>
    <t>Selling and admin %</t>
  </si>
  <si>
    <t>Round all answers to the nearest whole dollar.</t>
  </si>
  <si>
    <t>b-1.</t>
  </si>
  <si>
    <t>b-2.</t>
  </si>
  <si>
    <t>Retained earnings</t>
  </si>
  <si>
    <t>Accounts payable</t>
  </si>
  <si>
    <t>Prepaid expenses</t>
  </si>
  <si>
    <t>Plant and equipment</t>
  </si>
  <si>
    <t>Inventory</t>
  </si>
  <si>
    <t>Common stock</t>
  </si>
  <si>
    <t>Bonds payable</t>
  </si>
  <si>
    <t>Accrued wages payable</t>
  </si>
  <si>
    <t>Accounts receivable</t>
  </si>
  <si>
    <t>Capital in excess of par</t>
  </si>
  <si>
    <t>Preferred stock</t>
  </si>
  <si>
    <t>Marketable securities</t>
  </si>
  <si>
    <t>Noncurrent</t>
  </si>
  <si>
    <t>Current</t>
  </si>
  <si>
    <t>Retained earnngs</t>
  </si>
  <si>
    <t>Income tax expense</t>
  </si>
  <si>
    <t>Accrued expenses</t>
  </si>
  <si>
    <t>Selling and adminstrative expenses</t>
  </si>
  <si>
    <t>Operating expenses</t>
  </si>
  <si>
    <t>Notes payable (6 months)</t>
  </si>
  <si>
    <t>Bonds payable, maturity 2019</t>
  </si>
  <si>
    <t xml:space="preserve">Capital in excess of par </t>
  </si>
  <si>
    <t>Net income</t>
  </si>
  <si>
    <t>Net income (earnings after taxes)</t>
  </si>
  <si>
    <t>Income tax payable</t>
  </si>
  <si>
    <t>Balance sheet</t>
  </si>
  <si>
    <t>Income statement</t>
  </si>
  <si>
    <t>None</t>
  </si>
  <si>
    <t>Current assets</t>
  </si>
  <si>
    <t>Stockholders' equity</t>
  </si>
  <si>
    <t>Current liabilities</t>
  </si>
  <si>
    <t>Fixed assets</t>
  </si>
  <si>
    <t>Long-term liabilities</t>
  </si>
  <si>
    <t>Accumulated depreciation</t>
  </si>
  <si>
    <t>Bond payable</t>
  </si>
  <si>
    <t>Plant and equipment - original cost</t>
  </si>
  <si>
    <t>Allowance for bad debts</t>
  </si>
  <si>
    <t>Common stock, $1 par, 100,000 shares outstanding</t>
  </si>
  <si>
    <t>Preferred stock, $59 par, 1,000 shares outstanding</t>
  </si>
  <si>
    <t>Investments</t>
  </si>
  <si>
    <t>Notes payable</t>
  </si>
  <si>
    <t>Capital paid in excess of par (common stock)</t>
  </si>
  <si>
    <t xml:space="preserve">   Less: Allowance for bad debts</t>
  </si>
  <si>
    <t>Total current assets</t>
  </si>
  <si>
    <t xml:space="preserve">                                         Current Assets:</t>
  </si>
  <si>
    <t xml:space="preserve">                                   Other Assets:</t>
  </si>
  <si>
    <t>Fixed assets:</t>
  </si>
  <si>
    <t xml:space="preserve">   Less: Accumulated depreciation</t>
  </si>
  <si>
    <r>
      <t xml:space="preserve">                                         </t>
    </r>
    <r>
      <rPr>
        <b/>
        <sz val="11"/>
        <color theme="1"/>
        <rFont val="Calibri"/>
        <family val="2"/>
        <scheme val="minor"/>
      </rPr>
      <t>Current liabilities:</t>
    </r>
  </si>
  <si>
    <t>Total current liabilities</t>
  </si>
  <si>
    <t>Total liabilities</t>
  </si>
  <si>
    <r>
      <t xml:space="preserve">                             </t>
    </r>
    <r>
      <rPr>
        <b/>
        <sz val="11"/>
        <color theme="1"/>
        <rFont val="Calibri"/>
        <family val="2"/>
        <scheme val="minor"/>
      </rPr>
      <t>Stockholders's Equity:</t>
    </r>
  </si>
  <si>
    <t>Total stockholders' equity</t>
  </si>
  <si>
    <t>Total liabilities and stockholders' equity</t>
  </si>
  <si>
    <t>Preferred dividends</t>
  </si>
  <si>
    <t>Common dividends</t>
  </si>
  <si>
    <t>Tax</t>
  </si>
  <si>
    <t>Common shares outstanding</t>
  </si>
  <si>
    <t>shares</t>
  </si>
  <si>
    <t xml:space="preserve">                                Elite Trailer Parks</t>
  </si>
  <si>
    <t>Operating profit (EBIT)</t>
  </si>
  <si>
    <t>Earnings before taxes (EBT)</t>
  </si>
  <si>
    <t>Earnings after taxes (EAT)</t>
  </si>
  <si>
    <t>Increase in retained earnings</t>
  </si>
  <si>
    <t>Ending retained earnings</t>
  </si>
  <si>
    <t>Common stock dividends</t>
  </si>
  <si>
    <t>Dividends paid</t>
  </si>
  <si>
    <t>Beginning retained earnings</t>
  </si>
  <si>
    <t xml:space="preserve">                                   Quantum Technology</t>
  </si>
  <si>
    <t>Retained earnings, December 31, 2013</t>
  </si>
  <si>
    <t>Less: Retained earnings, December 31, 2012</t>
  </si>
  <si>
    <t>Change in retained earnings</t>
  </si>
  <si>
    <t>Add: Common stock dividends</t>
  </si>
  <si>
    <t>b. Shares outstanding</t>
  </si>
  <si>
    <t>Earnings after taxes - Year 1</t>
  </si>
  <si>
    <t>Stock price - Year 1</t>
  </si>
  <si>
    <t>Earnings after taxes - Year 2</t>
  </si>
  <si>
    <t>Stock price - Year 2</t>
  </si>
  <si>
    <t>EPS</t>
  </si>
  <si>
    <t>For 2012:</t>
  </si>
  <si>
    <t>P/E ratio</t>
  </si>
  <si>
    <t>times</t>
  </si>
  <si>
    <t>For 2013:</t>
  </si>
  <si>
    <t>Stock price increase %</t>
  </si>
  <si>
    <t>EPS increase %</t>
  </si>
  <si>
    <t>2013:</t>
  </si>
  <si>
    <t>2014:</t>
  </si>
  <si>
    <t>Increase in accounts receivable</t>
  </si>
  <si>
    <t>Increase in notes payable</t>
  </si>
  <si>
    <t>Increase in investments</t>
  </si>
  <si>
    <t>Decrease in accounts payable</t>
  </si>
  <si>
    <t>Decrease in prepaid expenses</t>
  </si>
  <si>
    <t>Increase in inventory</t>
  </si>
  <si>
    <t>Dividend payment</t>
  </si>
  <si>
    <t>Increase in accrued expenses</t>
  </si>
  <si>
    <t>Decreases</t>
  </si>
  <si>
    <t>Increases</t>
  </si>
  <si>
    <t>Be sure to designate the firm pays taxes.</t>
  </si>
  <si>
    <t>While depreciation and accrued expenses do not require cash, they both lower taxable income, which lowers taxes. By lowering taxes, these non-cash expenses increase the cash flows of the firm.</t>
  </si>
  <si>
    <t>Any activity that increases cash flow is a source of cash. Any activity that decreases cash flow is a use of cash.</t>
  </si>
  <si>
    <t>Rogers Corp:</t>
  </si>
  <si>
    <t>Evans Corp:</t>
  </si>
  <si>
    <t>Both:</t>
  </si>
  <si>
    <t>Selling and admin.</t>
  </si>
  <si>
    <t>Rogers</t>
  </si>
  <si>
    <t>Evans</t>
  </si>
  <si>
    <t>Selling and administrativce expense</t>
  </si>
  <si>
    <t>Cash flow</t>
  </si>
  <si>
    <t xml:space="preserve">b. </t>
  </si>
  <si>
    <t xml:space="preserve">Rogers  had </t>
  </si>
  <si>
    <t>more in depreciation which provided</t>
  </si>
  <si>
    <t>more in cash flow.</t>
  </si>
  <si>
    <t>a. Tax rate</t>
  </si>
  <si>
    <t>Taxes (xx%)</t>
  </si>
  <si>
    <t>Difference in cash flow</t>
  </si>
  <si>
    <t>CF from operating activities</t>
  </si>
  <si>
    <t>million</t>
  </si>
  <si>
    <t>Capital investments</t>
  </si>
  <si>
    <t>Cash flow from operating activities</t>
  </si>
  <si>
    <t>Capital expenditures</t>
  </si>
  <si>
    <t>Less:</t>
  </si>
  <si>
    <t>Free cash flow</t>
  </si>
  <si>
    <t xml:space="preserve">million </t>
  </si>
  <si>
    <t>Preferred stock value</t>
  </si>
  <si>
    <t>Common stock shares</t>
  </si>
  <si>
    <t>Stockholders's equity</t>
  </si>
  <si>
    <t>Net worth assigned to common stock</t>
  </si>
  <si>
    <t>Book value (net worth) per share</t>
  </si>
  <si>
    <t xml:space="preserve">   Current liabilities</t>
  </si>
  <si>
    <t xml:space="preserve">   Long-term liabilities</t>
  </si>
  <si>
    <t xml:space="preserve">    Preferred stock obligation</t>
  </si>
  <si>
    <t>Assets</t>
  </si>
  <si>
    <t xml:space="preserve">   Preferred stock obligation</t>
  </si>
  <si>
    <t>Earnings available to common</t>
  </si>
  <si>
    <t xml:space="preserve">Net worth assigned to common </t>
  </si>
  <si>
    <t>b. Earnings available to common</t>
  </si>
  <si>
    <t>b. P/E ratio</t>
  </si>
  <si>
    <r>
      <t xml:space="preserve">Price = P/E </t>
    </r>
    <r>
      <rPr>
        <sz val="11"/>
        <color theme="1"/>
        <rFont val="Calibri"/>
        <family val="2"/>
      </rPr>
      <t xml:space="preserve">× EPS = </t>
    </r>
  </si>
  <si>
    <t xml:space="preserve">Market value per share (price) to book value per share  = $xx.xx / $xx.xx = </t>
  </si>
  <si>
    <t>.</t>
  </si>
  <si>
    <t>b. Earnings available</t>
  </si>
  <si>
    <t xml:space="preserve">b. P/E </t>
  </si>
  <si>
    <t>Book value per share</t>
  </si>
  <si>
    <t>Market to book ratio</t>
  </si>
  <si>
    <t xml:space="preserve">Price </t>
  </si>
  <si>
    <t>P/E</t>
  </si>
  <si>
    <t>Plant and equipment (gross)</t>
  </si>
  <si>
    <t>Net plant and equipment</t>
  </si>
  <si>
    <t>percent of gross plant and equipment</t>
  </si>
  <si>
    <t xml:space="preserve">Depreciation %  </t>
  </si>
  <si>
    <t>percent of notes payable</t>
  </si>
  <si>
    <t>Note payable interest expense %</t>
  </si>
  <si>
    <t>Bonds payable interest expense %</t>
  </si>
  <si>
    <t>percent of bonds payable</t>
  </si>
  <si>
    <t>Average tax rate</t>
  </si>
  <si>
    <t>Year 1:</t>
  </si>
  <si>
    <t xml:space="preserve">Year 2 </t>
  </si>
  <si>
    <t>Accounts receivable and inventory change %</t>
  </si>
  <si>
    <t>New machine cost</t>
  </si>
  <si>
    <t>Notes payable increase</t>
  </si>
  <si>
    <t>Bonds payable decrease</t>
  </si>
  <si>
    <t>Retained earnings, January 1, xxxx</t>
  </si>
  <si>
    <t>Add: Earnings available to common stockholders, xxxx</t>
  </si>
  <si>
    <t>Less: Cash dividend declared in xxxx</t>
  </si>
  <si>
    <t>Retained earnings, December 3, xxxx</t>
  </si>
  <si>
    <t>Gross plant and equipment</t>
  </si>
  <si>
    <t>Less: Accumulated depreciation</t>
  </si>
  <si>
    <t>Capital paid in excess of par</t>
  </si>
  <si>
    <t>Accounts payable increase %</t>
  </si>
  <si>
    <t>input as a positive value</t>
  </si>
  <si>
    <r>
      <t xml:space="preserve">Depreciation expense = .xx </t>
    </r>
    <r>
      <rPr>
        <sz val="11"/>
        <color theme="1"/>
        <rFont val="Calibri"/>
        <family val="2"/>
      </rPr>
      <t xml:space="preserve">× $xxx,xxx = </t>
    </r>
  </si>
  <si>
    <r>
      <t xml:space="preserve">Interest expense =( .xx </t>
    </r>
    <r>
      <rPr>
        <sz val="11"/>
        <color theme="1"/>
        <rFont val="Calibri"/>
        <family val="2"/>
      </rPr>
      <t xml:space="preserve">× $xx,xxx) + (.xx × $xx,xxx) = </t>
    </r>
  </si>
  <si>
    <t xml:space="preserve">Accumulated depreciation = $xx,xxx + xx,xxx = </t>
  </si>
  <si>
    <t>Year 1</t>
  </si>
  <si>
    <t>Year 2</t>
  </si>
  <si>
    <t>Add back depreciation</t>
  </si>
  <si>
    <t>Increase in accounts payable</t>
  </si>
  <si>
    <t>Decrease in accrued expenses</t>
  </si>
  <si>
    <t>Adjustments:</t>
  </si>
  <si>
    <t>Total adjustments</t>
  </si>
  <si>
    <t>Net cash flows from operating activities</t>
  </si>
  <si>
    <t>Cash flows form operating activities:</t>
  </si>
  <si>
    <t>Cash flows from investing activities:</t>
  </si>
  <si>
    <t>Decrease in investments</t>
  </si>
  <si>
    <t>Increase in plant and equipment</t>
  </si>
  <si>
    <t>Net cash flows from investing activities</t>
  </si>
  <si>
    <t>Cash flows from financing activities:</t>
  </si>
  <si>
    <t>Increase in bonds payable</t>
  </si>
  <si>
    <t>Preferred stock dividends paid</t>
  </si>
  <si>
    <t>Common stock dividends paid</t>
  </si>
  <si>
    <t>Net cash flows from financing activities:</t>
  </si>
  <si>
    <t>Net increase (decrease) in cash flows</t>
  </si>
  <si>
    <t>a:</t>
  </si>
  <si>
    <t>Book value per share, Year 2</t>
  </si>
  <si>
    <t>Book value per share, Year 1</t>
  </si>
  <si>
    <t>Book value of common equity</t>
  </si>
  <si>
    <t>Common stock, $1 par</t>
  </si>
  <si>
    <t>Market value, Year 2</t>
  </si>
  <si>
    <t>c. Market to book value</t>
  </si>
  <si>
    <t>The balance sheet accounts must increase/decrease to match the pull-down menus in the statement of cash flows, or the pull-down menus have to be revised to allow for either an increase or a decrease in each account.</t>
  </si>
  <si>
    <t>Change the answer to 2 decimals in the future.</t>
  </si>
  <si>
    <t>Common dividends per share</t>
  </si>
  <si>
    <t xml:space="preserve"> A decrease in an asset or an increase in a liability or equity account increases cash. An increase in an asset or a decrease in a liability or equity account decreases cash.</t>
  </si>
  <si>
    <t>Net worth assigned to common stockholders</t>
  </si>
  <si>
    <t>Gross profits</t>
  </si>
  <si>
    <t>Operating income</t>
  </si>
  <si>
    <t>From the income statement:</t>
  </si>
  <si>
    <t>From the statement of retained earnings:</t>
  </si>
  <si>
    <r>
      <t xml:space="preserve"> (.xx </t>
    </r>
    <r>
      <rPr>
        <sz val="11"/>
        <rFont val="Calibri"/>
        <family val="2"/>
      </rPr>
      <t>× $xxx,xxx)</t>
    </r>
    <r>
      <rPr>
        <sz val="11"/>
        <rFont val="Calibri"/>
        <family val="2"/>
        <scheme val="minor"/>
      </rPr>
      <t xml:space="preserve"> </t>
    </r>
  </si>
  <si>
    <t>Do not use leading zeros in Connect.</t>
  </si>
  <si>
    <t xml:space="preserve">Total liabilities   </t>
  </si>
  <si>
    <t>Free cash flow represents the funds that are available for special financing activities, such as a leveraged buyout, increased dividends, common stock repurchases,  acquisitions, or repayment of debt.</t>
  </si>
  <si>
    <r>
      <t xml:space="preserve">Cost of goods sold = .xx </t>
    </r>
    <r>
      <rPr>
        <sz val="11"/>
        <color theme="1"/>
        <rFont val="Calibri"/>
        <family val="2"/>
      </rPr>
      <t xml:space="preserve">× $xxx,xxx = </t>
    </r>
  </si>
  <si>
    <r>
      <t xml:space="preserve">Taxes = .xx </t>
    </r>
    <r>
      <rPr>
        <sz val="11"/>
        <color theme="1"/>
        <rFont val="Calibri"/>
        <family val="2"/>
      </rPr>
      <t>×$xx,xxx =</t>
    </r>
  </si>
  <si>
    <r>
      <t xml:space="preserve">Accounts receivable = 1.x </t>
    </r>
    <r>
      <rPr>
        <sz val="11"/>
        <color theme="1"/>
        <rFont val="Calibri"/>
        <family val="2"/>
      </rPr>
      <t xml:space="preserve">× $xx,xxx = </t>
    </r>
  </si>
  <si>
    <r>
      <t xml:space="preserve">Inventory = 1.x </t>
    </r>
    <r>
      <rPr>
        <sz val="11"/>
        <color theme="1"/>
        <rFont val="Calibri"/>
        <family val="2"/>
      </rPr>
      <t xml:space="preserve">× $xx,xxx = </t>
    </r>
  </si>
  <si>
    <t xml:space="preserve">Gross plant and equipment = $xxx,xxx + xx,xxx = </t>
  </si>
  <si>
    <r>
      <t xml:space="preserve">Accounts payable = 1.x </t>
    </r>
    <r>
      <rPr>
        <sz val="11"/>
        <color theme="1"/>
        <rFont val="Calibri"/>
        <family val="2"/>
      </rPr>
      <t xml:space="preserve">× $xx,xxx = </t>
    </r>
  </si>
  <si>
    <t>Notes payable = $xx,xxx + x,xxx =</t>
  </si>
  <si>
    <t xml:space="preserve">Bonds payable = $xx,xxx - xx,xxx = </t>
  </si>
  <si>
    <t>Number of shares</t>
  </si>
  <si>
    <t>Problem 2-11 Depreciation and earnings [LO1]
Stein Books Inc. sold 1,900 finance textbooks for $250 each to High Tuition University in 2013. These books cost $210 to produce. Stein Books spent $12,200 (selling expense) to convince the university to buy its books.
     Depreciation expense for the year was $15,200. In addition, Stein Books borrowed $104,000 on January 1, 2013, on which the company paid 12 percent interest. Both the interest and principal of the loan were paid on December 31, 2013. The publishing firm’s tax rate is 30 percent.
Prepare an income statement for Stein Books Inc. (Input all amounts as positive values.)</t>
  </si>
  <si>
    <t>Problem 2-14 Balance sheet and income statement classification [LO1, 3]
Indicate whether the item is on the balance sheet or the income statement. If it is on the balance sheet, designate which category. (If there is no category, select "None" from the drop down menu.)</t>
  </si>
  <si>
    <t>Problem 2-23 Book value [LO3]
Landers Nursery and Garden Stores has current assets of $220,000 and fixed assets of $170,000. Current liabilities are $80,000 and long-term liabilities are $140,000. There is $40,000 in preferred stock outstanding and the firm has issued 25,000 shares of common stock.
Compute book value (net worth) per share. (Round your answer to 2 decimal places.)</t>
  </si>
  <si>
    <t xml:space="preserve">Problem 2-13 Balance sheet [LO3]
Classify the following balance sheet items as current or noncurrent:
   </t>
  </si>
  <si>
    <t xml:space="preserve">Problem 2-20 Cash flow [LO4]
Identify whether each of the following items increases or decreases cash flow. Assume the firm pays taxes.
</t>
  </si>
  <si>
    <t xml:space="preserve">Problem 2-26 Book value and P/E ratio [LO2, 3]
Vriend Software Inc.’s book value per share is $15.20. Earnings per share is $1.88, and the firm’s stock trades in the stock market at 3.5 times book value per share. What will the P/E ratio be? (Do not round intermediate calculations. Round your answer to 2 decimal places.)
</t>
  </si>
  <si>
    <t xml:space="preserve">Problem 2-19 Price-earnings ratio [LO2]
Stilley Corporation had earnings after taxes of $436,000 in 2013 with 200,000 shares outstanding. The stock price was $42.00. In 2014, earnings after taxes declined to $206,000 with the same 200,000 shares outstanding. The stock price declined to $27.80.
a.  Compute earnings per share and the P/E ratio for 2013. (Do not round intermediate calculations. Round your final answers to 2 decimal places.)
b.  Compute earnings per share and the P/E ratio for 2014. (Do not round intermediate calculations. Round your final answers to 2 decimal places.)
    </t>
  </si>
  <si>
    <t xml:space="preserve">Problem 2-3 Gross profit [LO1]
Hillary Swank Clothiers had sales of $383,000 and cost of goods sold of $260,000.
a.  What is the gross profit margin (ratio of gross profit to sales)? (Do not round intermediate calculations. Input your answer as a percent rounded to 2 decimal places.)
b.  If the average firm in the clothing industry had a gross profit of 25 percent, how is the firm doing?
</t>
  </si>
  <si>
    <t>Problem 2-12 Determination of profitability [LO1] (Back up)
Lemon Auto Wholesalers had sales of $1,000,000 in 2013 and cost of goods sold represented 78 percent of sales. Selling and administrative expenses were 12 percent of sales. Depreciation expense was $11,000 and interest expense for the year was $8,000. The firm’s tax rate is 30 percent.
a.    Compute earnings after taxes. (Input all amounts as positive values.)
b-1.  Assume the firm hires Ms. Carr, an efficiency expert, as a consultant. She suggests that by increasing selling and administrative expenses to 14 percent of sales, sales can be increased to $1,050,900. The extra sales effort will also reduce cost of goods sold to 74 percent of sales. (There will be a larger markup in prices as a result of more aggressive selling.) Depreciation expense will remain at $11,000. However, more automobiles will have to be carried in inventory to satisfy customers, and interest expense will go up to $15,800. The firm’s tax rate will remain at 30 percent. Compute revised earnings after taxes based on Ms. Carr’s suggestions for Lemon Auto Wholesalers. (Input all amounts as positive values. Round your answers to the nearest whole dollar amount.)
b-2. Will her ideas increase or decrease profitability?</t>
  </si>
  <si>
    <t>Problem 2-18 Price-earnings ratio [LO2]
Botox Facial Care had earnings after taxes of $370,000 in 2012 with 200,000 shares of stock outstanding. The stock price was $31.50. In 2013, earnings after taxes increased to $436,000 with the same 200,000 shares outstanding. The stock price was $42.00.
a.  Compute earnings per share and the P/E ratio for 2012. (The P/E ratio equals the stock price divided by earnings per share.) (Do not round intermediate calculations. Round your final answers to 2 decimal places.)
b.  Compute earnings per share and the P/E ratio for 2013. (Do not round intermediate calculations. Round your final answers to 2 decimal places.)
c.  Why did the P/E ratio change? (Do not round intemediate calculations. Input your answers as percents rounded to 2 decimal places.)</t>
  </si>
  <si>
    <t>Problem 2-24 Book value and market value [LO2, 3]
The Holtzman Corporation has assets of $400,000, current liabilities of $50,000, and long-term liabilities of $100,000. There is $40,000 in preferred stock outstanding; 20,000 shares of common stock have been issued.
a.  Compute book value (net worth) per share. (Round your answer to 2 decimal places.)
b. If there is $22,000 in earnings available to common stockholders, and Holtzman’s stock has a P/E of 18 times earnings per share, what is the current price of the stock? (Do not round intermediate calculations. Round your answer to 2 decimal places.)
c.  What is the ratio of market value per share to book value per share? (Do not round intermediate calculations. Round your answer to 2 decimal places.)</t>
  </si>
  <si>
    <t>Problem 2-25 Book value and market value [LO2, 3]
Amigo Software Inc. has total assets of $889,000, current liabilities of $192,000, and long-term liabilities of $154,000. There is $87,000 in preferred stock outstanding. Thirty thousand shares of common stock have been issued.
a.  Compute book value (net worth) per share. (Round your answer to 2 decimal places.)
b.  If there is $56,300 in earnings available to common stockholders, and the firm’s stock has a P/E of 23 times earnings per share, what is the current price of the stock? (Do not round intermediate calculations. Round you final answer to 2 decimal places.)
c.  What is the ratio of market value per share to book value per share? (Do not round intermediate calculations. Round you final answer to 2 decimal places.)</t>
  </si>
  <si>
    <t>Problem 2-27 Construction of income statement and balance sheet [LO1, 3]
For December 31, 2012, the balance sheet of Baxter Corporation was as follows:
     Sales for 2013 were $245,000, and the cost of goods sold was 60 percent of sales. Selling and administrative expense was $24,500. Depreciation expense was 8 percent of plant and equipment (gross) at the beginning of the year. Interest expense for the notes payable was 10 percent, while the interest rate on the bonds payable was 12 percent. This interest expense is based on December 31, 2012 balances. The tax rate averaged 20 percent.
     $2,500 in preferred stock dividends were paid and $5,500 in dividends were paid to common stockholders. There were 10,000 shares of common stock outstanding.
     During 2013, the cash balance and prepaid expenses balances were unchanged. Accounts receivable and inventory increased by 10 percent. A new machine was purchased on December 31, 2013, at a cost of $40,000.
  Accounts payable increased by 20 percent. Notes payable increased by $6,500 and bonds payable decreased by $12,500, both at the end of the year. The preferred stock, common stock, and capital paid in excess of par accounts did not change.
 a. Prepare an income statement for 2013. (Input all amounts as positive values. Round EPS answer to 2 decimal places.)
b. Prepare a statement of retained earnings for 2013. (Input all amounts as positive values.)
c. Prepare a balance sheet as of December 31, 2013. (Be sure to list the assets and liabilities in order of their liquidity. Input all amounts as positive values.)</t>
  </si>
  <si>
    <t>Problem 2-28 Statement of cash flows [LO4]
Refer to the following financial statements for Crosby Corporation:
a.  Prepare a statement of cash flows for the Crosby Corporation: (Amounts to be deducted should be indicated with a minus sign.)
b.  Compute the book value per common share for both 2010 and 2011 for the Crosby Corporation. (Round your answers to 2 decimals places.)
c.  If the market value of a share of common stock is 3.3 times book value for 2011, what is the firm’s P/E ratio for 2011? (Do not round intermediate calculations. Round your final answer to 2 decimal places.)</t>
  </si>
  <si>
    <t>Problem 2-4 Operating profit [LO1]
A-Rod Fishing Supplies had sales of $2,500,000 and cost of goods sold of $1,710,000. Selling and administrative expenses represented 10 percent of sales. Depreciation was 6 percent of the total assets of $4,680,000.
What was the firm’s operating profit?</t>
  </si>
  <si>
    <t xml:space="preserve">Problem 2-8 Income statement [LO1]
Prepare in good form an income statement for Franklin Kite Co. Inc. Take your calculations all the way to computing earnings per share. (Input all amounts as positive values. Round EPS answer to the nearest whole dollar amount.)
  Sales  $  900,000  
  Shares outstanding     50,000  
  Cost of goods sold     400,000  
  Interest expense     40,000  
  Selling and administrative expense     60,000  
  Depreciation expense     20,000  
  Preferred stock dividends     80,000  
  Taxes     50,000  </t>
  </si>
  <si>
    <t>Problem 2-10 Income statement [LO1]
Precision Systems had sales of $820,000, cost of goods of $510,000, selling and administrative expense of $60,000, and operating profit of $103,000.
Prepare an income statement for Precision Systems. (Input all amounts as positive values.)
Prepare an income statement for Precision Systems. (Input all amounts as positive values.)</t>
  </si>
  <si>
    <t>Problem 2-16 Earnings per share and retained earnings [LO1, 3]
Elite Trailer Parks has an operating profit of $200,000. Interest expense for the year was $10,000; preferred dividends paid were $18,750; and common dividends paid were $30,000. The tax was $61,250. The firm has 20,000 shares of common stock outstanding.
a.  Calculate the earnings per share and the common dividends per share for Elite Trailer Parks. (Round your answers to 2 decimal places.)
b.  What was the increase in retained earnings for the year?</t>
  </si>
  <si>
    <t>Problem 2-21 Depreciation and cash flow [LO5]
The Rogers Corporation has a gross profit of $880,000 and $360,000 in depreciation expense. The Evans Corporation also has $880,000 in gross profit, with $60,000 in depreciation expense. Selling and administrative expense is $120,000 for each company.
a.  Given that the tax rate is 40 percent, compute the cash flow for both companies.
b.  Calculate the difference in cash flow between the two firms.</t>
  </si>
  <si>
    <t>Problem 2-22 Free cash flow [LO4]
Nova Electrics anticipated cash flow from operating activities of $6 million in 2011. It will need to spend $1.2 million on capital investments in order to remain competitive within the industry. Common stock dividends are projected at $.4 million and preferred stock dividends at $.55 million.
a.  What is the firm’s projected free cash flow for the year 2011? (Enter your answer in millions of dollars rounded to 2 decimal places.)
b.  What does the concept of free cash flow represent?</t>
  </si>
  <si>
    <t>Problem 2-1 Income statement [LO1]
Frantic Fast Foods had earnings after taxes of $420,000 in the year 2012 with 309,000 shares outstanding. On January 1, 2013, the firm issued 20,000 new shares. Because of the proceeds from these new shares and other operating improvements, earnings after taxes increased by 30 percent.
a.  Compute earnings per share for the year 2012. (Round your answer to 2 decimal places.)
b.  Compute earnings per share for the year 2013. (Round your answer to 2 decimal places.)</t>
  </si>
  <si>
    <t xml:space="preserve">Problem 2-2 Income statement [LO1]
Sosa Diet Supplements had earnings after taxes of $800,000 in the year 2011 with 200,000 shares of stock outstanding. On January 1, 2012, the firm issued 50,000 new shares. Because of the proceeds from these new shares and other operating improvements, earnings after taxes increased by 30 percent.
a.  Compute earnings per share for the year 2011. (Round your answer to 2 decimal places.)
b.  Compute earnings per share for the year 2012. (Round your answer to 2 decimal places.)
   </t>
  </si>
  <si>
    <t xml:space="preserve">Problem 2-5 Income statement [LO1]
Arrange the following income statement items so they are in the proper order of an income statement: (In determining operating profit or loss, select the operating expense first followed by the non-cash expense.)
  Taxes   Earnings per share
  Shares outstanding  Earnings before taxes
  Interest expense  Cost of goods sold
  Depreciation expense  Earnings after taxes
  Preferred stock dividends  Earnings available to common stockholders
  Operating profit  Selling and administrative expense
  Sales   
  Gross profit   </t>
  </si>
  <si>
    <t xml:space="preserve">Problem 2-6 Income statement [LO1]
Given the following information, prepare in good form an income statement for the Dental Drilling Company. (Input all amounts as positive values.)
  Selling and administrative expense  $  112,000  
  Depreciation expense     73,000  
  Sales     489,000  
  Interest expense     45,000  
  Cost of goods sold     156,000  
  Taxes     47,000  
</t>
  </si>
  <si>
    <t xml:space="preserve">Problem 2-7 Income statement [LO1]
Given the following information, prepare in good form an income statement for Jonas Brothers Cough Drops. (Input all amounts as positive values.)
  Selling and administrative expense  $  328,000  
  Depreciation expense     195,000  
  Sales     1,660,000  
  Interest expense     129,000  
  Cost of goods sold     560,000  
  Taxes     171,000  
</t>
  </si>
  <si>
    <t xml:space="preserve">Problem 2-9 Determination of profitability [LO1]
Prepare in good form an income statement for Virginia Slim Wear. Take your calculations all the way to computing earnings per share. (Input all amounts as positive values. Round EPS answer to 2 decimal places.)
  Sales  $  1,360,000  
  Shares outstanding     104,000  
  Cost of goods sold     700,000  
  Interest expense     34,000  
  Selling and administrative expense     49,000  
  Depreciation expense     23,000  
  Preferred stock dividends     86,000  
  Taxes     100,000  </t>
  </si>
  <si>
    <t xml:space="preserve">Problem 2-15 Development of balance sheet [LO3]
Prepare the balance sheet for the following: (Be sure to list assets and liabilities in the order of their liquidity. Input all amounts as positive values.)
  Accumulated depreciation  $  309,000  
  Retained earnings     187,000  
  Cash     14,000  
  Bonds payable     136,000  
  Accounts receivable     54,000  
  Plant and equipment—original cost     775,000  
  Accounts payable     35,000  
  Allowance for bad debts     9,000  
  Common stock, $1 par, 100,000 shares outstanding     100,000  
  Inventory     70,000  
  Preferred stock, $59 par, 1,000 shares outstanding     59,000  
  Marketable securities     24,000  
  Investments     20,000  
  Notes payable     34,000  
  Capital paid in excess of par (common stock)     88,000  
</t>
  </si>
  <si>
    <t xml:space="preserve">Problem 2-17 Earnings per share and retained earnings [LO1, 3]
Quantum Technology had $669,000 of retained earnings on December 31, 2013. The company paid common dividends of $35,500 in 2013 and had retained earnings of $576,000 on December 31, 2012.
a.  How much did Quantum Technology earn during 2013?
b.  What would earnings per share be if 47,400 shares of common stock were outstanding? (Round your answer to 2 decimal places.)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</si>
</sst>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quot;$&quot;#,##0"/>
    <numFmt numFmtId="165" formatCode="_(&quot;$&quot;* #,##0_);_(&quot;$&quot;* \(#,##0\);_(&quot;$&quot;* &quot;-&quot;??_);_(@_)"/>
    <numFmt numFmtId="166" formatCode="_(* #,##0_);_(* \(#,##0\);_(* &quot;-&quot;??_);_(@_)"/>
    <numFmt numFmtId="167" formatCode="&quot;$&quot;#,##0.00"/>
    <numFmt numFmtId="168" formatCode="&quot;$&quot;#,##0.0"/>
    <numFmt numFmtId="169" formatCode="&quot;$&quot;#,###\ .00"/>
    <numFmt numFmtId="170" formatCode="#,###\ .00"/>
    <numFmt numFmtId="171" formatCode="\ #,##0"/>
  </numFmts>
  <fonts count="15"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20"/>
      <color theme="1"/>
      <name val="Calibri"/>
      <family val="2"/>
      <scheme val="minor"/>
    </font>
    <font>
      <b/>
      <sz val="11"/>
      <name val="Calibri"/>
      <family val="2"/>
      <scheme val="minor"/>
    </font>
    <font>
      <b/>
      <sz val="11"/>
      <color rgb="FFFF0000"/>
      <name val="Calibri"/>
      <family val="2"/>
      <scheme val="minor"/>
    </font>
    <font>
      <b/>
      <sz val="11"/>
      <color rgb="FF00B0F0"/>
      <name val="Calibri"/>
      <family val="2"/>
      <scheme val="minor"/>
    </font>
    <font>
      <sz val="11"/>
      <color rgb="FF00B0F0"/>
      <name val="Calibri"/>
      <family val="2"/>
      <scheme val="minor"/>
    </font>
    <font>
      <sz val="11"/>
      <name val="Calibri"/>
      <family val="2"/>
      <scheme val="minor"/>
    </font>
    <font>
      <sz val="11"/>
      <color rgb="FF0070C0"/>
      <name val="Calibri"/>
      <family val="2"/>
      <scheme val="minor"/>
    </font>
    <font>
      <sz val="11"/>
      <color rgb="FF0070C0"/>
      <name val="Calibri"/>
      <family val="2"/>
    </font>
    <font>
      <sz val="11"/>
      <color theme="1"/>
      <name val="Calibri"/>
      <family val="2"/>
    </font>
    <font>
      <u/>
      <sz val="11"/>
      <color rgb="FFFF0000"/>
      <name val="Calibri"/>
      <family val="2"/>
      <scheme val="minor"/>
    </font>
    <font>
      <sz val="11"/>
      <name val="Calibri"/>
      <family val="2"/>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4">
    <border>
      <left/>
      <right/>
      <top/>
      <bottom/>
      <diagonal/>
    </border>
    <border>
      <left/>
      <right/>
      <top/>
      <bottom style="thin">
        <color indexed="64"/>
      </bottom>
      <diagonal/>
    </border>
    <border>
      <left/>
      <right/>
      <top/>
      <bottom style="double">
        <color indexed="64"/>
      </bottom>
      <diagonal/>
    </border>
    <border>
      <left/>
      <right/>
      <top style="thin">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65">
    <xf numFmtId="0" fontId="0" fillId="0" borderId="0" xfId="0"/>
    <xf numFmtId="0" fontId="4" fillId="0" borderId="0" xfId="0" applyFont="1"/>
    <xf numFmtId="0" fontId="0" fillId="0" borderId="0" xfId="0" applyAlignment="1">
      <alignment wrapText="1"/>
    </xf>
    <xf numFmtId="0" fontId="0" fillId="0" borderId="0" xfId="0" applyAlignment="1">
      <alignment horizontal="left" vertical="center" wrapText="1"/>
    </xf>
    <xf numFmtId="0" fontId="3" fillId="0" borderId="0" xfId="0" applyFont="1"/>
    <xf numFmtId="0" fontId="5" fillId="0" borderId="0" xfId="0" applyFont="1"/>
    <xf numFmtId="0" fontId="5" fillId="2" borderId="0" xfId="0" applyFont="1" applyFill="1"/>
    <xf numFmtId="0" fontId="6" fillId="0" borderId="0" xfId="0" applyFont="1"/>
    <xf numFmtId="0" fontId="7" fillId="0" borderId="0" xfId="0" applyFont="1"/>
    <xf numFmtId="0" fontId="0" fillId="2" borderId="0" xfId="0" applyFill="1"/>
    <xf numFmtId="49" fontId="0" fillId="0" borderId="0" xfId="0" applyNumberFormat="1"/>
    <xf numFmtId="2" fontId="0" fillId="0" borderId="0" xfId="0" applyNumberFormat="1"/>
    <xf numFmtId="0" fontId="0" fillId="0" borderId="0" xfId="0" applyFont="1"/>
    <xf numFmtId="0" fontId="0" fillId="0" borderId="0" xfId="0" applyBorder="1"/>
    <xf numFmtId="164" fontId="0" fillId="0" borderId="0" xfId="0" applyNumberFormat="1"/>
    <xf numFmtId="3" fontId="0" fillId="0" borderId="0" xfId="1" applyNumberFormat="1" applyFont="1"/>
    <xf numFmtId="3" fontId="1" fillId="0" borderId="0" xfId="1" applyNumberFormat="1" applyFont="1"/>
    <xf numFmtId="164" fontId="2" fillId="0" borderId="0" xfId="1" applyNumberFormat="1" applyFont="1"/>
    <xf numFmtId="2" fontId="5" fillId="0" borderId="0" xfId="0" applyNumberFormat="1" applyFont="1"/>
    <xf numFmtId="0" fontId="8" fillId="0" borderId="0" xfId="0" applyFont="1"/>
    <xf numFmtId="2" fontId="9" fillId="0" borderId="0" xfId="0" applyNumberFormat="1" applyFont="1"/>
    <xf numFmtId="0" fontId="9" fillId="0" borderId="0" xfId="0" applyFont="1"/>
    <xf numFmtId="0" fontId="10" fillId="0" borderId="0" xfId="0" applyFont="1"/>
    <xf numFmtId="0" fontId="10" fillId="0" borderId="0" xfId="0" applyFont="1" applyAlignment="1">
      <alignment wrapText="1"/>
    </xf>
    <xf numFmtId="0" fontId="10" fillId="0" borderId="0" xfId="0" quotePrefix="1" applyFont="1" applyAlignment="1">
      <alignment horizontal="right"/>
    </xf>
    <xf numFmtId="0" fontId="11" fillId="0" borderId="0" xfId="0" quotePrefix="1" applyFont="1" applyAlignment="1">
      <alignment horizontal="right"/>
    </xf>
    <xf numFmtId="0" fontId="0" fillId="0" borderId="0" xfId="0" applyAlignment="1">
      <alignment horizontal="right"/>
    </xf>
    <xf numFmtId="0" fontId="0" fillId="0" borderId="0" xfId="0"/>
    <xf numFmtId="0" fontId="0" fillId="0" borderId="0" xfId="0"/>
    <xf numFmtId="165" fontId="0" fillId="2" borderId="0" xfId="2" applyNumberFormat="1" applyFont="1" applyFill="1"/>
    <xf numFmtId="166" fontId="0" fillId="2" borderId="0" xfId="1" applyNumberFormat="1" applyFont="1" applyFill="1"/>
    <xf numFmtId="166" fontId="0" fillId="0" borderId="0" xfId="0" applyNumberFormat="1"/>
    <xf numFmtId="44" fontId="2" fillId="0" borderId="0" xfId="2" applyFont="1"/>
    <xf numFmtId="167" fontId="2" fillId="0" borderId="0" xfId="0" applyNumberFormat="1" applyFont="1"/>
    <xf numFmtId="0" fontId="2" fillId="0" borderId="0" xfId="0" applyFont="1"/>
    <xf numFmtId="167" fontId="2" fillId="0" borderId="0" xfId="2" applyNumberFormat="1" applyFont="1"/>
    <xf numFmtId="164" fontId="9" fillId="0" borderId="0" xfId="1" applyNumberFormat="1" applyFont="1"/>
    <xf numFmtId="164" fontId="0" fillId="2" borderId="0" xfId="2" applyNumberFormat="1" applyFont="1" applyFill="1"/>
    <xf numFmtId="0" fontId="2" fillId="0" borderId="0" xfId="0" applyFont="1" applyAlignment="1">
      <alignment horizontal="right"/>
    </xf>
    <xf numFmtId="164" fontId="0" fillId="2" borderId="0" xfId="0" applyNumberFormat="1" applyFill="1"/>
    <xf numFmtId="3" fontId="0" fillId="0" borderId="0" xfId="0" applyNumberFormat="1" applyFont="1"/>
    <xf numFmtId="3" fontId="0" fillId="0" borderId="1" xfId="0" applyNumberFormat="1" applyFont="1" applyBorder="1"/>
    <xf numFmtId="164" fontId="0" fillId="0" borderId="0" xfId="1" applyNumberFormat="1" applyFont="1"/>
    <xf numFmtId="3" fontId="2" fillId="0" borderId="0" xfId="1" applyNumberFormat="1" applyFont="1"/>
    <xf numFmtId="3" fontId="2" fillId="0" borderId="1" xfId="1" applyNumberFormat="1" applyFont="1" applyBorder="1"/>
    <xf numFmtId="3" fontId="9" fillId="0" borderId="0" xfId="1" applyNumberFormat="1" applyFont="1"/>
    <xf numFmtId="164" fontId="2" fillId="0" borderId="0" xfId="0" applyNumberFormat="1" applyFont="1"/>
    <xf numFmtId="3" fontId="2" fillId="0" borderId="0" xfId="0" applyNumberFormat="1" applyFont="1"/>
    <xf numFmtId="164" fontId="2" fillId="0" borderId="1" xfId="0" applyNumberFormat="1" applyFont="1" applyBorder="1"/>
    <xf numFmtId="0" fontId="2" fillId="0" borderId="2" xfId="0" applyFont="1" applyBorder="1"/>
    <xf numFmtId="0" fontId="0" fillId="0" borderId="0" xfId="0"/>
    <xf numFmtId="167" fontId="0" fillId="2" borderId="0" xfId="0" applyNumberFormat="1" applyFill="1"/>
    <xf numFmtId="0" fontId="0" fillId="0" borderId="1" xfId="0" applyBorder="1"/>
    <xf numFmtId="0" fontId="0" fillId="0" borderId="2" xfId="0" applyBorder="1"/>
    <xf numFmtId="3" fontId="0" fillId="0" borderId="0" xfId="0" applyNumberFormat="1"/>
    <xf numFmtId="0" fontId="2" fillId="0" borderId="1" xfId="0" applyFont="1" applyBorder="1"/>
    <xf numFmtId="164" fontId="0" fillId="0" borderId="2" xfId="0" applyNumberFormat="1" applyBorder="1"/>
    <xf numFmtId="167" fontId="0" fillId="0" borderId="0" xfId="0" applyNumberFormat="1"/>
    <xf numFmtId="164" fontId="0" fillId="0" borderId="0" xfId="0" applyNumberFormat="1" applyBorder="1"/>
    <xf numFmtId="164" fontId="2" fillId="0" borderId="2" xfId="0" applyNumberFormat="1" applyFont="1" applyBorder="1"/>
    <xf numFmtId="164" fontId="2" fillId="0" borderId="0" xfId="0" applyNumberFormat="1" applyFont="1" applyBorder="1"/>
    <xf numFmtId="167" fontId="2" fillId="0" borderId="0" xfId="1" applyNumberFormat="1" applyFont="1"/>
    <xf numFmtId="2" fontId="2" fillId="0" borderId="0" xfId="0" applyNumberFormat="1" applyFont="1"/>
    <xf numFmtId="3" fontId="0" fillId="2" borderId="0" xfId="0" applyNumberFormat="1" applyFill="1"/>
    <xf numFmtId="2" fontId="0" fillId="2" borderId="0" xfId="0" applyNumberFormat="1" applyFill="1"/>
    <xf numFmtId="3" fontId="0" fillId="0" borderId="0" xfId="0" applyNumberFormat="1" applyBorder="1"/>
    <xf numFmtId="164" fontId="2" fillId="0" borderId="3" xfId="0" applyNumberFormat="1" applyFont="1" applyBorder="1"/>
    <xf numFmtId="3" fontId="2" fillId="0" borderId="0" xfId="0" applyNumberFormat="1" applyFont="1" applyBorder="1"/>
    <xf numFmtId="0" fontId="13" fillId="0" borderId="1" xfId="0" applyFont="1" applyBorder="1"/>
    <xf numFmtId="0" fontId="13" fillId="0" borderId="0" xfId="0" applyFont="1"/>
    <xf numFmtId="0" fontId="2" fillId="0" borderId="0" xfId="0" applyFont="1" applyBorder="1"/>
    <xf numFmtId="3" fontId="2" fillId="0" borderId="1" xfId="0" applyNumberFormat="1" applyFont="1" applyBorder="1"/>
    <xf numFmtId="3" fontId="0" fillId="0" borderId="2" xfId="0" applyNumberFormat="1" applyBorder="1"/>
    <xf numFmtId="164" fontId="0" fillId="3" borderId="0" xfId="0" applyNumberFormat="1" applyFill="1"/>
    <xf numFmtId="0" fontId="0" fillId="3" borderId="0" xfId="0" applyFill="1"/>
    <xf numFmtId="164" fontId="2" fillId="3" borderId="0" xfId="0" applyNumberFormat="1" applyFont="1" applyFill="1"/>
    <xf numFmtId="0" fontId="2" fillId="3" borderId="1" xfId="0" applyFont="1" applyFill="1" applyBorder="1"/>
    <xf numFmtId="3" fontId="2" fillId="3" borderId="0" xfId="0" applyNumberFormat="1" applyFont="1" applyFill="1"/>
    <xf numFmtId="0" fontId="2" fillId="3" borderId="0" xfId="0" applyFont="1" applyFill="1"/>
    <xf numFmtId="164" fontId="2" fillId="3" borderId="0" xfId="0" applyNumberFormat="1" applyFont="1" applyFill="1" applyBorder="1"/>
    <xf numFmtId="0" fontId="2" fillId="3" borderId="2" xfId="0" applyFont="1" applyFill="1" applyBorder="1"/>
    <xf numFmtId="168" fontId="2" fillId="0" borderId="0" xfId="1" applyNumberFormat="1" applyFont="1"/>
    <xf numFmtId="164" fontId="2" fillId="0" borderId="1" xfId="1" applyNumberFormat="1" applyFont="1" applyBorder="1"/>
    <xf numFmtId="164" fontId="0" fillId="0" borderId="1" xfId="0" applyNumberFormat="1" applyBorder="1"/>
    <xf numFmtId="167" fontId="0" fillId="0" borderId="0" xfId="0" applyNumberFormat="1" applyBorder="1"/>
    <xf numFmtId="167" fontId="2" fillId="0" borderId="0" xfId="0" applyNumberFormat="1" applyFont="1" applyBorder="1"/>
    <xf numFmtId="0" fontId="9" fillId="0" borderId="0" xfId="0" applyFont="1" applyBorder="1"/>
    <xf numFmtId="46" fontId="0" fillId="0" borderId="0" xfId="0" applyNumberFormat="1" applyAlignment="1">
      <alignment horizontal="left"/>
    </xf>
    <xf numFmtId="4" fontId="2" fillId="0" borderId="0" xfId="1" applyNumberFormat="1" applyFont="1"/>
    <xf numFmtId="4" fontId="2" fillId="0" borderId="0" xfId="0" applyNumberFormat="1" applyFont="1"/>
    <xf numFmtId="2" fontId="2" fillId="0" borderId="0" xfId="3" applyNumberFormat="1" applyFont="1"/>
    <xf numFmtId="49" fontId="0" fillId="0" borderId="0" xfId="0" applyNumberFormat="1" applyFont="1"/>
    <xf numFmtId="0" fontId="0" fillId="0" borderId="0" xfId="0" applyAlignment="1">
      <alignment horizontal="center" wrapText="1"/>
    </xf>
    <xf numFmtId="3" fontId="1" fillId="0" borderId="1" xfId="1" applyNumberFormat="1" applyFont="1" applyBorder="1"/>
    <xf numFmtId="3" fontId="2" fillId="0" borderId="2" xfId="0" applyNumberFormat="1" applyFont="1" applyBorder="1"/>
    <xf numFmtId="1" fontId="0" fillId="2" borderId="0" xfId="0" applyNumberFormat="1" applyFill="1"/>
    <xf numFmtId="167" fontId="0" fillId="0" borderId="2" xfId="0" applyNumberFormat="1" applyBorder="1"/>
    <xf numFmtId="2" fontId="2" fillId="0" borderId="0" xfId="0" quotePrefix="1" applyNumberFormat="1" applyFont="1"/>
    <xf numFmtId="166" fontId="2" fillId="0" borderId="0" xfId="1" applyNumberFormat="1" applyFont="1"/>
    <xf numFmtId="3" fontId="0" fillId="0" borderId="0" xfId="1" applyNumberFormat="1" applyFont="1" applyBorder="1"/>
    <xf numFmtId="3" fontId="2" fillId="0" borderId="2" xfId="1" applyNumberFormat="1" applyFont="1" applyBorder="1"/>
    <xf numFmtId="164" fontId="2" fillId="0" borderId="0" xfId="1" applyNumberFormat="1" applyFont="1" applyBorder="1"/>
    <xf numFmtId="3" fontId="2" fillId="0" borderId="0" xfId="1" applyNumberFormat="1" applyFont="1" applyBorder="1"/>
    <xf numFmtId="3" fontId="13" fillId="0" borderId="1" xfId="1" applyNumberFormat="1" applyFont="1" applyBorder="1"/>
    <xf numFmtId="0" fontId="0" fillId="0" borderId="0" xfId="0" applyFont="1" applyAlignment="1">
      <alignment horizontal="left"/>
    </xf>
    <xf numFmtId="164" fontId="2" fillId="0" borderId="0" xfId="2" applyNumberFormat="1" applyFont="1"/>
    <xf numFmtId="0" fontId="0" fillId="0" borderId="0" xfId="0"/>
    <xf numFmtId="164" fontId="0" fillId="0" borderId="0" xfId="0" applyNumberFormat="1" applyFill="1"/>
    <xf numFmtId="167" fontId="9" fillId="0" borderId="0" xfId="0" applyNumberFormat="1" applyFont="1"/>
    <xf numFmtId="0" fontId="0" fillId="0" borderId="0" xfId="0"/>
    <xf numFmtId="0" fontId="0" fillId="0" borderId="0" xfId="0" applyFill="1"/>
    <xf numFmtId="166" fontId="2" fillId="3" borderId="0" xfId="1" applyNumberFormat="1" applyFont="1" applyFill="1"/>
    <xf numFmtId="164" fontId="9" fillId="0" borderId="0" xfId="0" applyNumberFormat="1" applyFont="1"/>
    <xf numFmtId="3" fontId="9" fillId="0" borderId="0" xfId="0" applyNumberFormat="1" applyFont="1"/>
    <xf numFmtId="3" fontId="9" fillId="0" borderId="1" xfId="1" applyNumberFormat="1" applyFont="1" applyBorder="1"/>
    <xf numFmtId="0" fontId="9" fillId="0" borderId="1" xfId="0" applyFont="1" applyBorder="1"/>
    <xf numFmtId="0" fontId="9" fillId="0" borderId="0" xfId="0" applyFont="1" applyAlignment="1">
      <alignment horizontal="right"/>
    </xf>
    <xf numFmtId="164" fontId="9" fillId="0" borderId="0" xfId="0" applyNumberFormat="1" applyFont="1" applyBorder="1"/>
    <xf numFmtId="3" fontId="9" fillId="0" borderId="0" xfId="0" applyNumberFormat="1" applyFont="1" applyBorder="1"/>
    <xf numFmtId="0" fontId="0" fillId="0" borderId="0" xfId="0"/>
    <xf numFmtId="0" fontId="0" fillId="0" borderId="0" xfId="0" applyAlignment="1">
      <alignment horizontal="left"/>
    </xf>
    <xf numFmtId="0" fontId="0" fillId="0" borderId="0" xfId="0"/>
    <xf numFmtId="164" fontId="0" fillId="0" borderId="0" xfId="2" applyNumberFormat="1" applyFont="1"/>
    <xf numFmtId="0" fontId="0" fillId="0" borderId="0" xfId="0"/>
    <xf numFmtId="169" fontId="2" fillId="0" borderId="0" xfId="0" applyNumberFormat="1" applyFont="1" applyBorder="1"/>
    <xf numFmtId="169" fontId="0" fillId="2" borderId="0" xfId="0" applyNumberFormat="1" applyFill="1"/>
    <xf numFmtId="170" fontId="0" fillId="0" borderId="0" xfId="0" applyNumberFormat="1"/>
    <xf numFmtId="170" fontId="0" fillId="0" borderId="0" xfId="1" applyNumberFormat="1" applyFont="1"/>
    <xf numFmtId="170" fontId="1" fillId="0" borderId="0" xfId="1" applyNumberFormat="1" applyFont="1"/>
    <xf numFmtId="170" fontId="9" fillId="0" borderId="0" xfId="1" applyNumberFormat="1" applyFont="1"/>
    <xf numFmtId="170" fontId="0" fillId="0" borderId="1" xfId="0" applyNumberFormat="1" applyBorder="1"/>
    <xf numFmtId="170" fontId="2" fillId="0" borderId="0" xfId="0" applyNumberFormat="1" applyFont="1"/>
    <xf numFmtId="3" fontId="0" fillId="2" borderId="0" xfId="1" applyNumberFormat="1" applyFont="1" applyFill="1"/>
    <xf numFmtId="3" fontId="13" fillId="0" borderId="0" xfId="1" applyNumberFormat="1" applyFont="1" applyBorder="1"/>
    <xf numFmtId="171" fontId="2" fillId="0" borderId="0" xfId="1" applyNumberFormat="1" applyFont="1" applyBorder="1"/>
    <xf numFmtId="10" fontId="2" fillId="0" borderId="0" xfId="3" applyNumberFormat="1" applyFont="1"/>
    <xf numFmtId="169" fontId="2" fillId="0" borderId="0" xfId="1" applyNumberFormat="1" applyFont="1"/>
    <xf numFmtId="169" fontId="0" fillId="3" borderId="0" xfId="0" applyNumberFormat="1" applyFill="1"/>
    <xf numFmtId="0" fontId="0" fillId="0" borderId="0" xfId="0"/>
    <xf numFmtId="0" fontId="5" fillId="0" borderId="0" xfId="0" applyFont="1" applyFill="1"/>
    <xf numFmtId="0" fontId="9" fillId="0" borderId="0" xfId="0" applyFont="1" applyFill="1"/>
    <xf numFmtId="0" fontId="2" fillId="0" borderId="0" xfId="0" applyFont="1" applyFill="1"/>
    <xf numFmtId="164" fontId="9" fillId="0" borderId="0" xfId="0" applyNumberFormat="1" applyFont="1" applyFill="1"/>
    <xf numFmtId="164" fontId="2" fillId="0" borderId="0" xfId="0" applyNumberFormat="1" applyFont="1" applyFill="1"/>
    <xf numFmtId="0" fontId="8" fillId="0" borderId="0" xfId="0" applyFont="1" applyFill="1"/>
    <xf numFmtId="0" fontId="0" fillId="0" borderId="0" xfId="0" applyFont="1" applyFill="1"/>
    <xf numFmtId="0" fontId="0" fillId="0" borderId="0" xfId="0" applyFill="1" applyBorder="1"/>
    <xf numFmtId="0" fontId="0" fillId="0" borderId="0" xfId="0" applyFill="1" applyAlignment="1">
      <alignment horizontal="left" vertical="center" wrapText="1"/>
    </xf>
    <xf numFmtId="0" fontId="0" fillId="0" borderId="0" xfId="0" applyFill="1" applyAlignment="1">
      <alignment horizontal="right"/>
    </xf>
    <xf numFmtId="0" fontId="4" fillId="4" borderId="0" xfId="0" applyFont="1" applyFill="1"/>
    <xf numFmtId="0" fontId="0" fillId="4" borderId="0" xfId="0" applyFill="1" applyAlignment="1">
      <alignment horizontal="left" wrapText="1"/>
    </xf>
    <xf numFmtId="0" fontId="0" fillId="4" borderId="0" xfId="0" applyFill="1"/>
    <xf numFmtId="0" fontId="3" fillId="4" borderId="0" xfId="0" applyFont="1" applyFill="1"/>
    <xf numFmtId="0" fontId="5" fillId="4" borderId="0" xfId="0" applyFont="1" applyFill="1"/>
    <xf numFmtId="0" fontId="3" fillId="5" borderId="0" xfId="0" applyFont="1" applyFill="1"/>
    <xf numFmtId="0" fontId="5" fillId="5" borderId="0" xfId="0" applyFont="1" applyFill="1"/>
    <xf numFmtId="0" fontId="0" fillId="5" borderId="0" xfId="0" applyFill="1"/>
    <xf numFmtId="0" fontId="5" fillId="4" borderId="0" xfId="0" applyFont="1" applyFill="1" applyAlignment="1">
      <alignment wrapText="1"/>
    </xf>
    <xf numFmtId="0" fontId="0" fillId="0" borderId="0" xfId="0" applyAlignment="1">
      <alignment wrapText="1"/>
    </xf>
    <xf numFmtId="0" fontId="0" fillId="0" borderId="0" xfId="0" applyAlignment="1">
      <alignment horizontal="left" wrapText="1"/>
    </xf>
    <xf numFmtId="0" fontId="0" fillId="0" borderId="0" xfId="0" applyAlignment="1">
      <alignment horizontal="left"/>
    </xf>
    <xf numFmtId="0" fontId="0" fillId="0" borderId="0" xfId="0" applyAlignment="1">
      <alignment horizontal="left" vertical="center" wrapText="1"/>
    </xf>
    <xf numFmtId="0" fontId="2" fillId="0" borderId="0" xfId="0" applyFont="1" applyAlignment="1">
      <alignment horizontal="left" wrapText="1"/>
    </xf>
    <xf numFmtId="0" fontId="0" fillId="0" borderId="0" xfId="0" applyFont="1" applyAlignment="1">
      <alignment horizontal="center"/>
    </xf>
    <xf numFmtId="0" fontId="9" fillId="0" borderId="0" xfId="0" applyFont="1" applyAlignment="1">
      <alignment horizontal="left" wrapText="1"/>
    </xf>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tabSelected="1" workbookViewId="0">
      <selection activeCell="I5" sqref="I5"/>
    </sheetView>
  </sheetViews>
  <sheetFormatPr defaultRowHeight="15" x14ac:dyDescent="0.25"/>
  <cols>
    <col min="1" max="1" width="16.5703125" customWidth="1"/>
    <col min="2" max="2" width="24.28515625" customWidth="1"/>
    <col min="3" max="3" width="12.5703125" bestFit="1" customWidth="1"/>
    <col min="10" max="10" width="9.140625" style="110"/>
  </cols>
  <sheetData>
    <row r="1" spans="1:10" ht="26.25" x14ac:dyDescent="0.4">
      <c r="A1" s="1" t="s">
        <v>0</v>
      </c>
    </row>
    <row r="2" spans="1:10" ht="26.25" x14ac:dyDescent="0.4">
      <c r="A2" s="1" t="s">
        <v>22</v>
      </c>
    </row>
    <row r="3" spans="1:10" s="138" customFormat="1" ht="143.25" customHeight="1" x14ac:dyDescent="0.4">
      <c r="A3" s="1"/>
      <c r="B3" s="158" t="s">
        <v>346</v>
      </c>
      <c r="C3" s="158"/>
      <c r="D3" s="158"/>
      <c r="E3" s="158"/>
      <c r="F3" s="158"/>
      <c r="G3" s="158"/>
      <c r="H3" s="158"/>
      <c r="I3" s="158"/>
      <c r="J3" s="110"/>
    </row>
    <row r="4" spans="1:10" s="151" customFormat="1" x14ac:dyDescent="0.25">
      <c r="A4" s="152"/>
      <c r="B4" s="153"/>
      <c r="C4" s="153"/>
      <c r="D4" s="153"/>
      <c r="E4" s="153"/>
      <c r="F4" s="153"/>
      <c r="G4" s="153"/>
      <c r="H4" s="153"/>
    </row>
    <row r="5" spans="1:10" x14ac:dyDescent="0.25">
      <c r="A5" s="4"/>
      <c r="B5" s="6" t="s">
        <v>2</v>
      </c>
      <c r="C5" s="6"/>
      <c r="D5" s="6"/>
      <c r="E5" s="6"/>
      <c r="F5" s="6"/>
      <c r="G5" s="6"/>
      <c r="H5" s="6"/>
    </row>
    <row r="6" spans="1:10" x14ac:dyDescent="0.25">
      <c r="A6" s="4"/>
      <c r="B6" s="7" t="s">
        <v>3</v>
      </c>
      <c r="C6" s="5"/>
      <c r="D6" s="5"/>
      <c r="E6" s="5"/>
      <c r="F6" s="5"/>
      <c r="G6" s="5"/>
      <c r="H6" s="5"/>
    </row>
    <row r="7" spans="1:10" x14ac:dyDescent="0.25">
      <c r="A7" s="4"/>
      <c r="B7" s="5" t="s">
        <v>4</v>
      </c>
      <c r="C7" s="8"/>
      <c r="D7" s="5"/>
      <c r="E7" s="5"/>
      <c r="F7" s="5"/>
      <c r="G7" s="5"/>
      <c r="H7" s="5"/>
    </row>
    <row r="8" spans="1:10" x14ac:dyDescent="0.25">
      <c r="A8" s="4"/>
      <c r="B8" s="5" t="s">
        <v>5</v>
      </c>
      <c r="C8" s="5"/>
      <c r="D8" s="5"/>
      <c r="E8" s="5"/>
      <c r="F8" s="5"/>
      <c r="G8" s="5"/>
      <c r="H8" s="5"/>
    </row>
    <row r="10" spans="1:10" x14ac:dyDescent="0.25">
      <c r="B10" s="4" t="s">
        <v>6</v>
      </c>
      <c r="C10" t="s">
        <v>1</v>
      </c>
    </row>
    <row r="11" spans="1:10" x14ac:dyDescent="0.25">
      <c r="B11" s="4"/>
    </row>
    <row r="12" spans="1:10" x14ac:dyDescent="0.25">
      <c r="B12" s="27" t="s">
        <v>55</v>
      </c>
      <c r="C12" s="29">
        <v>420000</v>
      </c>
    </row>
    <row r="13" spans="1:10" x14ac:dyDescent="0.25">
      <c r="A13" s="10" t="s">
        <v>1</v>
      </c>
      <c r="B13" s="27" t="s">
        <v>61</v>
      </c>
      <c r="C13" s="30">
        <v>309000</v>
      </c>
      <c r="D13" s="50" t="s">
        <v>163</v>
      </c>
    </row>
    <row r="14" spans="1:10" x14ac:dyDescent="0.25">
      <c r="A14" s="11"/>
      <c r="B14" s="27" t="s">
        <v>62</v>
      </c>
      <c r="C14" s="30">
        <v>20000</v>
      </c>
      <c r="D14" s="50" t="s">
        <v>163</v>
      </c>
    </row>
    <row r="15" spans="1:10" x14ac:dyDescent="0.25">
      <c r="A15" s="11"/>
      <c r="B15" s="27" t="s">
        <v>63</v>
      </c>
      <c r="C15" s="9">
        <v>30</v>
      </c>
      <c r="D15" s="27" t="s">
        <v>64</v>
      </c>
    </row>
    <row r="16" spans="1:10" x14ac:dyDescent="0.25">
      <c r="A16" s="11"/>
      <c r="B16" t="s">
        <v>1</v>
      </c>
      <c r="C16" s="9"/>
    </row>
    <row r="17" spans="1:10" x14ac:dyDescent="0.25">
      <c r="A17" s="11"/>
    </row>
    <row r="18" spans="1:10" x14ac:dyDescent="0.25">
      <c r="A18" s="11"/>
      <c r="E18" s="12"/>
      <c r="H18" s="13"/>
    </row>
    <row r="19" spans="1:10" x14ac:dyDescent="0.25">
      <c r="A19" s="11"/>
      <c r="B19" s="4" t="s">
        <v>7</v>
      </c>
    </row>
    <row r="20" spans="1:10" x14ac:dyDescent="0.25">
      <c r="A20" s="11"/>
      <c r="B20" s="4" t="s">
        <v>66</v>
      </c>
    </row>
    <row r="21" spans="1:10" s="27" customFormat="1" x14ac:dyDescent="0.25">
      <c r="A21" s="11"/>
      <c r="B21" s="27" t="s">
        <v>67</v>
      </c>
      <c r="J21" s="110"/>
    </row>
    <row r="22" spans="1:10" x14ac:dyDescent="0.25">
      <c r="A22" s="11" t="s">
        <v>1</v>
      </c>
      <c r="B22" s="27" t="s">
        <v>65</v>
      </c>
      <c r="C22" s="35">
        <f>C12/C13</f>
        <v>1.3592233009708738</v>
      </c>
      <c r="D22" s="27"/>
    </row>
    <row r="23" spans="1:10" x14ac:dyDescent="0.25">
      <c r="A23" s="11"/>
      <c r="B23" t="s">
        <v>1</v>
      </c>
      <c r="C23" s="14" t="s">
        <v>1</v>
      </c>
    </row>
    <row r="24" spans="1:10" x14ac:dyDescent="0.25">
      <c r="A24" s="11"/>
      <c r="B24" t="s">
        <v>1</v>
      </c>
      <c r="C24" s="15" t="s">
        <v>1</v>
      </c>
    </row>
    <row r="25" spans="1:10" x14ac:dyDescent="0.25">
      <c r="A25" s="11"/>
      <c r="B25" s="4" t="s">
        <v>51</v>
      </c>
      <c r="C25" s="16" t="s">
        <v>1</v>
      </c>
    </row>
    <row r="26" spans="1:10" x14ac:dyDescent="0.25">
      <c r="A26" s="11"/>
      <c r="B26" s="27" t="s">
        <v>68</v>
      </c>
      <c r="C26" s="17" t="s">
        <v>8</v>
      </c>
      <c r="E26" t="s">
        <v>1</v>
      </c>
    </row>
    <row r="27" spans="1:10" x14ac:dyDescent="0.25">
      <c r="A27" s="11"/>
      <c r="B27" s="27" t="s">
        <v>55</v>
      </c>
      <c r="C27" s="122">
        <f>C12*(1+(C15/100))</f>
        <v>546000</v>
      </c>
    </row>
    <row r="28" spans="1:10" ht="15" customHeight="1" x14ac:dyDescent="0.25">
      <c r="A28" s="11"/>
      <c r="B28" s="27" t="s">
        <v>69</v>
      </c>
      <c r="C28" s="54">
        <f>C13+C14</f>
        <v>329000</v>
      </c>
    </row>
    <row r="29" spans="1:10" hidden="1" x14ac:dyDescent="0.25">
      <c r="A29" s="11"/>
    </row>
    <row r="30" spans="1:10" s="27" customFormat="1" x14ac:dyDescent="0.25">
      <c r="A30" s="11"/>
      <c r="B30" s="27" t="s">
        <v>52</v>
      </c>
      <c r="C30" s="35">
        <f>C27/C28</f>
        <v>1.6595744680851063</v>
      </c>
      <c r="J30" s="110"/>
    </row>
    <row r="31" spans="1:10" s="27" customFormat="1" x14ac:dyDescent="0.25">
      <c r="A31" s="11"/>
      <c r="J31" s="110"/>
    </row>
    <row r="32" spans="1:10" x14ac:dyDescent="0.25">
      <c r="A32" s="11"/>
      <c r="B32" s="18" t="s">
        <v>9</v>
      </c>
    </row>
    <row r="33" spans="1:8" x14ac:dyDescent="0.25">
      <c r="A33" s="19"/>
      <c r="B33" s="20"/>
      <c r="C33" s="21"/>
      <c r="D33" s="21"/>
      <c r="E33" s="21"/>
      <c r="F33" s="21"/>
      <c r="G33" s="19"/>
      <c r="H33" s="19"/>
    </row>
    <row r="34" spans="1:8" x14ac:dyDescent="0.25">
      <c r="A34" s="19"/>
      <c r="B34" s="22" t="s">
        <v>10</v>
      </c>
      <c r="C34" s="22"/>
      <c r="D34" s="22"/>
      <c r="E34" s="19"/>
      <c r="F34" s="21"/>
      <c r="G34" s="19"/>
      <c r="H34" s="19"/>
    </row>
    <row r="35" spans="1:8" ht="31.5" customHeight="1" x14ac:dyDescent="0.25">
      <c r="A35" s="19"/>
      <c r="B35" s="23" t="s">
        <v>11</v>
      </c>
      <c r="C35" s="24" t="s">
        <v>12</v>
      </c>
      <c r="D35" s="22"/>
      <c r="E35" s="19"/>
      <c r="F35" s="21"/>
      <c r="G35" s="19"/>
      <c r="H35" s="19"/>
    </row>
    <row r="36" spans="1:8" ht="31.5" customHeight="1" x14ac:dyDescent="0.25">
      <c r="A36" s="19"/>
      <c r="B36" s="23" t="s">
        <v>13</v>
      </c>
      <c r="C36" s="25" t="s">
        <v>14</v>
      </c>
      <c r="D36" s="22" t="s">
        <v>15</v>
      </c>
      <c r="E36" s="19"/>
      <c r="F36" s="21"/>
      <c r="G36" s="19"/>
      <c r="H36" s="19"/>
    </row>
    <row r="37" spans="1:8" x14ac:dyDescent="0.25">
      <c r="A37" s="19"/>
      <c r="B37" s="22" t="s">
        <v>16</v>
      </c>
      <c r="C37" s="24" t="s">
        <v>12</v>
      </c>
      <c r="D37" s="22"/>
      <c r="E37" s="19"/>
      <c r="F37" s="21"/>
      <c r="G37" s="19"/>
      <c r="H37" s="19"/>
    </row>
    <row r="38" spans="1:8" x14ac:dyDescent="0.25">
      <c r="A38" s="19"/>
      <c r="B38" s="22" t="s">
        <v>17</v>
      </c>
      <c r="C38" s="24" t="s">
        <v>18</v>
      </c>
      <c r="D38" s="22"/>
      <c r="E38" s="19"/>
      <c r="F38" s="21"/>
      <c r="G38" s="19"/>
      <c r="H38" s="19"/>
    </row>
    <row r="39" spans="1:8" x14ac:dyDescent="0.25">
      <c r="A39" s="19"/>
      <c r="B39" s="22" t="s">
        <v>19</v>
      </c>
      <c r="C39" s="24" t="s">
        <v>20</v>
      </c>
      <c r="D39" s="21"/>
      <c r="E39" s="19"/>
      <c r="F39" s="21"/>
      <c r="G39" s="19"/>
      <c r="H39" s="19"/>
    </row>
    <row r="40" spans="1:8" x14ac:dyDescent="0.25">
      <c r="C40" s="21"/>
      <c r="D40" s="21"/>
      <c r="E40" s="21"/>
      <c r="F40" s="21"/>
    </row>
    <row r="41" spans="1:8" x14ac:dyDescent="0.25">
      <c r="B41" s="5" t="s">
        <v>21</v>
      </c>
      <c r="C41" s="21"/>
      <c r="D41" s="21"/>
      <c r="E41" s="21"/>
      <c r="F41" s="21"/>
    </row>
    <row r="42" spans="1:8" x14ac:dyDescent="0.25">
      <c r="B42" s="21"/>
      <c r="C42" s="21"/>
      <c r="D42" s="21"/>
      <c r="E42" s="21"/>
      <c r="F42" s="21"/>
    </row>
    <row r="43" spans="1:8" x14ac:dyDescent="0.25">
      <c r="B43" s="21"/>
      <c r="C43" s="21"/>
      <c r="D43" s="21"/>
      <c r="E43" s="21"/>
      <c r="F43" s="21"/>
    </row>
  </sheetData>
  <mergeCells count="1">
    <mergeCell ref="B3:I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topLeftCell="A22" zoomScaleNormal="100" workbookViewId="0">
      <selection activeCell="C16" sqref="C16"/>
    </sheetView>
  </sheetViews>
  <sheetFormatPr defaultRowHeight="15" x14ac:dyDescent="0.25"/>
  <cols>
    <col min="1" max="1" width="16" customWidth="1"/>
    <col min="2" max="2" width="33.28515625" customWidth="1"/>
    <col min="3" max="3" width="13.85546875" customWidth="1"/>
    <col min="8" max="8" width="9.140625" style="110"/>
  </cols>
  <sheetData>
    <row r="1" spans="1:8" ht="26.25" x14ac:dyDescent="0.4">
      <c r="A1" s="1" t="s">
        <v>0</v>
      </c>
    </row>
    <row r="2" spans="1:8" ht="26.25" x14ac:dyDescent="0.4">
      <c r="A2" s="1" t="s">
        <v>31</v>
      </c>
    </row>
    <row r="3" spans="1:8" s="138" customFormat="1" ht="135" customHeight="1" x14ac:dyDescent="0.4">
      <c r="A3" s="1"/>
      <c r="B3" s="159" t="s">
        <v>342</v>
      </c>
      <c r="C3" s="159"/>
      <c r="D3" s="159"/>
      <c r="E3" s="159"/>
      <c r="F3" s="159"/>
      <c r="G3" s="159"/>
      <c r="H3" s="110"/>
    </row>
    <row r="4" spans="1:8" s="156" customFormat="1" x14ac:dyDescent="0.25">
      <c r="A4" s="154"/>
      <c r="B4" s="155"/>
      <c r="C4" s="155"/>
      <c r="D4" s="155"/>
      <c r="E4" s="155"/>
      <c r="F4" s="155"/>
      <c r="G4" s="155"/>
      <c r="H4" s="155"/>
    </row>
    <row r="5" spans="1:8" x14ac:dyDescent="0.25">
      <c r="A5" s="4"/>
      <c r="B5" s="6" t="s">
        <v>2</v>
      </c>
      <c r="C5" s="6"/>
      <c r="D5" s="6"/>
      <c r="E5" s="6"/>
      <c r="F5" s="6"/>
      <c r="G5" s="6"/>
      <c r="H5" s="139"/>
    </row>
    <row r="6" spans="1:8" x14ac:dyDescent="0.25">
      <c r="A6" s="4"/>
      <c r="B6" s="7" t="s">
        <v>3</v>
      </c>
      <c r="C6" s="5"/>
      <c r="D6" s="5"/>
      <c r="E6" s="5"/>
      <c r="F6" s="5"/>
      <c r="G6" s="5"/>
      <c r="H6" s="139"/>
    </row>
    <row r="7" spans="1:8" x14ac:dyDescent="0.25">
      <c r="A7" s="4"/>
      <c r="B7" s="5" t="s">
        <v>4</v>
      </c>
      <c r="C7" s="8"/>
      <c r="D7" s="5"/>
      <c r="E7" s="5"/>
      <c r="F7" s="5"/>
      <c r="G7" s="5"/>
      <c r="H7" s="139"/>
    </row>
    <row r="8" spans="1:8" x14ac:dyDescent="0.25">
      <c r="A8" s="4"/>
      <c r="B8" s="5" t="s">
        <v>5</v>
      </c>
      <c r="C8" s="5"/>
      <c r="D8" s="5"/>
      <c r="E8" s="5"/>
      <c r="F8" s="5"/>
      <c r="G8" s="5"/>
      <c r="H8" s="139"/>
    </row>
    <row r="10" spans="1:8" x14ac:dyDescent="0.25">
      <c r="B10" s="4" t="s">
        <v>6</v>
      </c>
    </row>
    <row r="11" spans="1:8" s="28" customFormat="1" x14ac:dyDescent="0.25">
      <c r="B11" s="4"/>
      <c r="H11" s="110"/>
    </row>
    <row r="12" spans="1:8" x14ac:dyDescent="0.25">
      <c r="B12" s="28" t="s">
        <v>60</v>
      </c>
      <c r="C12" s="39">
        <v>820000</v>
      </c>
    </row>
    <row r="13" spans="1:8" x14ac:dyDescent="0.25">
      <c r="A13" s="10" t="s">
        <v>1</v>
      </c>
      <c r="B13" s="28" t="s">
        <v>54</v>
      </c>
      <c r="C13" s="39">
        <v>510000</v>
      </c>
    </row>
    <row r="14" spans="1:8" x14ac:dyDescent="0.25">
      <c r="A14" s="11"/>
      <c r="B14" s="28" t="s">
        <v>74</v>
      </c>
      <c r="C14" s="39">
        <v>60000</v>
      </c>
      <c r="D14" t="s">
        <v>1</v>
      </c>
    </row>
    <row r="15" spans="1:8" x14ac:dyDescent="0.25">
      <c r="A15" s="11"/>
      <c r="B15" s="28" t="s">
        <v>79</v>
      </c>
      <c r="C15" s="39">
        <v>103000</v>
      </c>
    </row>
    <row r="16" spans="1:8" x14ac:dyDescent="0.25">
      <c r="A16" s="11"/>
    </row>
    <row r="17" spans="1:8" x14ac:dyDescent="0.25">
      <c r="A17" s="11"/>
      <c r="E17" s="12"/>
      <c r="H17" s="146"/>
    </row>
    <row r="18" spans="1:8" x14ac:dyDescent="0.25">
      <c r="A18" s="11"/>
      <c r="B18" s="4" t="s">
        <v>7</v>
      </c>
    </row>
    <row r="19" spans="1:8" x14ac:dyDescent="0.25">
      <c r="A19" s="11"/>
      <c r="B19" s="4"/>
    </row>
    <row r="20" spans="1:8" x14ac:dyDescent="0.25">
      <c r="A20" s="11" t="s">
        <v>1</v>
      </c>
      <c r="B20" s="34" t="s">
        <v>60</v>
      </c>
      <c r="C20" s="46">
        <f>C12</f>
        <v>820000</v>
      </c>
    </row>
    <row r="21" spans="1:8" x14ac:dyDescent="0.25">
      <c r="A21" s="11"/>
      <c r="B21" s="34" t="s">
        <v>54</v>
      </c>
      <c r="C21" s="47">
        <f>C13</f>
        <v>510000</v>
      </c>
    </row>
    <row r="22" spans="1:8" x14ac:dyDescent="0.25">
      <c r="A22" s="11"/>
      <c r="B22" s="34" t="s">
        <v>1</v>
      </c>
      <c r="C22" s="44" t="s">
        <v>1</v>
      </c>
    </row>
    <row r="23" spans="1:8" x14ac:dyDescent="0.25">
      <c r="A23" s="11"/>
      <c r="B23" s="34" t="s">
        <v>71</v>
      </c>
      <c r="C23" s="17">
        <f>C20-C21</f>
        <v>310000</v>
      </c>
    </row>
    <row r="24" spans="1:8" x14ac:dyDescent="0.25">
      <c r="A24" s="11"/>
      <c r="B24" s="34" t="s">
        <v>57</v>
      </c>
      <c r="C24" s="43">
        <f>C14</f>
        <v>60000</v>
      </c>
      <c r="E24" t="s">
        <v>1</v>
      </c>
    </row>
    <row r="25" spans="1:8" x14ac:dyDescent="0.25">
      <c r="A25" s="11"/>
      <c r="B25" s="34" t="s">
        <v>83</v>
      </c>
      <c r="C25" s="47">
        <f>C23-C24-C27</f>
        <v>147000</v>
      </c>
    </row>
    <row r="26" spans="1:8" x14ac:dyDescent="0.25">
      <c r="A26" s="11"/>
      <c r="B26" s="34" t="s">
        <v>1</v>
      </c>
      <c r="C26" s="55" t="s">
        <v>1</v>
      </c>
    </row>
    <row r="27" spans="1:8" s="28" customFormat="1" x14ac:dyDescent="0.25">
      <c r="A27" s="11"/>
      <c r="B27" s="34" t="s">
        <v>79</v>
      </c>
      <c r="C27" s="46">
        <f>C15</f>
        <v>103000</v>
      </c>
      <c r="H27" s="110"/>
    </row>
    <row r="28" spans="1:8" s="28" customFormat="1" x14ac:dyDescent="0.25">
      <c r="A28" s="11"/>
      <c r="H28" s="110"/>
    </row>
    <row r="29" spans="1:8" x14ac:dyDescent="0.25">
      <c r="A29" s="11"/>
    </row>
    <row r="30" spans="1:8" x14ac:dyDescent="0.25">
      <c r="A30" s="11"/>
      <c r="B30" s="18" t="s">
        <v>9</v>
      </c>
    </row>
    <row r="31" spans="1:8" x14ac:dyDescent="0.25">
      <c r="A31" s="19"/>
      <c r="B31" s="20"/>
      <c r="C31" s="21"/>
      <c r="D31" s="21"/>
      <c r="E31" s="21"/>
      <c r="F31" s="21"/>
      <c r="G31" s="19"/>
      <c r="H31" s="144"/>
    </row>
    <row r="32" spans="1:8" x14ac:dyDescent="0.25">
      <c r="A32" s="19"/>
      <c r="B32" s="22" t="s">
        <v>10</v>
      </c>
      <c r="C32" s="22"/>
      <c r="D32" s="22"/>
      <c r="E32" s="19"/>
      <c r="F32" s="21"/>
      <c r="G32" s="19"/>
      <c r="H32" s="144"/>
    </row>
    <row r="33" spans="1:8" ht="31.5" customHeight="1" x14ac:dyDescent="0.25">
      <c r="A33" s="19"/>
      <c r="B33" s="23" t="s">
        <v>11</v>
      </c>
      <c r="C33" s="24" t="s">
        <v>12</v>
      </c>
      <c r="D33" s="22"/>
      <c r="E33" s="19"/>
      <c r="F33" s="21"/>
      <c r="G33" s="19"/>
      <c r="H33" s="144"/>
    </row>
    <row r="34" spans="1:8" ht="31.5" customHeight="1" x14ac:dyDescent="0.25">
      <c r="A34" s="19"/>
      <c r="B34" s="23" t="s">
        <v>13</v>
      </c>
      <c r="C34" s="25" t="s">
        <v>14</v>
      </c>
      <c r="D34" s="22" t="s">
        <v>15</v>
      </c>
      <c r="E34" s="19"/>
      <c r="F34" s="21"/>
      <c r="G34" s="19"/>
      <c r="H34" s="144"/>
    </row>
    <row r="35" spans="1:8" x14ac:dyDescent="0.25">
      <c r="A35" s="19"/>
      <c r="B35" s="22" t="s">
        <v>16</v>
      </c>
      <c r="C35" s="24" t="s">
        <v>12</v>
      </c>
      <c r="D35" s="22"/>
      <c r="E35" s="19"/>
      <c r="F35" s="21"/>
      <c r="G35" s="19"/>
      <c r="H35" s="144"/>
    </row>
    <row r="36" spans="1:8" x14ac:dyDescent="0.25">
      <c r="A36" s="19"/>
      <c r="B36" s="22" t="s">
        <v>17</v>
      </c>
      <c r="C36" s="24" t="s">
        <v>18</v>
      </c>
      <c r="D36" s="22"/>
      <c r="E36" s="19"/>
      <c r="F36" s="21"/>
      <c r="G36" s="19"/>
      <c r="H36" s="144"/>
    </row>
    <row r="37" spans="1:8" x14ac:dyDescent="0.25">
      <c r="A37" s="19"/>
      <c r="B37" s="22" t="s">
        <v>19</v>
      </c>
      <c r="C37" s="24" t="s">
        <v>20</v>
      </c>
      <c r="D37" s="21"/>
      <c r="E37" s="19"/>
      <c r="F37" s="21"/>
      <c r="G37" s="19"/>
      <c r="H37" s="144"/>
    </row>
    <row r="38" spans="1:8" x14ac:dyDescent="0.25">
      <c r="C38" s="21"/>
      <c r="D38" s="21"/>
      <c r="E38" s="21"/>
      <c r="F38" s="21"/>
    </row>
    <row r="39" spans="1:8" x14ac:dyDescent="0.25">
      <c r="B39" s="5" t="s">
        <v>21</v>
      </c>
      <c r="C39" s="21"/>
      <c r="D39" s="21"/>
      <c r="E39" s="21"/>
      <c r="F39" s="21"/>
    </row>
    <row r="40" spans="1:8" x14ac:dyDescent="0.25">
      <c r="B40" s="21"/>
      <c r="C40" s="21"/>
      <c r="D40" s="21"/>
      <c r="E40" s="21"/>
      <c r="F40" s="21"/>
    </row>
  </sheetData>
  <mergeCells count="1">
    <mergeCell ref="B3:G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activeCell="C20" sqref="C20"/>
    </sheetView>
  </sheetViews>
  <sheetFormatPr defaultRowHeight="15" x14ac:dyDescent="0.25"/>
  <cols>
    <col min="1" max="1" width="14.7109375" customWidth="1"/>
    <col min="2" max="2" width="29.42578125" customWidth="1"/>
    <col min="3" max="3" width="19" customWidth="1"/>
    <col min="4" max="4" width="10.7109375" customWidth="1"/>
    <col min="8" max="8" width="9.140625" style="110"/>
  </cols>
  <sheetData>
    <row r="1" spans="1:8" ht="26.25" x14ac:dyDescent="0.4">
      <c r="A1" s="1" t="s">
        <v>0</v>
      </c>
    </row>
    <row r="2" spans="1:8" ht="26.25" x14ac:dyDescent="0.4">
      <c r="A2" s="1" t="s">
        <v>32</v>
      </c>
    </row>
    <row r="3" spans="1:8" s="138" customFormat="1" ht="197.25" customHeight="1" x14ac:dyDescent="0.4">
      <c r="A3" s="1"/>
      <c r="B3" s="159" t="s">
        <v>326</v>
      </c>
      <c r="C3" s="159"/>
      <c r="D3" s="159"/>
      <c r="E3" s="159"/>
      <c r="F3" s="159"/>
      <c r="G3" s="159"/>
      <c r="H3" s="110"/>
    </row>
    <row r="4" spans="1:8" s="151" customFormat="1" x14ac:dyDescent="0.25">
      <c r="A4" s="152"/>
      <c r="B4" s="153"/>
      <c r="C4" s="153"/>
      <c r="D4" s="153"/>
      <c r="E4" s="153"/>
      <c r="F4" s="153"/>
      <c r="G4" s="153"/>
      <c r="H4" s="153"/>
    </row>
    <row r="5" spans="1:8" x14ac:dyDescent="0.25">
      <c r="A5" s="4"/>
      <c r="B5" s="6" t="s">
        <v>2</v>
      </c>
      <c r="C5" s="6"/>
      <c r="D5" s="6"/>
      <c r="E5" s="6"/>
      <c r="F5" s="6"/>
      <c r="G5" s="6"/>
      <c r="H5" s="139"/>
    </row>
    <row r="6" spans="1:8" x14ac:dyDescent="0.25">
      <c r="A6" s="4"/>
      <c r="B6" s="7" t="s">
        <v>3</v>
      </c>
      <c r="C6" s="5"/>
      <c r="D6" s="5"/>
      <c r="E6" s="5"/>
      <c r="F6" s="5"/>
      <c r="G6" s="5"/>
      <c r="H6" s="139"/>
    </row>
    <row r="7" spans="1:8" x14ac:dyDescent="0.25">
      <c r="A7" s="4"/>
      <c r="B7" s="5" t="s">
        <v>4</v>
      </c>
      <c r="C7" s="8"/>
      <c r="D7" s="5"/>
      <c r="E7" s="5"/>
      <c r="F7" s="5"/>
      <c r="G7" s="5"/>
      <c r="H7" s="139"/>
    </row>
    <row r="8" spans="1:8" x14ac:dyDescent="0.25">
      <c r="A8" s="4"/>
      <c r="B8" s="5" t="s">
        <v>5</v>
      </c>
      <c r="C8" s="5"/>
      <c r="D8" s="5"/>
      <c r="E8" s="5"/>
      <c r="F8" s="5"/>
      <c r="G8" s="5"/>
      <c r="H8" s="139"/>
    </row>
    <row r="10" spans="1:8" x14ac:dyDescent="0.25">
      <c r="B10" s="4" t="s">
        <v>6</v>
      </c>
      <c r="C10" t="s">
        <v>1</v>
      </c>
    </row>
    <row r="11" spans="1:8" x14ac:dyDescent="0.25">
      <c r="B11" s="4"/>
    </row>
    <row r="12" spans="1:8" x14ac:dyDescent="0.25">
      <c r="B12" s="28" t="s">
        <v>89</v>
      </c>
      <c r="C12" s="30">
        <v>1900</v>
      </c>
      <c r="D12" s="28" t="s">
        <v>93</v>
      </c>
    </row>
    <row r="13" spans="1:8" x14ac:dyDescent="0.25">
      <c r="A13" s="10" t="s">
        <v>1</v>
      </c>
      <c r="B13" s="28" t="s">
        <v>90</v>
      </c>
      <c r="C13" s="39">
        <v>250</v>
      </c>
    </row>
    <row r="14" spans="1:8" x14ac:dyDescent="0.25">
      <c r="A14" s="11"/>
      <c r="B14" s="28" t="s">
        <v>95</v>
      </c>
      <c r="C14" s="39">
        <v>210</v>
      </c>
      <c r="D14" t="s">
        <v>1</v>
      </c>
    </row>
    <row r="15" spans="1:8" x14ac:dyDescent="0.25">
      <c r="A15" s="11"/>
      <c r="B15" s="28" t="s">
        <v>91</v>
      </c>
      <c r="C15" s="39">
        <v>12200</v>
      </c>
      <c r="D15" t="s">
        <v>1</v>
      </c>
    </row>
    <row r="16" spans="1:8" x14ac:dyDescent="0.25">
      <c r="A16" s="11"/>
      <c r="B16" s="28" t="s">
        <v>76</v>
      </c>
      <c r="C16" s="39">
        <v>15200</v>
      </c>
    </row>
    <row r="17" spans="1:8" x14ac:dyDescent="0.25">
      <c r="A17" s="11"/>
      <c r="B17" s="28" t="s">
        <v>92</v>
      </c>
      <c r="C17" s="39">
        <v>104000</v>
      </c>
    </row>
    <row r="18" spans="1:8" s="28" customFormat="1" x14ac:dyDescent="0.25">
      <c r="A18" s="11"/>
      <c r="B18" s="28" t="s">
        <v>88</v>
      </c>
      <c r="C18" s="9">
        <v>12</v>
      </c>
      <c r="D18" s="28" t="s">
        <v>64</v>
      </c>
      <c r="H18" s="110"/>
    </row>
    <row r="19" spans="1:8" s="28" customFormat="1" x14ac:dyDescent="0.25">
      <c r="A19" s="11"/>
      <c r="B19" s="28" t="s">
        <v>94</v>
      </c>
      <c r="C19" s="9">
        <v>30</v>
      </c>
      <c r="D19" s="28" t="s">
        <v>64</v>
      </c>
      <c r="H19" s="110"/>
    </row>
    <row r="20" spans="1:8" x14ac:dyDescent="0.25">
      <c r="A20" s="11"/>
      <c r="E20" s="12"/>
      <c r="H20" s="146"/>
    </row>
    <row r="21" spans="1:8" x14ac:dyDescent="0.25">
      <c r="A21" s="11"/>
      <c r="B21" s="4" t="s">
        <v>7</v>
      </c>
    </row>
    <row r="22" spans="1:8" s="28" customFormat="1" x14ac:dyDescent="0.25">
      <c r="A22" s="11"/>
      <c r="B22" s="4"/>
      <c r="H22" s="110"/>
    </row>
    <row r="23" spans="1:8" s="28" customFormat="1" x14ac:dyDescent="0.25">
      <c r="A23" s="11"/>
      <c r="B23" s="34" t="s">
        <v>60</v>
      </c>
      <c r="C23" s="46">
        <f>C12*C13</f>
        <v>475000</v>
      </c>
      <c r="H23" s="110"/>
    </row>
    <row r="24" spans="1:8" s="28" customFormat="1" x14ac:dyDescent="0.25">
      <c r="A24" s="11"/>
      <c r="B24" s="34" t="s">
        <v>54</v>
      </c>
      <c r="C24" s="47">
        <f>C12*C14</f>
        <v>399000</v>
      </c>
      <c r="H24" s="110"/>
    </row>
    <row r="25" spans="1:8" s="28" customFormat="1" x14ac:dyDescent="0.25">
      <c r="A25" s="11"/>
      <c r="B25" s="34"/>
      <c r="C25" s="55"/>
      <c r="H25" s="110"/>
    </row>
    <row r="26" spans="1:8" s="28" customFormat="1" x14ac:dyDescent="0.25">
      <c r="A26" s="11"/>
      <c r="B26" s="34" t="s">
        <v>71</v>
      </c>
      <c r="C26" s="46">
        <f>C23-C24</f>
        <v>76000</v>
      </c>
      <c r="H26" s="110"/>
    </row>
    <row r="27" spans="1:8" s="28" customFormat="1" x14ac:dyDescent="0.25">
      <c r="A27" s="11"/>
      <c r="B27" s="34" t="s">
        <v>91</v>
      </c>
      <c r="C27" s="47">
        <f>C15</f>
        <v>12200</v>
      </c>
      <c r="H27" s="110"/>
    </row>
    <row r="28" spans="1:8" s="28" customFormat="1" x14ac:dyDescent="0.25">
      <c r="A28" s="11"/>
      <c r="B28" s="34" t="s">
        <v>83</v>
      </c>
      <c r="C28" s="67">
        <f>C16</f>
        <v>15200</v>
      </c>
      <c r="H28" s="110"/>
    </row>
    <row r="29" spans="1:8" s="28" customFormat="1" x14ac:dyDescent="0.25">
      <c r="A29" s="11"/>
      <c r="B29" s="34"/>
      <c r="C29" s="55"/>
      <c r="H29" s="110"/>
    </row>
    <row r="30" spans="1:8" s="28" customFormat="1" x14ac:dyDescent="0.25">
      <c r="A30" s="11"/>
      <c r="B30" s="34" t="s">
        <v>79</v>
      </c>
      <c r="C30" s="46">
        <f>C26-C27-C28</f>
        <v>48600</v>
      </c>
      <c r="H30" s="110"/>
    </row>
    <row r="31" spans="1:8" s="28" customFormat="1" x14ac:dyDescent="0.25">
      <c r="A31" s="11"/>
      <c r="B31" s="34" t="s">
        <v>84</v>
      </c>
      <c r="C31" s="47">
        <f>C17*(C18/100)</f>
        <v>12480</v>
      </c>
      <c r="H31" s="110"/>
    </row>
    <row r="32" spans="1:8" s="28" customFormat="1" x14ac:dyDescent="0.25">
      <c r="A32" s="11"/>
      <c r="B32" s="34"/>
      <c r="C32" s="55"/>
      <c r="H32" s="110"/>
    </row>
    <row r="33" spans="1:8" s="28" customFormat="1" x14ac:dyDescent="0.25">
      <c r="A33" s="11"/>
      <c r="B33" s="34" t="s">
        <v>53</v>
      </c>
      <c r="C33" s="46">
        <f>C30-C31</f>
        <v>36120</v>
      </c>
      <c r="H33" s="110"/>
    </row>
    <row r="34" spans="1:8" s="28" customFormat="1" x14ac:dyDescent="0.25">
      <c r="A34" s="11"/>
      <c r="B34" s="34" t="s">
        <v>85</v>
      </c>
      <c r="C34" s="47">
        <f>C33*(C19/100)</f>
        <v>10836</v>
      </c>
      <c r="H34" s="110"/>
    </row>
    <row r="35" spans="1:8" s="28" customFormat="1" x14ac:dyDescent="0.25">
      <c r="A35" s="11"/>
      <c r="B35" s="34"/>
      <c r="C35" s="55"/>
      <c r="H35" s="110"/>
    </row>
    <row r="36" spans="1:8" s="28" customFormat="1" x14ac:dyDescent="0.25">
      <c r="A36" s="11"/>
      <c r="B36" s="34" t="s">
        <v>55</v>
      </c>
      <c r="C36" s="46">
        <f>C33-C34</f>
        <v>25284</v>
      </c>
      <c r="H36" s="110"/>
    </row>
    <row r="37" spans="1:8" s="28" customFormat="1" ht="15.75" thickBot="1" x14ac:dyDescent="0.3">
      <c r="A37" s="11"/>
      <c r="B37" s="34"/>
      <c r="C37" s="49"/>
      <c r="H37" s="110"/>
    </row>
    <row r="38" spans="1:8" s="28" customFormat="1" ht="15.75" thickTop="1" x14ac:dyDescent="0.25">
      <c r="A38" s="11"/>
      <c r="B38" s="12"/>
      <c r="H38" s="110"/>
    </row>
    <row r="39" spans="1:8" s="28" customFormat="1" x14ac:dyDescent="0.25">
      <c r="A39" s="11"/>
      <c r="B39" s="28" t="s">
        <v>96</v>
      </c>
      <c r="H39" s="110"/>
    </row>
    <row r="40" spans="1:8" ht="13.5" customHeight="1" x14ac:dyDescent="0.25">
      <c r="A40" s="11"/>
      <c r="B40" s="28" t="s">
        <v>97</v>
      </c>
    </row>
    <row r="41" spans="1:8" x14ac:dyDescent="0.25">
      <c r="A41" s="11" t="s">
        <v>1</v>
      </c>
      <c r="B41" s="28" t="s">
        <v>99</v>
      </c>
    </row>
    <row r="42" spans="1:8" x14ac:dyDescent="0.25">
      <c r="A42" s="11"/>
      <c r="B42" s="28" t="s">
        <v>98</v>
      </c>
      <c r="C42" s="14" t="s">
        <v>1</v>
      </c>
    </row>
    <row r="43" spans="1:8" x14ac:dyDescent="0.25">
      <c r="A43" s="11"/>
      <c r="B43" s="12" t="s">
        <v>1</v>
      </c>
      <c r="C43" s="15" t="s">
        <v>1</v>
      </c>
    </row>
    <row r="44" spans="1:8" x14ac:dyDescent="0.25">
      <c r="A44" s="11"/>
    </row>
    <row r="45" spans="1:8" x14ac:dyDescent="0.25">
      <c r="A45" s="11"/>
      <c r="B45" s="18" t="s">
        <v>9</v>
      </c>
    </row>
    <row r="46" spans="1:8" x14ac:dyDescent="0.25">
      <c r="A46" s="19"/>
      <c r="B46" s="20"/>
      <c r="C46" s="21"/>
      <c r="D46" s="21"/>
      <c r="E46" s="21"/>
      <c r="F46" s="21"/>
      <c r="G46" s="19"/>
      <c r="H46" s="144"/>
    </row>
    <row r="47" spans="1:8" x14ac:dyDescent="0.25">
      <c r="A47" s="19"/>
      <c r="B47" s="22" t="s">
        <v>10</v>
      </c>
      <c r="C47" s="22"/>
      <c r="D47" s="22"/>
      <c r="E47" s="19"/>
      <c r="F47" s="21"/>
      <c r="G47" s="19"/>
      <c r="H47" s="144"/>
    </row>
    <row r="48" spans="1:8" ht="31.5" customHeight="1" x14ac:dyDescent="0.25">
      <c r="A48" s="19"/>
      <c r="B48" s="23" t="s">
        <v>11</v>
      </c>
      <c r="C48" s="24" t="s">
        <v>12</v>
      </c>
      <c r="D48" s="22"/>
      <c r="E48" s="19"/>
      <c r="F48" s="21"/>
      <c r="G48" s="19"/>
      <c r="H48" s="144"/>
    </row>
    <row r="49" spans="1:8" ht="31.5" customHeight="1" x14ac:dyDescent="0.25">
      <c r="A49" s="19"/>
      <c r="B49" s="23" t="s">
        <v>13</v>
      </c>
      <c r="C49" s="25" t="s">
        <v>14</v>
      </c>
      <c r="D49" s="22" t="s">
        <v>15</v>
      </c>
      <c r="E49" s="19"/>
      <c r="F49" s="21"/>
      <c r="G49" s="19"/>
      <c r="H49" s="144"/>
    </row>
    <row r="50" spans="1:8" x14ac:dyDescent="0.25">
      <c r="A50" s="19"/>
      <c r="B50" s="22" t="s">
        <v>16</v>
      </c>
      <c r="C50" s="24" t="s">
        <v>12</v>
      </c>
      <c r="D50" s="22"/>
      <c r="E50" s="19"/>
      <c r="F50" s="21"/>
      <c r="G50" s="19"/>
      <c r="H50" s="144"/>
    </row>
    <row r="51" spans="1:8" x14ac:dyDescent="0.25">
      <c r="A51" s="19"/>
      <c r="B51" s="22" t="s">
        <v>17</v>
      </c>
      <c r="C51" s="24" t="s">
        <v>18</v>
      </c>
      <c r="D51" s="22"/>
      <c r="E51" s="19"/>
      <c r="F51" s="21"/>
      <c r="G51" s="19"/>
      <c r="H51" s="144"/>
    </row>
    <row r="52" spans="1:8" x14ac:dyDescent="0.25">
      <c r="A52" s="19"/>
      <c r="B52" s="22" t="s">
        <v>19</v>
      </c>
      <c r="C52" s="24" t="s">
        <v>20</v>
      </c>
      <c r="D52" s="21"/>
      <c r="E52" s="19"/>
      <c r="F52" s="21"/>
      <c r="G52" s="19"/>
      <c r="H52" s="144"/>
    </row>
    <row r="53" spans="1:8" x14ac:dyDescent="0.25">
      <c r="C53" s="21"/>
      <c r="D53" s="21"/>
      <c r="E53" s="21"/>
      <c r="F53" s="21"/>
    </row>
    <row r="54" spans="1:8" x14ac:dyDescent="0.25">
      <c r="B54" s="5" t="s">
        <v>21</v>
      </c>
      <c r="C54" s="21"/>
      <c r="D54" s="21"/>
      <c r="E54" s="21"/>
      <c r="F54" s="21"/>
    </row>
    <row r="55" spans="1:8" x14ac:dyDescent="0.25">
      <c r="B55" s="21"/>
      <c r="C55" s="21"/>
      <c r="D55" s="21"/>
      <c r="E55" s="21"/>
      <c r="F55" s="21"/>
    </row>
  </sheetData>
  <mergeCells count="1">
    <mergeCell ref="B3:G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workbookViewId="0">
      <selection activeCell="G24" sqref="G24"/>
    </sheetView>
  </sheetViews>
  <sheetFormatPr defaultRowHeight="15" x14ac:dyDescent="0.25"/>
  <cols>
    <col min="1" max="1" width="17.85546875" customWidth="1"/>
    <col min="2" max="2" width="34.5703125" customWidth="1"/>
    <col min="3" max="3" width="12.7109375" bestFit="1" customWidth="1"/>
    <col min="4" max="4" width="14" customWidth="1"/>
    <col min="8" max="8" width="9.140625" style="110"/>
  </cols>
  <sheetData>
    <row r="1" spans="1:8" ht="26.25" x14ac:dyDescent="0.4">
      <c r="A1" s="1" t="s">
        <v>0</v>
      </c>
    </row>
    <row r="2" spans="1:8" ht="26.25" x14ac:dyDescent="0.4">
      <c r="A2" s="1" t="s">
        <v>33</v>
      </c>
    </row>
    <row r="3" spans="1:8" ht="252" customHeight="1" x14ac:dyDescent="0.25">
      <c r="A3" s="2"/>
      <c r="B3" s="161" t="s">
        <v>334</v>
      </c>
      <c r="C3" s="161"/>
      <c r="D3" s="161"/>
      <c r="E3" s="161"/>
      <c r="F3" s="161"/>
      <c r="G3" s="161"/>
      <c r="H3" s="147"/>
    </row>
    <row r="4" spans="1:8" s="151" customFormat="1" x14ac:dyDescent="0.25">
      <c r="A4" s="152"/>
      <c r="B4" s="153"/>
      <c r="C4" s="153"/>
      <c r="D4" s="153"/>
      <c r="E4" s="153"/>
      <c r="F4" s="153"/>
      <c r="G4" s="153"/>
      <c r="H4" s="153"/>
    </row>
    <row r="5" spans="1:8" x14ac:dyDescent="0.25">
      <c r="A5" s="4"/>
      <c r="B5" s="6" t="s">
        <v>2</v>
      </c>
      <c r="C5" s="6"/>
      <c r="D5" s="6"/>
      <c r="E5" s="6"/>
      <c r="F5" s="6"/>
      <c r="G5" s="6"/>
      <c r="H5" s="139"/>
    </row>
    <row r="6" spans="1:8" x14ac:dyDescent="0.25">
      <c r="A6" s="4"/>
      <c r="B6" s="7" t="s">
        <v>3</v>
      </c>
      <c r="C6" s="5"/>
      <c r="D6" s="5"/>
      <c r="E6" s="5"/>
      <c r="F6" s="5"/>
      <c r="G6" s="5"/>
      <c r="H6" s="139"/>
    </row>
    <row r="7" spans="1:8" x14ac:dyDescent="0.25">
      <c r="A7" s="4"/>
      <c r="B7" s="5" t="s">
        <v>4</v>
      </c>
      <c r="C7" s="8"/>
      <c r="D7" s="5"/>
      <c r="E7" s="5"/>
      <c r="F7" s="5"/>
      <c r="G7" s="5"/>
      <c r="H7" s="139"/>
    </row>
    <row r="8" spans="1:8" x14ac:dyDescent="0.25">
      <c r="A8" s="4"/>
      <c r="B8" s="5" t="s">
        <v>5</v>
      </c>
      <c r="C8" s="5"/>
      <c r="D8" s="5"/>
      <c r="E8" s="5"/>
      <c r="F8" s="5"/>
      <c r="G8" s="5"/>
      <c r="H8" s="139"/>
    </row>
    <row r="10" spans="1:8" x14ac:dyDescent="0.25">
      <c r="B10" s="4" t="s">
        <v>6</v>
      </c>
      <c r="C10" t="s">
        <v>1</v>
      </c>
    </row>
    <row r="11" spans="1:8" x14ac:dyDescent="0.25">
      <c r="B11" s="4"/>
    </row>
    <row r="12" spans="1:8" x14ac:dyDescent="0.25">
      <c r="B12" s="28" t="s">
        <v>60</v>
      </c>
      <c r="C12" s="39">
        <v>1000000</v>
      </c>
    </row>
    <row r="13" spans="1:8" x14ac:dyDescent="0.25">
      <c r="A13" s="10" t="s">
        <v>1</v>
      </c>
      <c r="B13" s="28" t="s">
        <v>100</v>
      </c>
      <c r="C13" s="9">
        <v>78</v>
      </c>
      <c r="D13" s="28" t="s">
        <v>64</v>
      </c>
    </row>
    <row r="14" spans="1:8" x14ac:dyDescent="0.25">
      <c r="A14" s="11"/>
      <c r="B14" s="28" t="s">
        <v>101</v>
      </c>
      <c r="C14" s="9">
        <v>12</v>
      </c>
      <c r="D14" s="28" t="s">
        <v>64</v>
      </c>
    </row>
    <row r="15" spans="1:8" x14ac:dyDescent="0.25">
      <c r="A15" s="11"/>
      <c r="B15" s="28" t="s">
        <v>76</v>
      </c>
      <c r="C15" s="39">
        <v>11000</v>
      </c>
      <c r="D15" t="s">
        <v>1</v>
      </c>
    </row>
    <row r="16" spans="1:8" x14ac:dyDescent="0.25">
      <c r="A16" s="11"/>
      <c r="B16" s="28" t="s">
        <v>84</v>
      </c>
      <c r="C16" s="39">
        <v>8000</v>
      </c>
    </row>
    <row r="17" spans="1:8" x14ac:dyDescent="0.25">
      <c r="A17" s="11"/>
      <c r="B17" s="28" t="s">
        <v>94</v>
      </c>
      <c r="C17" s="9">
        <v>30</v>
      </c>
      <c r="D17" s="28" t="s">
        <v>64</v>
      </c>
    </row>
    <row r="18" spans="1:8" s="28" customFormat="1" x14ac:dyDescent="0.25">
      <c r="A18" s="11"/>
      <c r="C18" s="110"/>
      <c r="H18" s="110"/>
    </row>
    <row r="19" spans="1:8" s="28" customFormat="1" x14ac:dyDescent="0.25">
      <c r="A19" s="11"/>
      <c r="B19" s="28" t="s">
        <v>51</v>
      </c>
      <c r="C19" s="110"/>
      <c r="H19" s="110"/>
    </row>
    <row r="20" spans="1:8" s="28" customFormat="1" x14ac:dyDescent="0.25">
      <c r="A20" s="11"/>
      <c r="B20" s="28" t="s">
        <v>101</v>
      </c>
      <c r="C20" s="9">
        <v>14</v>
      </c>
      <c r="D20" s="28" t="s">
        <v>64</v>
      </c>
      <c r="H20" s="110"/>
    </row>
    <row r="21" spans="1:8" s="28" customFormat="1" x14ac:dyDescent="0.25">
      <c r="A21" s="11"/>
      <c r="B21" s="28" t="s">
        <v>60</v>
      </c>
      <c r="C21" s="39">
        <v>1050900</v>
      </c>
      <c r="H21" s="110"/>
    </row>
    <row r="22" spans="1:8" s="28" customFormat="1" x14ac:dyDescent="0.25">
      <c r="A22" s="11"/>
      <c r="B22" s="28" t="s">
        <v>100</v>
      </c>
      <c r="C22" s="9">
        <v>74</v>
      </c>
      <c r="D22" s="28" t="s">
        <v>64</v>
      </c>
      <c r="H22" s="110"/>
    </row>
    <row r="23" spans="1:8" s="28" customFormat="1" x14ac:dyDescent="0.25">
      <c r="A23" s="11"/>
      <c r="B23" s="28" t="s">
        <v>84</v>
      </c>
      <c r="C23" s="39">
        <v>15800</v>
      </c>
      <c r="H23" s="110"/>
    </row>
    <row r="24" spans="1:8" x14ac:dyDescent="0.25">
      <c r="A24" s="11"/>
      <c r="E24" s="12"/>
      <c r="H24" s="146"/>
    </row>
    <row r="25" spans="1:8" x14ac:dyDescent="0.25">
      <c r="A25" s="11"/>
      <c r="B25" s="4" t="s">
        <v>7</v>
      </c>
    </row>
    <row r="26" spans="1:8" s="28" customFormat="1" x14ac:dyDescent="0.25">
      <c r="A26" s="11"/>
      <c r="B26" s="4" t="s">
        <v>50</v>
      </c>
      <c r="H26" s="110"/>
    </row>
    <row r="27" spans="1:8" s="28" customFormat="1" x14ac:dyDescent="0.25">
      <c r="A27" s="11"/>
      <c r="B27" s="34" t="s">
        <v>60</v>
      </c>
      <c r="C27" s="34"/>
      <c r="D27" s="46">
        <f>C12</f>
        <v>1000000</v>
      </c>
      <c r="H27" s="110"/>
    </row>
    <row r="28" spans="1:8" s="28" customFormat="1" x14ac:dyDescent="0.25">
      <c r="A28" s="11"/>
      <c r="B28" s="34" t="s">
        <v>54</v>
      </c>
      <c r="C28" s="34"/>
      <c r="D28" s="47">
        <f>C12*(C13/100)</f>
        <v>780000</v>
      </c>
      <c r="H28" s="110"/>
    </row>
    <row r="29" spans="1:8" s="28" customFormat="1" x14ac:dyDescent="0.25">
      <c r="A29" s="11"/>
      <c r="B29" s="34"/>
      <c r="C29" s="34"/>
      <c r="D29" s="55"/>
      <c r="H29" s="110"/>
    </row>
    <row r="30" spans="1:8" s="28" customFormat="1" x14ac:dyDescent="0.25">
      <c r="A30" s="11"/>
      <c r="B30" s="34" t="s">
        <v>71</v>
      </c>
      <c r="C30" s="34"/>
      <c r="D30" s="46">
        <f>D27-D28</f>
        <v>220000</v>
      </c>
      <c r="H30" s="110"/>
    </row>
    <row r="31" spans="1:8" s="28" customFormat="1" x14ac:dyDescent="0.25">
      <c r="A31" s="11"/>
      <c r="B31" s="34" t="s">
        <v>57</v>
      </c>
      <c r="C31" s="34"/>
      <c r="D31" s="47">
        <f>C12*(C14/100)</f>
        <v>120000</v>
      </c>
      <c r="H31" s="110"/>
    </row>
    <row r="32" spans="1:8" s="28" customFormat="1" x14ac:dyDescent="0.25">
      <c r="A32" s="11"/>
      <c r="B32" s="34" t="s">
        <v>83</v>
      </c>
      <c r="C32" s="34"/>
      <c r="D32" s="47">
        <f>C15</f>
        <v>11000</v>
      </c>
      <c r="H32" s="110"/>
    </row>
    <row r="33" spans="1:8" s="28" customFormat="1" x14ac:dyDescent="0.25">
      <c r="A33" s="11"/>
      <c r="B33" s="34"/>
      <c r="C33" s="34"/>
      <c r="D33" s="55"/>
      <c r="H33" s="110"/>
    </row>
    <row r="34" spans="1:8" s="28" customFormat="1" x14ac:dyDescent="0.25">
      <c r="A34" s="11"/>
      <c r="B34" s="34" t="s">
        <v>79</v>
      </c>
      <c r="C34" s="34"/>
      <c r="D34" s="66">
        <f>D30-D31-D32</f>
        <v>89000</v>
      </c>
      <c r="H34" s="110"/>
    </row>
    <row r="35" spans="1:8" s="28" customFormat="1" x14ac:dyDescent="0.25">
      <c r="A35" s="11"/>
      <c r="B35" s="34" t="s">
        <v>84</v>
      </c>
      <c r="C35" s="34"/>
      <c r="D35" s="67">
        <f>C16</f>
        <v>8000</v>
      </c>
      <c r="H35" s="110"/>
    </row>
    <row r="36" spans="1:8" s="28" customFormat="1" x14ac:dyDescent="0.25">
      <c r="A36" s="11"/>
      <c r="B36" s="34"/>
      <c r="C36" s="34"/>
      <c r="D36" s="68"/>
      <c r="H36" s="110"/>
    </row>
    <row r="37" spans="1:8" s="28" customFormat="1" x14ac:dyDescent="0.25">
      <c r="A37" s="11"/>
      <c r="B37" s="34" t="s">
        <v>53</v>
      </c>
      <c r="C37" s="34"/>
      <c r="D37" s="46">
        <f>D34-D35</f>
        <v>81000</v>
      </c>
      <c r="H37" s="110"/>
    </row>
    <row r="38" spans="1:8" s="28" customFormat="1" x14ac:dyDescent="0.25">
      <c r="A38" s="11"/>
      <c r="B38" s="34" t="s">
        <v>85</v>
      </c>
      <c r="C38" s="34"/>
      <c r="D38" s="47">
        <f>D37*(C17/100)</f>
        <v>24300</v>
      </c>
      <c r="H38" s="110"/>
    </row>
    <row r="39" spans="1:8" s="28" customFormat="1" x14ac:dyDescent="0.25">
      <c r="A39" s="11"/>
      <c r="B39" s="34"/>
      <c r="C39" s="34"/>
      <c r="D39" s="55"/>
      <c r="H39" s="110"/>
    </row>
    <row r="40" spans="1:8" s="28" customFormat="1" x14ac:dyDescent="0.25">
      <c r="A40" s="11"/>
      <c r="B40" s="34" t="s">
        <v>55</v>
      </c>
      <c r="C40" s="34"/>
      <c r="D40" s="46">
        <f>D37-D38</f>
        <v>56700</v>
      </c>
      <c r="H40" s="110"/>
    </row>
    <row r="41" spans="1:8" s="28" customFormat="1" ht="15.75" thickBot="1" x14ac:dyDescent="0.3">
      <c r="A41" s="11"/>
      <c r="B41" s="7"/>
      <c r="C41" s="34"/>
      <c r="D41" s="49"/>
      <c r="H41" s="110"/>
    </row>
    <row r="42" spans="1:8" s="28" customFormat="1" ht="15.75" thickTop="1" x14ac:dyDescent="0.25">
      <c r="A42" s="11"/>
      <c r="B42" s="4"/>
      <c r="H42" s="110"/>
    </row>
    <row r="43" spans="1:8" s="28" customFormat="1" x14ac:dyDescent="0.25">
      <c r="A43" s="11"/>
      <c r="B43" s="4" t="s">
        <v>103</v>
      </c>
      <c r="H43" s="110"/>
    </row>
    <row r="44" spans="1:8" s="28" customFormat="1" x14ac:dyDescent="0.25">
      <c r="A44" s="11"/>
      <c r="B44" s="34" t="s">
        <v>60</v>
      </c>
      <c r="D44" s="46">
        <f>C21</f>
        <v>1050900</v>
      </c>
      <c r="H44" s="110"/>
    </row>
    <row r="45" spans="1:8" s="28" customFormat="1" x14ac:dyDescent="0.25">
      <c r="A45" s="11"/>
      <c r="B45" s="34" t="s">
        <v>54</v>
      </c>
      <c r="D45" s="47">
        <f>C21*(C22/100)</f>
        <v>777666</v>
      </c>
      <c r="H45" s="110"/>
    </row>
    <row r="46" spans="1:8" s="28" customFormat="1" x14ac:dyDescent="0.25">
      <c r="A46" s="11"/>
      <c r="B46" s="34"/>
      <c r="D46" s="55"/>
      <c r="H46" s="110"/>
    </row>
    <row r="47" spans="1:8" s="28" customFormat="1" x14ac:dyDescent="0.25">
      <c r="A47" s="11"/>
      <c r="B47" s="34" t="s">
        <v>71</v>
      </c>
      <c r="D47" s="46">
        <f>D44-D45</f>
        <v>273234</v>
      </c>
      <c r="H47" s="110"/>
    </row>
    <row r="48" spans="1:8" s="28" customFormat="1" x14ac:dyDescent="0.25">
      <c r="A48" s="11"/>
      <c r="B48" s="34" t="s">
        <v>57</v>
      </c>
      <c r="D48" s="47">
        <f>C21*(C20/100)</f>
        <v>147126</v>
      </c>
      <c r="H48" s="110"/>
    </row>
    <row r="49" spans="1:8" s="28" customFormat="1" x14ac:dyDescent="0.25">
      <c r="A49" s="11"/>
      <c r="B49" s="34" t="s">
        <v>83</v>
      </c>
      <c r="D49" s="47">
        <f>C15</f>
        <v>11000</v>
      </c>
      <c r="H49" s="110"/>
    </row>
    <row r="50" spans="1:8" s="28" customFormat="1" x14ac:dyDescent="0.25">
      <c r="A50" s="11"/>
      <c r="B50" s="34"/>
      <c r="D50" s="69"/>
      <c r="H50" s="110"/>
    </row>
    <row r="51" spans="1:8" s="28" customFormat="1" x14ac:dyDescent="0.25">
      <c r="A51" s="11"/>
      <c r="B51" s="34" t="s">
        <v>79</v>
      </c>
      <c r="D51" s="46">
        <f>D47-D48-D49</f>
        <v>115108</v>
      </c>
      <c r="H51" s="110"/>
    </row>
    <row r="52" spans="1:8" s="28" customFormat="1" x14ac:dyDescent="0.25">
      <c r="A52" s="11"/>
      <c r="B52" s="34" t="s">
        <v>84</v>
      </c>
      <c r="D52" s="47">
        <f>C23</f>
        <v>15800</v>
      </c>
      <c r="H52" s="110"/>
    </row>
    <row r="53" spans="1:8" s="28" customFormat="1" ht="15.75" customHeight="1" x14ac:dyDescent="0.25">
      <c r="A53" s="11"/>
      <c r="B53" s="34"/>
      <c r="D53" s="34"/>
      <c r="H53" s="110"/>
    </row>
    <row r="54" spans="1:8" x14ac:dyDescent="0.25">
      <c r="A54" s="11"/>
      <c r="B54" s="34" t="s">
        <v>53</v>
      </c>
      <c r="D54" s="46">
        <f>D51-D52</f>
        <v>99308</v>
      </c>
    </row>
    <row r="55" spans="1:8" x14ac:dyDescent="0.25">
      <c r="A55" s="11" t="s">
        <v>1</v>
      </c>
      <c r="B55" s="34" t="s">
        <v>85</v>
      </c>
      <c r="D55" s="47">
        <f>D54*C17/100</f>
        <v>29792.400000000001</v>
      </c>
    </row>
    <row r="56" spans="1:8" x14ac:dyDescent="0.25">
      <c r="A56" s="11"/>
      <c r="B56" s="34"/>
      <c r="C56" s="14" t="s">
        <v>1</v>
      </c>
      <c r="D56" s="55"/>
    </row>
    <row r="57" spans="1:8" x14ac:dyDescent="0.25">
      <c r="A57" s="11"/>
      <c r="B57" s="34" t="s">
        <v>55</v>
      </c>
      <c r="C57" s="15" t="s">
        <v>1</v>
      </c>
      <c r="D57" s="66">
        <f>D54-D55</f>
        <v>69515.600000000006</v>
      </c>
    </row>
    <row r="58" spans="1:8" ht="15.75" thickBot="1" x14ac:dyDescent="0.3">
      <c r="A58" s="11"/>
      <c r="B58" t="s">
        <v>1</v>
      </c>
      <c r="C58" s="16" t="s">
        <v>1</v>
      </c>
      <c r="D58" s="53"/>
    </row>
    <row r="59" spans="1:8" ht="15.75" thickTop="1" x14ac:dyDescent="0.25">
      <c r="A59" s="11"/>
      <c r="B59" t="s">
        <v>1</v>
      </c>
      <c r="C59" t="s">
        <v>1</v>
      </c>
    </row>
    <row r="60" spans="1:8" s="28" customFormat="1" x14ac:dyDescent="0.25">
      <c r="A60" s="11"/>
      <c r="B60" s="28" t="s">
        <v>104</v>
      </c>
      <c r="H60" s="110"/>
    </row>
    <row r="61" spans="1:8" s="28" customFormat="1" x14ac:dyDescent="0.25">
      <c r="A61" s="11"/>
      <c r="B61" s="34" t="str">
        <f>IF(D57&gt;D40,"Increase","Decrease")</f>
        <v>Increase</v>
      </c>
      <c r="H61" s="110"/>
    </row>
    <row r="62" spans="1:8" s="28" customFormat="1" x14ac:dyDescent="0.25">
      <c r="A62" s="11"/>
      <c r="B62" s="34"/>
      <c r="H62" s="110"/>
    </row>
    <row r="63" spans="1:8" x14ac:dyDescent="0.25">
      <c r="A63" s="11"/>
    </row>
    <row r="64" spans="1:8" x14ac:dyDescent="0.25">
      <c r="A64" s="11"/>
      <c r="B64" s="18" t="s">
        <v>9</v>
      </c>
    </row>
    <row r="65" spans="1:8" x14ac:dyDescent="0.25">
      <c r="A65" s="19"/>
      <c r="B65" s="20"/>
      <c r="C65" s="21"/>
      <c r="D65" s="21"/>
      <c r="E65" s="21"/>
      <c r="F65" s="21"/>
      <c r="G65" s="19"/>
      <c r="H65" s="144"/>
    </row>
    <row r="66" spans="1:8" x14ac:dyDescent="0.25">
      <c r="A66" s="19"/>
      <c r="B66" s="22" t="s">
        <v>10</v>
      </c>
      <c r="C66" s="22"/>
      <c r="D66" s="22"/>
      <c r="E66" s="19"/>
      <c r="F66" s="21"/>
      <c r="G66" s="19"/>
      <c r="H66" s="144"/>
    </row>
    <row r="67" spans="1:8" ht="31.5" customHeight="1" x14ac:dyDescent="0.25">
      <c r="A67" s="19"/>
      <c r="B67" s="23" t="s">
        <v>11</v>
      </c>
      <c r="C67" s="24" t="s">
        <v>12</v>
      </c>
      <c r="D67" s="22"/>
      <c r="E67" s="19"/>
      <c r="F67" s="21"/>
      <c r="G67" s="19"/>
      <c r="H67" s="144"/>
    </row>
    <row r="68" spans="1:8" ht="31.5" customHeight="1" x14ac:dyDescent="0.25">
      <c r="A68" s="19"/>
      <c r="B68" s="23" t="s">
        <v>13</v>
      </c>
      <c r="C68" s="25" t="s">
        <v>14</v>
      </c>
      <c r="D68" s="22" t="s">
        <v>15</v>
      </c>
      <c r="E68" s="19"/>
      <c r="F68" s="21"/>
      <c r="G68" s="19"/>
      <c r="H68" s="144"/>
    </row>
    <row r="69" spans="1:8" x14ac:dyDescent="0.25">
      <c r="A69" s="19"/>
      <c r="B69" s="22" t="s">
        <v>16</v>
      </c>
      <c r="C69" s="24" t="s">
        <v>12</v>
      </c>
      <c r="D69" s="22"/>
      <c r="E69" s="19"/>
      <c r="F69" s="21"/>
      <c r="G69" s="19"/>
      <c r="H69" s="144"/>
    </row>
    <row r="70" spans="1:8" x14ac:dyDescent="0.25">
      <c r="A70" s="19"/>
      <c r="B70" s="22" t="s">
        <v>17</v>
      </c>
      <c r="C70" s="24" t="s">
        <v>18</v>
      </c>
      <c r="D70" s="22"/>
      <c r="E70" s="19"/>
      <c r="F70" s="21"/>
      <c r="G70" s="19"/>
      <c r="H70" s="144"/>
    </row>
    <row r="71" spans="1:8" x14ac:dyDescent="0.25">
      <c r="A71" s="19"/>
      <c r="B71" s="22" t="s">
        <v>19</v>
      </c>
      <c r="C71" s="24" t="s">
        <v>20</v>
      </c>
      <c r="D71" s="21"/>
      <c r="E71" s="19"/>
      <c r="F71" s="21"/>
      <c r="G71" s="19"/>
      <c r="H71" s="144"/>
    </row>
    <row r="72" spans="1:8" x14ac:dyDescent="0.25">
      <c r="C72" s="21"/>
      <c r="D72" s="21"/>
      <c r="E72" s="21"/>
      <c r="F72" s="21"/>
    </row>
    <row r="73" spans="1:8" x14ac:dyDescent="0.25">
      <c r="B73" s="5" t="s">
        <v>21</v>
      </c>
      <c r="C73" s="21"/>
      <c r="D73" s="21"/>
      <c r="E73" s="21"/>
      <c r="F73" s="21"/>
    </row>
    <row r="74" spans="1:8" x14ac:dyDescent="0.25">
      <c r="B74" s="21" t="s">
        <v>102</v>
      </c>
      <c r="C74" s="21"/>
      <c r="D74" s="21"/>
      <c r="E74" s="21"/>
      <c r="F74" s="21"/>
    </row>
  </sheetData>
  <mergeCells count="1">
    <mergeCell ref="B3:G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workbookViewId="0">
      <selection activeCell="F21" sqref="F21"/>
    </sheetView>
  </sheetViews>
  <sheetFormatPr defaultRowHeight="15" x14ac:dyDescent="0.25"/>
  <cols>
    <col min="1" max="1" width="19.42578125" customWidth="1"/>
    <col min="2" max="2" width="26.7109375" customWidth="1"/>
    <col min="3" max="3" width="16.5703125" customWidth="1"/>
    <col min="9" max="9" width="9.140625" style="110"/>
  </cols>
  <sheetData>
    <row r="1" spans="1:9" ht="26.25" x14ac:dyDescent="0.4">
      <c r="A1" s="1" t="s">
        <v>0</v>
      </c>
    </row>
    <row r="2" spans="1:9" ht="26.25" x14ac:dyDescent="0.4">
      <c r="A2" s="1" t="s">
        <v>34</v>
      </c>
    </row>
    <row r="3" spans="1:9" s="138" customFormat="1" ht="72" customHeight="1" x14ac:dyDescent="0.4">
      <c r="A3" s="1"/>
      <c r="B3" s="159" t="s">
        <v>329</v>
      </c>
      <c r="C3" s="160"/>
      <c r="D3" s="160"/>
      <c r="E3" s="160"/>
      <c r="F3" s="160"/>
      <c r="G3" s="160"/>
      <c r="H3" s="160"/>
      <c r="I3" s="110"/>
    </row>
    <row r="4" spans="1:9" s="151" customFormat="1" x14ac:dyDescent="0.25">
      <c r="A4" s="152"/>
      <c r="B4" s="153"/>
      <c r="C4" s="153"/>
      <c r="D4" s="153"/>
      <c r="E4" s="153"/>
      <c r="F4" s="153"/>
      <c r="G4" s="153"/>
      <c r="H4" s="153"/>
    </row>
    <row r="5" spans="1:9" x14ac:dyDescent="0.25">
      <c r="A5" s="4"/>
      <c r="B5" s="6" t="s">
        <v>2</v>
      </c>
      <c r="C5" s="6"/>
      <c r="D5" s="6"/>
      <c r="E5" s="6"/>
      <c r="F5" s="6"/>
      <c r="G5" s="6"/>
      <c r="H5" s="6"/>
    </row>
    <row r="6" spans="1:9" x14ac:dyDescent="0.25">
      <c r="A6" s="4"/>
      <c r="B6" s="7" t="s">
        <v>3</v>
      </c>
      <c r="C6" s="5"/>
      <c r="D6" s="5"/>
      <c r="E6" s="5"/>
      <c r="F6" s="5"/>
      <c r="G6" s="5"/>
      <c r="H6" s="5"/>
    </row>
    <row r="7" spans="1:9" x14ac:dyDescent="0.25">
      <c r="A7" s="4"/>
      <c r="B7" s="5" t="s">
        <v>4</v>
      </c>
      <c r="C7" s="8"/>
      <c r="D7" s="5"/>
      <c r="E7" s="5"/>
      <c r="F7" s="5"/>
      <c r="G7" s="5"/>
      <c r="H7" s="5"/>
    </row>
    <row r="8" spans="1:9" x14ac:dyDescent="0.25">
      <c r="A8" s="4"/>
      <c r="B8" s="5" t="s">
        <v>5</v>
      </c>
      <c r="C8" s="5"/>
      <c r="D8" s="5"/>
      <c r="E8" s="5"/>
      <c r="F8" s="5"/>
      <c r="G8" s="5"/>
      <c r="H8" s="5"/>
    </row>
    <row r="10" spans="1:9" x14ac:dyDescent="0.25">
      <c r="B10" s="4" t="s">
        <v>6</v>
      </c>
      <c r="C10" t="s">
        <v>1</v>
      </c>
    </row>
    <row r="11" spans="1:9" x14ac:dyDescent="0.25">
      <c r="B11" s="4"/>
    </row>
    <row r="12" spans="1:9" x14ac:dyDescent="0.25">
      <c r="A12" s="11"/>
      <c r="B12" t="s">
        <v>1</v>
      </c>
      <c r="C12" s="9"/>
    </row>
    <row r="13" spans="1:9" x14ac:dyDescent="0.25">
      <c r="A13" s="11"/>
    </row>
    <row r="14" spans="1:9" x14ac:dyDescent="0.25">
      <c r="A14" s="11"/>
      <c r="E14" s="12"/>
      <c r="H14" s="13"/>
    </row>
    <row r="15" spans="1:9" x14ac:dyDescent="0.25">
      <c r="A15" s="11"/>
      <c r="B15" s="4" t="s">
        <v>7</v>
      </c>
    </row>
    <row r="16" spans="1:9" x14ac:dyDescent="0.25">
      <c r="A16" s="11"/>
      <c r="B16" s="4"/>
    </row>
    <row r="17" spans="1:9" x14ac:dyDescent="0.25">
      <c r="A17" s="11" t="s">
        <v>1</v>
      </c>
      <c r="B17" s="28" t="s">
        <v>105</v>
      </c>
      <c r="C17" s="34" t="s">
        <v>117</v>
      </c>
    </row>
    <row r="18" spans="1:9" x14ac:dyDescent="0.25">
      <c r="A18" s="11"/>
      <c r="B18" s="28" t="s">
        <v>106</v>
      </c>
      <c r="C18" s="46" t="s">
        <v>118</v>
      </c>
    </row>
    <row r="19" spans="1:9" x14ac:dyDescent="0.25">
      <c r="A19" s="11"/>
      <c r="B19" s="28" t="s">
        <v>107</v>
      </c>
      <c r="C19" s="43" t="s">
        <v>118</v>
      </c>
    </row>
    <row r="20" spans="1:9" x14ac:dyDescent="0.25">
      <c r="A20" s="11"/>
      <c r="B20" s="28" t="s">
        <v>108</v>
      </c>
      <c r="C20" s="43" t="s">
        <v>117</v>
      </c>
    </row>
    <row r="21" spans="1:9" x14ac:dyDescent="0.25">
      <c r="A21" s="11"/>
      <c r="B21" s="28" t="s">
        <v>109</v>
      </c>
      <c r="C21" s="17" t="s">
        <v>118</v>
      </c>
      <c r="E21" t="s">
        <v>1</v>
      </c>
    </row>
    <row r="22" spans="1:9" x14ac:dyDescent="0.25">
      <c r="A22" s="11"/>
      <c r="B22" s="28" t="s">
        <v>110</v>
      </c>
      <c r="C22" s="34" t="s">
        <v>117</v>
      </c>
    </row>
    <row r="23" spans="1:9" x14ac:dyDescent="0.25">
      <c r="A23" s="11"/>
      <c r="B23" s="28" t="s">
        <v>111</v>
      </c>
      <c r="C23" s="34" t="s">
        <v>117</v>
      </c>
    </row>
    <row r="24" spans="1:9" s="28" customFormat="1" x14ac:dyDescent="0.25">
      <c r="A24" s="11"/>
      <c r="B24" s="28" t="s">
        <v>112</v>
      </c>
      <c r="C24" s="34" t="s">
        <v>118</v>
      </c>
      <c r="I24" s="110"/>
    </row>
    <row r="25" spans="1:9" s="28" customFormat="1" x14ac:dyDescent="0.25">
      <c r="A25" s="11"/>
      <c r="B25" s="28" t="s">
        <v>113</v>
      </c>
      <c r="C25" s="34" t="s">
        <v>118</v>
      </c>
      <c r="I25" s="110"/>
    </row>
    <row r="26" spans="1:9" s="28" customFormat="1" x14ac:dyDescent="0.25">
      <c r="A26" s="11"/>
      <c r="B26" s="28" t="s">
        <v>114</v>
      </c>
      <c r="C26" s="34" t="s">
        <v>117</v>
      </c>
      <c r="I26" s="110"/>
    </row>
    <row r="27" spans="1:9" s="28" customFormat="1" x14ac:dyDescent="0.25">
      <c r="A27" s="11"/>
      <c r="B27" s="28" t="s">
        <v>115</v>
      </c>
      <c r="C27" s="34" t="s">
        <v>117</v>
      </c>
      <c r="I27" s="110"/>
    </row>
    <row r="28" spans="1:9" s="28" customFormat="1" x14ac:dyDescent="0.25">
      <c r="A28" s="11"/>
      <c r="B28" s="28" t="s">
        <v>116</v>
      </c>
      <c r="C28" s="34" t="s">
        <v>118</v>
      </c>
      <c r="I28" s="110"/>
    </row>
    <row r="29" spans="1:9" s="28" customFormat="1" x14ac:dyDescent="0.25">
      <c r="A29" s="11"/>
      <c r="I29" s="110"/>
    </row>
    <row r="30" spans="1:9" x14ac:dyDescent="0.25">
      <c r="A30" s="11"/>
    </row>
    <row r="31" spans="1:9" x14ac:dyDescent="0.25">
      <c r="A31" s="11"/>
      <c r="B31" s="18" t="s">
        <v>9</v>
      </c>
    </row>
    <row r="32" spans="1:9" x14ac:dyDescent="0.25">
      <c r="A32" s="19"/>
      <c r="B32" s="20"/>
      <c r="C32" s="21"/>
      <c r="D32" s="21"/>
      <c r="E32" s="21"/>
      <c r="F32" s="21"/>
      <c r="G32" s="19"/>
      <c r="H32" s="19"/>
    </row>
    <row r="33" spans="1:8" x14ac:dyDescent="0.25">
      <c r="A33" s="19"/>
      <c r="B33" s="22" t="s">
        <v>10</v>
      </c>
      <c r="C33" s="22"/>
      <c r="D33" s="22"/>
      <c r="E33" s="19"/>
      <c r="F33" s="21"/>
      <c r="G33" s="19"/>
      <c r="H33" s="19"/>
    </row>
    <row r="34" spans="1:8" ht="31.5" customHeight="1" x14ac:dyDescent="0.25">
      <c r="A34" s="19"/>
      <c r="B34" s="23" t="s">
        <v>11</v>
      </c>
      <c r="C34" s="24" t="s">
        <v>12</v>
      </c>
      <c r="D34" s="22"/>
      <c r="E34" s="19"/>
      <c r="F34" s="21"/>
      <c r="G34" s="19"/>
      <c r="H34" s="19"/>
    </row>
    <row r="35" spans="1:8" ht="31.5" customHeight="1" x14ac:dyDescent="0.25">
      <c r="A35" s="19"/>
      <c r="B35" s="23" t="s">
        <v>13</v>
      </c>
      <c r="C35" s="25" t="s">
        <v>14</v>
      </c>
      <c r="D35" s="22" t="s">
        <v>15</v>
      </c>
      <c r="E35" s="19"/>
      <c r="F35" s="21"/>
      <c r="G35" s="19"/>
      <c r="H35" s="19"/>
    </row>
    <row r="36" spans="1:8" x14ac:dyDescent="0.25">
      <c r="A36" s="19"/>
      <c r="B36" s="22" t="s">
        <v>16</v>
      </c>
      <c r="C36" s="24" t="s">
        <v>12</v>
      </c>
      <c r="D36" s="22"/>
      <c r="E36" s="19"/>
      <c r="F36" s="21"/>
      <c r="G36" s="19"/>
      <c r="H36" s="19"/>
    </row>
    <row r="37" spans="1:8" x14ac:dyDescent="0.25">
      <c r="A37" s="19"/>
      <c r="B37" s="22" t="s">
        <v>17</v>
      </c>
      <c r="C37" s="24" t="s">
        <v>18</v>
      </c>
      <c r="D37" s="22"/>
      <c r="E37" s="19"/>
      <c r="F37" s="21"/>
      <c r="G37" s="19"/>
      <c r="H37" s="19"/>
    </row>
    <row r="38" spans="1:8" x14ac:dyDescent="0.25">
      <c r="A38" s="19"/>
      <c r="B38" s="22" t="s">
        <v>19</v>
      </c>
      <c r="C38" s="24" t="s">
        <v>20</v>
      </c>
      <c r="D38" s="21"/>
      <c r="E38" s="19"/>
      <c r="F38" s="21"/>
      <c r="G38" s="19"/>
      <c r="H38" s="19"/>
    </row>
    <row r="39" spans="1:8" x14ac:dyDescent="0.25">
      <c r="C39" s="21"/>
      <c r="D39" s="21"/>
      <c r="E39" s="21"/>
      <c r="F39" s="21"/>
    </row>
    <row r="40" spans="1:8" x14ac:dyDescent="0.25">
      <c r="B40" s="5" t="s">
        <v>21</v>
      </c>
      <c r="C40" s="21"/>
      <c r="D40" s="21"/>
      <c r="E40" s="21"/>
      <c r="F40" s="21"/>
    </row>
    <row r="41" spans="1:8" x14ac:dyDescent="0.25">
      <c r="B41" s="21"/>
      <c r="C41" s="21"/>
      <c r="D41" s="21"/>
      <c r="E41" s="21"/>
      <c r="F41" s="21"/>
    </row>
  </sheetData>
  <mergeCells count="1">
    <mergeCell ref="B3:H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topLeftCell="A40" workbookViewId="0">
      <selection activeCell="H16" sqref="H16"/>
    </sheetView>
  </sheetViews>
  <sheetFormatPr defaultRowHeight="15" x14ac:dyDescent="0.25"/>
  <cols>
    <col min="1" max="1" width="18" customWidth="1"/>
    <col min="2" max="2" width="36.85546875" customWidth="1"/>
    <col min="3" max="3" width="20.140625" customWidth="1"/>
    <col min="4" max="4" width="26.140625" customWidth="1"/>
    <col min="6" max="6" width="9.140625" style="110"/>
  </cols>
  <sheetData>
    <row r="1" spans="1:8" ht="26.25" x14ac:dyDescent="0.4">
      <c r="A1" s="1" t="s">
        <v>0</v>
      </c>
    </row>
    <row r="2" spans="1:8" ht="26.25" x14ac:dyDescent="0.4">
      <c r="A2" s="1" t="s">
        <v>35</v>
      </c>
    </row>
    <row r="3" spans="1:8" s="138" customFormat="1" ht="77.25" customHeight="1" x14ac:dyDescent="0.4">
      <c r="A3" s="1"/>
      <c r="B3" s="159" t="s">
        <v>327</v>
      </c>
      <c r="C3" s="159"/>
      <c r="D3" s="159"/>
      <c r="E3" s="159"/>
      <c r="F3" s="110"/>
    </row>
    <row r="4" spans="1:8" s="151" customFormat="1" x14ac:dyDescent="0.25">
      <c r="A4" s="152"/>
      <c r="B4" s="153"/>
      <c r="C4" s="153"/>
      <c r="D4" s="153"/>
      <c r="E4" s="153"/>
      <c r="F4" s="153"/>
      <c r="G4" s="153"/>
      <c r="H4" s="153"/>
    </row>
    <row r="5" spans="1:8" x14ac:dyDescent="0.25">
      <c r="A5" s="4"/>
      <c r="B5" s="6" t="s">
        <v>2</v>
      </c>
      <c r="C5" s="6"/>
      <c r="D5" s="6"/>
      <c r="E5" s="6"/>
      <c r="F5" s="139"/>
      <c r="G5" s="139"/>
      <c r="H5" s="139"/>
    </row>
    <row r="6" spans="1:8" x14ac:dyDescent="0.25">
      <c r="A6" s="4"/>
      <c r="B6" s="7" t="s">
        <v>3</v>
      </c>
      <c r="C6" s="5"/>
      <c r="D6" s="5"/>
      <c r="E6" s="5"/>
      <c r="F6" s="139"/>
      <c r="G6" s="5"/>
      <c r="H6" s="5"/>
    </row>
    <row r="7" spans="1:8" x14ac:dyDescent="0.25">
      <c r="A7" s="4"/>
      <c r="B7" s="5" t="s">
        <v>4</v>
      </c>
      <c r="C7" s="8"/>
      <c r="D7" s="5"/>
      <c r="E7" s="5"/>
      <c r="F7" s="139"/>
      <c r="G7" s="5"/>
      <c r="H7" s="5"/>
    </row>
    <row r="8" spans="1:8" x14ac:dyDescent="0.25">
      <c r="A8" s="4"/>
      <c r="B8" s="5" t="s">
        <v>5</v>
      </c>
      <c r="C8" s="5"/>
      <c r="D8" s="5"/>
      <c r="E8" s="5"/>
      <c r="F8" s="139"/>
      <c r="G8" s="5"/>
      <c r="H8" s="5"/>
    </row>
    <row r="10" spans="1:8" x14ac:dyDescent="0.25">
      <c r="B10" s="4" t="s">
        <v>6</v>
      </c>
      <c r="C10" t="s">
        <v>1</v>
      </c>
    </row>
    <row r="11" spans="1:8" x14ac:dyDescent="0.25">
      <c r="B11" s="4"/>
    </row>
    <row r="12" spans="1:8" x14ac:dyDescent="0.25">
      <c r="B12" t="s">
        <v>1</v>
      </c>
      <c r="C12" s="9"/>
    </row>
    <row r="13" spans="1:8" x14ac:dyDescent="0.25">
      <c r="A13" s="10" t="s">
        <v>1</v>
      </c>
      <c r="B13" t="s">
        <v>1</v>
      </c>
      <c r="C13" s="9"/>
    </row>
    <row r="14" spans="1:8" x14ac:dyDescent="0.25">
      <c r="A14" s="11"/>
      <c r="B14" t="s">
        <v>1</v>
      </c>
      <c r="C14" s="9"/>
      <c r="D14" t="s">
        <v>1</v>
      </c>
    </row>
    <row r="15" spans="1:8" x14ac:dyDescent="0.25">
      <c r="A15" s="11"/>
      <c r="B15" t="s">
        <v>1</v>
      </c>
      <c r="C15" s="9"/>
      <c r="D15" t="s">
        <v>1</v>
      </c>
    </row>
    <row r="16" spans="1:8" x14ac:dyDescent="0.25">
      <c r="A16" s="11"/>
      <c r="B16" t="s">
        <v>1</v>
      </c>
      <c r="C16" s="9"/>
    </row>
    <row r="17" spans="1:8" x14ac:dyDescent="0.25">
      <c r="A17" s="11"/>
    </row>
    <row r="18" spans="1:8" x14ac:dyDescent="0.25">
      <c r="A18" s="11"/>
      <c r="E18" s="12"/>
      <c r="H18" s="13"/>
    </row>
    <row r="19" spans="1:8" x14ac:dyDescent="0.25">
      <c r="A19" s="11"/>
      <c r="B19" s="4" t="s">
        <v>7</v>
      </c>
    </row>
    <row r="20" spans="1:8" s="28" customFormat="1" x14ac:dyDescent="0.25">
      <c r="A20" s="11"/>
      <c r="B20" s="4"/>
      <c r="F20" s="110"/>
    </row>
    <row r="21" spans="1:8" s="28" customFormat="1" x14ac:dyDescent="0.25">
      <c r="A21" s="11"/>
      <c r="B21" s="4" t="s">
        <v>113</v>
      </c>
      <c r="C21" s="34" t="s">
        <v>130</v>
      </c>
      <c r="D21" s="34" t="s">
        <v>133</v>
      </c>
      <c r="F21" s="110"/>
    </row>
    <row r="22" spans="1:8" s="28" customFormat="1" x14ac:dyDescent="0.25">
      <c r="A22" s="11"/>
      <c r="B22" s="4" t="s">
        <v>119</v>
      </c>
      <c r="C22" s="34" t="s">
        <v>130</v>
      </c>
      <c r="D22" s="34" t="s">
        <v>134</v>
      </c>
      <c r="F22" s="110"/>
    </row>
    <row r="23" spans="1:8" s="28" customFormat="1" x14ac:dyDescent="0.25">
      <c r="A23" s="11"/>
      <c r="B23" s="4" t="s">
        <v>120</v>
      </c>
      <c r="C23" s="34" t="s">
        <v>131</v>
      </c>
      <c r="D23" s="34" t="s">
        <v>132</v>
      </c>
      <c r="F23" s="110"/>
    </row>
    <row r="24" spans="1:8" s="28" customFormat="1" x14ac:dyDescent="0.25">
      <c r="A24" s="11"/>
      <c r="B24" s="4" t="s">
        <v>121</v>
      </c>
      <c r="C24" s="34" t="s">
        <v>130</v>
      </c>
      <c r="D24" s="34" t="s">
        <v>135</v>
      </c>
      <c r="F24" s="110"/>
    </row>
    <row r="25" spans="1:8" s="28" customFormat="1" x14ac:dyDescent="0.25">
      <c r="A25" s="11"/>
      <c r="B25" s="4" t="s">
        <v>59</v>
      </c>
      <c r="C25" s="34" t="s">
        <v>130</v>
      </c>
      <c r="D25" s="34" t="s">
        <v>133</v>
      </c>
      <c r="F25" s="110"/>
    </row>
    <row r="26" spans="1:8" s="28" customFormat="1" x14ac:dyDescent="0.25">
      <c r="A26" s="11"/>
      <c r="B26" s="4" t="s">
        <v>122</v>
      </c>
      <c r="C26" s="34" t="s">
        <v>131</v>
      </c>
      <c r="D26" s="34" t="s">
        <v>132</v>
      </c>
      <c r="F26" s="110"/>
    </row>
    <row r="27" spans="1:8" s="28" customFormat="1" x14ac:dyDescent="0.25">
      <c r="A27" s="11"/>
      <c r="B27" s="4" t="s">
        <v>108</v>
      </c>
      <c r="C27" s="34" t="s">
        <v>130</v>
      </c>
      <c r="D27" s="34" t="s">
        <v>136</v>
      </c>
      <c r="F27" s="110"/>
    </row>
    <row r="28" spans="1:8" s="28" customFormat="1" x14ac:dyDescent="0.25">
      <c r="A28" s="11"/>
      <c r="B28" s="4" t="s">
        <v>123</v>
      </c>
      <c r="C28" s="34" t="s">
        <v>131</v>
      </c>
      <c r="D28" s="34" t="s">
        <v>132</v>
      </c>
      <c r="F28" s="110"/>
    </row>
    <row r="29" spans="1:8" s="28" customFormat="1" x14ac:dyDescent="0.25">
      <c r="A29" s="11"/>
      <c r="B29" s="4" t="s">
        <v>116</v>
      </c>
      <c r="C29" s="34" t="s">
        <v>130</v>
      </c>
      <c r="D29" s="34" t="s">
        <v>133</v>
      </c>
      <c r="F29" s="110"/>
    </row>
    <row r="30" spans="1:8" s="28" customFormat="1" x14ac:dyDescent="0.25">
      <c r="A30" s="11"/>
      <c r="B30" s="4" t="s">
        <v>84</v>
      </c>
      <c r="C30" s="34" t="s">
        <v>131</v>
      </c>
      <c r="D30" s="34" t="s">
        <v>132</v>
      </c>
      <c r="F30" s="110"/>
    </row>
    <row r="31" spans="1:8" s="28" customFormat="1" x14ac:dyDescent="0.25">
      <c r="A31" s="11"/>
      <c r="B31" s="4" t="s">
        <v>60</v>
      </c>
      <c r="C31" s="34" t="s">
        <v>131</v>
      </c>
      <c r="D31" s="34" t="s">
        <v>132</v>
      </c>
      <c r="F31" s="110"/>
    </row>
    <row r="32" spans="1:8" s="28" customFormat="1" x14ac:dyDescent="0.25">
      <c r="A32" s="11"/>
      <c r="B32" s="4" t="s">
        <v>124</v>
      </c>
      <c r="C32" s="34" t="s">
        <v>130</v>
      </c>
      <c r="D32" s="34" t="s">
        <v>135</v>
      </c>
      <c r="F32" s="110"/>
    </row>
    <row r="33" spans="1:6" s="28" customFormat="1" x14ac:dyDescent="0.25">
      <c r="A33" s="11"/>
      <c r="B33" s="4" t="s">
        <v>125</v>
      </c>
      <c r="C33" s="34" t="s">
        <v>130</v>
      </c>
      <c r="D33" s="34" t="s">
        <v>137</v>
      </c>
      <c r="F33" s="110"/>
    </row>
    <row r="34" spans="1:6" s="28" customFormat="1" x14ac:dyDescent="0.25">
      <c r="A34" s="11"/>
      <c r="B34" s="4" t="s">
        <v>110</v>
      </c>
      <c r="C34" s="34" t="s">
        <v>130</v>
      </c>
      <c r="D34" s="34" t="s">
        <v>134</v>
      </c>
      <c r="F34" s="110"/>
    </row>
    <row r="35" spans="1:6" s="28" customFormat="1" x14ac:dyDescent="0.25">
      <c r="A35" s="11"/>
      <c r="B35" s="4" t="s">
        <v>83</v>
      </c>
      <c r="C35" s="34" t="s">
        <v>131</v>
      </c>
      <c r="D35" s="34" t="s">
        <v>132</v>
      </c>
      <c r="F35" s="110"/>
    </row>
    <row r="36" spans="1:6" s="28" customFormat="1" x14ac:dyDescent="0.25">
      <c r="A36" s="11"/>
      <c r="B36" s="5" t="s">
        <v>109</v>
      </c>
      <c r="C36" s="34" t="s">
        <v>130</v>
      </c>
      <c r="D36" s="34" t="s">
        <v>133</v>
      </c>
      <c r="F36" s="110"/>
    </row>
    <row r="37" spans="1:6" s="28" customFormat="1" x14ac:dyDescent="0.25">
      <c r="A37" s="11"/>
      <c r="B37" s="5" t="s">
        <v>126</v>
      </c>
      <c r="C37" s="34" t="s">
        <v>130</v>
      </c>
      <c r="D37" s="34" t="s">
        <v>134</v>
      </c>
      <c r="F37" s="110"/>
    </row>
    <row r="38" spans="1:6" s="28" customFormat="1" x14ac:dyDescent="0.25">
      <c r="A38" s="11"/>
      <c r="B38" s="4" t="s">
        <v>128</v>
      </c>
      <c r="C38" s="34" t="s">
        <v>131</v>
      </c>
      <c r="D38" s="34" t="s">
        <v>132</v>
      </c>
      <c r="F38" s="110"/>
    </row>
    <row r="39" spans="1:6" s="28" customFormat="1" x14ac:dyDescent="0.25">
      <c r="A39" s="11"/>
      <c r="B39" s="4" t="s">
        <v>129</v>
      </c>
      <c r="C39" s="34" t="s">
        <v>130</v>
      </c>
      <c r="D39" s="34" t="s">
        <v>135</v>
      </c>
      <c r="F39" s="110"/>
    </row>
    <row r="40" spans="1:6" s="28" customFormat="1" x14ac:dyDescent="0.25">
      <c r="A40" s="11"/>
      <c r="B40" s="4"/>
      <c r="F40" s="110"/>
    </row>
    <row r="41" spans="1:6" s="28" customFormat="1" x14ac:dyDescent="0.25">
      <c r="A41" s="11"/>
      <c r="B41" s="4"/>
      <c r="F41" s="110"/>
    </row>
    <row r="42" spans="1:6" s="28" customFormat="1" x14ac:dyDescent="0.25">
      <c r="A42" s="11"/>
      <c r="B42" s="4"/>
      <c r="F42" s="110"/>
    </row>
    <row r="43" spans="1:6" x14ac:dyDescent="0.25">
      <c r="A43" s="11"/>
      <c r="B43" s="4"/>
    </row>
    <row r="44" spans="1:6" x14ac:dyDescent="0.25">
      <c r="A44" s="11" t="s">
        <v>1</v>
      </c>
      <c r="B44" t="s">
        <v>1</v>
      </c>
    </row>
    <row r="45" spans="1:6" x14ac:dyDescent="0.25">
      <c r="A45" s="11"/>
      <c r="B45" t="s">
        <v>1</v>
      </c>
      <c r="C45" s="14" t="s">
        <v>1</v>
      </c>
    </row>
    <row r="46" spans="1:6" x14ac:dyDescent="0.25">
      <c r="A46" s="11"/>
      <c r="B46" t="s">
        <v>1</v>
      </c>
      <c r="C46" s="15" t="s">
        <v>1</v>
      </c>
    </row>
    <row r="47" spans="1:6" x14ac:dyDescent="0.25">
      <c r="A47" s="11"/>
      <c r="B47" t="s">
        <v>1</v>
      </c>
      <c r="C47" s="16" t="s">
        <v>1</v>
      </c>
    </row>
    <row r="48" spans="1:6" x14ac:dyDescent="0.25">
      <c r="A48" s="11"/>
      <c r="B48" t="s">
        <v>1</v>
      </c>
      <c r="C48" s="17" t="s">
        <v>8</v>
      </c>
      <c r="E48" t="s">
        <v>1</v>
      </c>
    </row>
    <row r="49" spans="1:8" x14ac:dyDescent="0.25">
      <c r="A49" s="11"/>
    </row>
    <row r="50" spans="1:8" x14ac:dyDescent="0.25">
      <c r="A50" s="11"/>
      <c r="B50" t="s">
        <v>1</v>
      </c>
      <c r="C50" t="s">
        <v>1</v>
      </c>
    </row>
    <row r="51" spans="1:8" x14ac:dyDescent="0.25">
      <c r="A51" s="11"/>
    </row>
    <row r="52" spans="1:8" x14ac:dyDescent="0.25">
      <c r="A52" s="11"/>
      <c r="B52" s="18" t="s">
        <v>9</v>
      </c>
    </row>
    <row r="53" spans="1:8" x14ac:dyDescent="0.25">
      <c r="A53" s="19"/>
      <c r="B53" s="20"/>
      <c r="C53" s="21"/>
      <c r="D53" s="21"/>
      <c r="E53" s="21"/>
      <c r="F53" s="140"/>
      <c r="G53" s="19"/>
      <c r="H53" s="19"/>
    </row>
    <row r="54" spans="1:8" x14ac:dyDescent="0.25">
      <c r="A54" s="19"/>
      <c r="B54" s="22" t="s">
        <v>10</v>
      </c>
      <c r="C54" s="22"/>
      <c r="D54" s="22"/>
      <c r="E54" s="19"/>
      <c r="F54" s="140"/>
      <c r="G54" s="19"/>
      <c r="H54" s="19"/>
    </row>
    <row r="55" spans="1:8" ht="31.5" customHeight="1" x14ac:dyDescent="0.25">
      <c r="A55" s="19"/>
      <c r="B55" s="23" t="s">
        <v>11</v>
      </c>
      <c r="C55" s="24" t="s">
        <v>12</v>
      </c>
      <c r="D55" s="22"/>
      <c r="E55" s="19"/>
      <c r="F55" s="140"/>
      <c r="G55" s="19"/>
      <c r="H55" s="19"/>
    </row>
    <row r="56" spans="1:8" ht="31.5" customHeight="1" x14ac:dyDescent="0.25">
      <c r="A56" s="19"/>
      <c r="B56" s="23" t="s">
        <v>13</v>
      </c>
      <c r="C56" s="25" t="s">
        <v>14</v>
      </c>
      <c r="D56" s="22" t="s">
        <v>15</v>
      </c>
      <c r="E56" s="19"/>
      <c r="F56" s="140"/>
      <c r="G56" s="19"/>
      <c r="H56" s="19"/>
    </row>
    <row r="57" spans="1:8" x14ac:dyDescent="0.25">
      <c r="A57" s="19"/>
      <c r="B57" s="22" t="s">
        <v>16</v>
      </c>
      <c r="C57" s="24" t="s">
        <v>12</v>
      </c>
      <c r="D57" s="22"/>
      <c r="E57" s="19"/>
      <c r="F57" s="140"/>
      <c r="G57" s="19"/>
      <c r="H57" s="19"/>
    </row>
    <row r="58" spans="1:8" x14ac:dyDescent="0.25">
      <c r="A58" s="19"/>
      <c r="B58" s="22" t="s">
        <v>17</v>
      </c>
      <c r="C58" s="24" t="s">
        <v>18</v>
      </c>
      <c r="D58" s="22"/>
      <c r="E58" s="19"/>
      <c r="F58" s="140"/>
      <c r="G58" s="19"/>
      <c r="H58" s="19"/>
    </row>
    <row r="59" spans="1:8" x14ac:dyDescent="0.25">
      <c r="A59" s="19"/>
      <c r="B59" s="22" t="s">
        <v>19</v>
      </c>
      <c r="C59" s="24" t="s">
        <v>20</v>
      </c>
      <c r="D59" s="21"/>
      <c r="E59" s="19"/>
      <c r="F59" s="140"/>
      <c r="G59" s="19"/>
      <c r="H59" s="19"/>
    </row>
    <row r="60" spans="1:8" x14ac:dyDescent="0.25">
      <c r="C60" s="21"/>
      <c r="D60" s="21"/>
      <c r="E60" s="21"/>
      <c r="F60" s="140"/>
    </row>
    <row r="61" spans="1:8" x14ac:dyDescent="0.25">
      <c r="B61" s="5" t="s">
        <v>21</v>
      </c>
      <c r="C61" s="21"/>
      <c r="D61" s="21"/>
      <c r="E61" s="21"/>
      <c r="F61" s="140"/>
    </row>
    <row r="62" spans="1:8" x14ac:dyDescent="0.25">
      <c r="B62" s="21"/>
      <c r="C62" s="21"/>
      <c r="D62" s="21"/>
      <c r="E62" s="21"/>
      <c r="F62" s="140"/>
    </row>
  </sheetData>
  <mergeCells count="1">
    <mergeCell ref="B3:E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zoomScale="80" zoomScaleNormal="80" workbookViewId="0">
      <selection activeCell="C27" sqref="C27"/>
    </sheetView>
  </sheetViews>
  <sheetFormatPr defaultRowHeight="15" x14ac:dyDescent="0.25"/>
  <cols>
    <col min="1" max="1" width="16.28515625" customWidth="1"/>
    <col min="2" max="2" width="47.140625" customWidth="1"/>
    <col min="3" max="3" width="13.85546875" customWidth="1"/>
    <col min="4" max="4" width="11.140625" bestFit="1" customWidth="1"/>
    <col min="6" max="6" width="36" customWidth="1"/>
    <col min="8" max="8" width="10.5703125" bestFit="1" customWidth="1"/>
    <col min="10" max="10" width="6.7109375" style="110" customWidth="1"/>
  </cols>
  <sheetData>
    <row r="1" spans="1:10" ht="26.25" x14ac:dyDescent="0.4">
      <c r="A1" s="1" t="s">
        <v>0</v>
      </c>
    </row>
    <row r="2" spans="1:10" ht="26.25" x14ac:dyDescent="0.4">
      <c r="A2" s="1" t="s">
        <v>36</v>
      </c>
    </row>
    <row r="3" spans="1:10" ht="332.25" customHeight="1" x14ac:dyDescent="0.25">
      <c r="A3" s="2"/>
      <c r="B3" s="161" t="s">
        <v>352</v>
      </c>
      <c r="C3" s="161"/>
      <c r="D3" s="161"/>
      <c r="E3" s="161"/>
      <c r="F3" s="161"/>
      <c r="G3" s="161"/>
      <c r="H3" s="3"/>
    </row>
    <row r="4" spans="1:10" s="151" customFormat="1" x14ac:dyDescent="0.25">
      <c r="A4" s="152"/>
      <c r="B4" s="153"/>
      <c r="C4" s="153"/>
      <c r="D4" s="153"/>
      <c r="E4" s="153"/>
      <c r="F4" s="153"/>
      <c r="G4" s="153"/>
      <c r="H4" s="153"/>
    </row>
    <row r="5" spans="1:10" x14ac:dyDescent="0.25">
      <c r="A5" s="4"/>
      <c r="B5" s="6" t="s">
        <v>2</v>
      </c>
      <c r="C5" s="6"/>
      <c r="D5" s="6"/>
      <c r="E5" s="6"/>
      <c r="F5" s="6"/>
      <c r="G5" s="6"/>
      <c r="H5" s="6"/>
    </row>
    <row r="6" spans="1:10" x14ac:dyDescent="0.25">
      <c r="A6" s="4"/>
      <c r="B6" s="7" t="s">
        <v>3</v>
      </c>
      <c r="C6" s="5"/>
      <c r="D6" s="5"/>
      <c r="E6" s="5"/>
      <c r="F6" s="5"/>
      <c r="G6" s="5"/>
      <c r="H6" s="5"/>
    </row>
    <row r="7" spans="1:10" x14ac:dyDescent="0.25">
      <c r="A7" s="4"/>
      <c r="B7" s="5" t="s">
        <v>4</v>
      </c>
      <c r="C7" s="8"/>
      <c r="D7" s="5"/>
      <c r="E7" s="5"/>
      <c r="F7" s="5"/>
      <c r="G7" s="5"/>
      <c r="H7" s="5"/>
    </row>
    <row r="8" spans="1:10" x14ac:dyDescent="0.25">
      <c r="A8" s="4"/>
      <c r="B8" s="5" t="s">
        <v>5</v>
      </c>
      <c r="C8" s="5"/>
      <c r="D8" s="5"/>
      <c r="E8" s="5"/>
      <c r="F8" s="5"/>
      <c r="G8" s="5"/>
      <c r="H8" s="5"/>
    </row>
    <row r="10" spans="1:10" x14ac:dyDescent="0.25">
      <c r="B10" s="4" t="s">
        <v>6</v>
      </c>
      <c r="C10" t="s">
        <v>1</v>
      </c>
    </row>
    <row r="11" spans="1:10" s="28" customFormat="1" x14ac:dyDescent="0.25">
      <c r="B11" s="4"/>
      <c r="J11" s="110"/>
    </row>
    <row r="12" spans="1:10" s="28" customFormat="1" x14ac:dyDescent="0.25">
      <c r="B12" s="12" t="s">
        <v>138</v>
      </c>
      <c r="C12" s="39">
        <v>309000</v>
      </c>
      <c r="J12" s="110"/>
    </row>
    <row r="13" spans="1:10" s="28" customFormat="1" x14ac:dyDescent="0.25">
      <c r="B13" s="12" t="s">
        <v>105</v>
      </c>
      <c r="C13" s="39">
        <v>187000</v>
      </c>
      <c r="J13" s="110"/>
    </row>
    <row r="14" spans="1:10" s="28" customFormat="1" x14ac:dyDescent="0.25">
      <c r="B14" s="12" t="s">
        <v>59</v>
      </c>
      <c r="C14" s="39">
        <v>14000</v>
      </c>
      <c r="J14" s="110"/>
    </row>
    <row r="15" spans="1:10" s="28" customFormat="1" x14ac:dyDescent="0.25">
      <c r="B15" s="28" t="s">
        <v>139</v>
      </c>
      <c r="C15" s="39">
        <v>136000</v>
      </c>
      <c r="J15" s="110"/>
    </row>
    <row r="16" spans="1:10" s="28" customFormat="1" x14ac:dyDescent="0.25">
      <c r="B16" s="12" t="s">
        <v>113</v>
      </c>
      <c r="C16" s="39">
        <v>54000</v>
      </c>
      <c r="J16" s="110"/>
    </row>
    <row r="17" spans="1:10" s="28" customFormat="1" x14ac:dyDescent="0.25">
      <c r="B17" s="12" t="s">
        <v>140</v>
      </c>
      <c r="C17" s="39">
        <v>775000</v>
      </c>
      <c r="J17" s="110"/>
    </row>
    <row r="18" spans="1:10" s="28" customFormat="1" x14ac:dyDescent="0.25">
      <c r="B18" s="12" t="s">
        <v>106</v>
      </c>
      <c r="C18" s="39">
        <v>35000</v>
      </c>
      <c r="J18" s="110"/>
    </row>
    <row r="19" spans="1:10" s="28" customFormat="1" x14ac:dyDescent="0.25">
      <c r="B19" s="12" t="s">
        <v>141</v>
      </c>
      <c r="C19" s="39">
        <v>9000</v>
      </c>
      <c r="J19" s="110"/>
    </row>
    <row r="20" spans="1:10" s="28" customFormat="1" x14ac:dyDescent="0.25">
      <c r="B20" s="12" t="s">
        <v>142</v>
      </c>
      <c r="C20" s="39">
        <v>100000</v>
      </c>
      <c r="J20" s="110"/>
    </row>
    <row r="21" spans="1:10" s="28" customFormat="1" x14ac:dyDescent="0.25">
      <c r="B21" s="12" t="s">
        <v>109</v>
      </c>
      <c r="C21" s="39">
        <v>70000</v>
      </c>
      <c r="J21" s="110"/>
    </row>
    <row r="22" spans="1:10" s="28" customFormat="1" x14ac:dyDescent="0.25">
      <c r="B22" s="12" t="s">
        <v>143</v>
      </c>
      <c r="C22" s="39">
        <v>59000</v>
      </c>
      <c r="J22" s="110"/>
    </row>
    <row r="23" spans="1:10" s="28" customFormat="1" x14ac:dyDescent="0.25">
      <c r="B23" s="12" t="s">
        <v>116</v>
      </c>
      <c r="C23" s="39">
        <v>24000</v>
      </c>
      <c r="J23" s="110"/>
    </row>
    <row r="24" spans="1:10" s="28" customFormat="1" x14ac:dyDescent="0.25">
      <c r="B24" s="12" t="s">
        <v>144</v>
      </c>
      <c r="C24" s="39">
        <v>20000</v>
      </c>
      <c r="J24" s="110"/>
    </row>
    <row r="25" spans="1:10" x14ac:dyDescent="0.25">
      <c r="B25" s="12" t="s">
        <v>145</v>
      </c>
      <c r="C25" s="39">
        <v>34000</v>
      </c>
    </row>
    <row r="26" spans="1:10" x14ac:dyDescent="0.25">
      <c r="B26" s="12" t="s">
        <v>146</v>
      </c>
      <c r="C26" s="39">
        <v>88000</v>
      </c>
    </row>
    <row r="27" spans="1:10" x14ac:dyDescent="0.25">
      <c r="A27" s="11"/>
    </row>
    <row r="28" spans="1:10" x14ac:dyDescent="0.25">
      <c r="A28" s="11"/>
      <c r="E28" s="12"/>
      <c r="H28" s="13"/>
    </row>
    <row r="29" spans="1:10" x14ac:dyDescent="0.25">
      <c r="A29" s="11"/>
      <c r="B29" s="4" t="s">
        <v>7</v>
      </c>
    </row>
    <row r="30" spans="1:10" s="28" customFormat="1" x14ac:dyDescent="0.25">
      <c r="A30" s="11"/>
      <c r="B30" s="4"/>
      <c r="J30" s="110"/>
    </row>
    <row r="31" spans="1:10" s="28" customFormat="1" x14ac:dyDescent="0.25">
      <c r="A31" s="11"/>
      <c r="B31" s="4" t="s">
        <v>149</v>
      </c>
      <c r="F31" s="28" t="s">
        <v>153</v>
      </c>
      <c r="J31" s="110"/>
    </row>
    <row r="32" spans="1:10" s="28" customFormat="1" x14ac:dyDescent="0.25">
      <c r="A32" s="11"/>
      <c r="B32" s="34" t="s">
        <v>59</v>
      </c>
      <c r="C32" s="34"/>
      <c r="D32" s="46">
        <f>C14</f>
        <v>14000</v>
      </c>
      <c r="F32" s="34" t="s">
        <v>106</v>
      </c>
      <c r="H32" s="75">
        <f>C18</f>
        <v>35000</v>
      </c>
      <c r="J32" s="110"/>
    </row>
    <row r="33" spans="1:10" s="28" customFormat="1" x14ac:dyDescent="0.25">
      <c r="A33" s="11"/>
      <c r="B33" s="34" t="s">
        <v>116</v>
      </c>
      <c r="C33" s="34"/>
      <c r="D33" s="47">
        <f>C23</f>
        <v>24000</v>
      </c>
      <c r="F33" s="34" t="s">
        <v>145</v>
      </c>
      <c r="H33" s="111">
        <f>C25</f>
        <v>34000</v>
      </c>
      <c r="J33" s="110"/>
    </row>
    <row r="34" spans="1:10" s="28" customFormat="1" x14ac:dyDescent="0.25">
      <c r="A34" s="11"/>
      <c r="B34" s="34" t="s">
        <v>113</v>
      </c>
      <c r="C34" s="46">
        <f>C16</f>
        <v>54000</v>
      </c>
      <c r="D34" s="47"/>
      <c r="H34" s="76"/>
      <c r="J34" s="110"/>
    </row>
    <row r="35" spans="1:10" s="28" customFormat="1" x14ac:dyDescent="0.25">
      <c r="A35" s="11"/>
      <c r="B35" s="34" t="s">
        <v>147</v>
      </c>
      <c r="C35" s="47">
        <f>C19</f>
        <v>9000</v>
      </c>
      <c r="D35" s="34"/>
      <c r="F35" s="28" t="s">
        <v>154</v>
      </c>
      <c r="H35" s="75">
        <f>SUM(H32:H33)</f>
        <v>69000</v>
      </c>
      <c r="J35" s="110"/>
    </row>
    <row r="36" spans="1:10" s="28" customFormat="1" x14ac:dyDescent="0.25">
      <c r="A36" s="11"/>
      <c r="B36" s="34"/>
      <c r="C36" s="55"/>
      <c r="D36" s="34"/>
      <c r="F36" s="50" t="s">
        <v>137</v>
      </c>
      <c r="J36" s="110"/>
    </row>
    <row r="37" spans="1:10" s="28" customFormat="1" x14ac:dyDescent="0.25">
      <c r="A37" s="11"/>
      <c r="B37" s="34"/>
      <c r="C37" s="70"/>
      <c r="D37" s="47">
        <f>C34-C35</f>
        <v>45000</v>
      </c>
      <c r="F37" s="34" t="s">
        <v>111</v>
      </c>
      <c r="H37" s="77">
        <f>C15</f>
        <v>136000</v>
      </c>
      <c r="J37" s="110"/>
    </row>
    <row r="38" spans="1:10" s="28" customFormat="1" x14ac:dyDescent="0.25">
      <c r="A38" s="11"/>
      <c r="B38" s="34" t="s">
        <v>109</v>
      </c>
      <c r="C38" s="34"/>
      <c r="D38" s="47">
        <f>C21</f>
        <v>70000</v>
      </c>
      <c r="H38" s="76"/>
      <c r="J38" s="110"/>
    </row>
    <row r="39" spans="1:10" s="28" customFormat="1" x14ac:dyDescent="0.25">
      <c r="A39" s="11"/>
      <c r="B39" s="12"/>
      <c r="C39" s="34"/>
      <c r="D39" s="55"/>
      <c r="F39" s="28" t="s">
        <v>155</v>
      </c>
      <c r="H39" s="75">
        <f>SUM(H35:H37)</f>
        <v>205000</v>
      </c>
      <c r="J39" s="110"/>
    </row>
    <row r="40" spans="1:10" s="28" customFormat="1" x14ac:dyDescent="0.25">
      <c r="A40" s="11"/>
      <c r="B40" s="12" t="s">
        <v>148</v>
      </c>
      <c r="C40" s="34"/>
      <c r="D40" s="46">
        <f>SUM(D32:D38)</f>
        <v>153000</v>
      </c>
      <c r="H40" s="78"/>
      <c r="J40" s="110"/>
    </row>
    <row r="41" spans="1:10" s="28" customFormat="1" x14ac:dyDescent="0.25">
      <c r="A41" s="11"/>
      <c r="B41" s="12"/>
      <c r="C41" s="34"/>
      <c r="D41" s="34"/>
      <c r="F41" s="28" t="s">
        <v>156</v>
      </c>
      <c r="H41" s="78"/>
      <c r="J41" s="110"/>
    </row>
    <row r="42" spans="1:10" x14ac:dyDescent="0.25">
      <c r="A42" s="11"/>
      <c r="B42" s="4" t="s">
        <v>150</v>
      </c>
      <c r="C42" s="34"/>
      <c r="D42" s="34"/>
      <c r="F42" s="34" t="s">
        <v>115</v>
      </c>
      <c r="G42" s="28"/>
      <c r="H42" s="75">
        <f>C22</f>
        <v>59000</v>
      </c>
    </row>
    <row r="43" spans="1:10" x14ac:dyDescent="0.25">
      <c r="A43" s="11" t="s">
        <v>1</v>
      </c>
      <c r="B43" s="34" t="s">
        <v>144</v>
      </c>
      <c r="C43" s="34"/>
      <c r="D43" s="98">
        <f>C24</f>
        <v>20000</v>
      </c>
      <c r="F43" s="34" t="s">
        <v>110</v>
      </c>
      <c r="H43" s="77">
        <f>C20</f>
        <v>100000</v>
      </c>
    </row>
    <row r="44" spans="1:10" x14ac:dyDescent="0.25">
      <c r="A44" s="11"/>
      <c r="B44" s="12" t="s">
        <v>1</v>
      </c>
      <c r="C44" s="46" t="s">
        <v>1</v>
      </c>
      <c r="D44" s="34"/>
      <c r="F44" s="34" t="s">
        <v>114</v>
      </c>
      <c r="H44" s="77">
        <f>C26</f>
        <v>88000</v>
      </c>
    </row>
    <row r="45" spans="1:10" x14ac:dyDescent="0.25">
      <c r="A45" s="11"/>
      <c r="B45" s="28" t="s">
        <v>151</v>
      </c>
      <c r="C45" s="34"/>
      <c r="D45" s="34"/>
      <c r="F45" s="34" t="s">
        <v>105</v>
      </c>
      <c r="H45" s="77">
        <f>C13</f>
        <v>187000</v>
      </c>
    </row>
    <row r="46" spans="1:10" x14ac:dyDescent="0.25">
      <c r="A46" s="11"/>
      <c r="B46" s="34" t="s">
        <v>108</v>
      </c>
      <c r="C46" s="17">
        <f>C17</f>
        <v>775000</v>
      </c>
      <c r="D46" s="34"/>
      <c r="H46" s="76"/>
    </row>
    <row r="47" spans="1:10" x14ac:dyDescent="0.25">
      <c r="A47" s="11"/>
      <c r="B47" s="34" t="s">
        <v>152</v>
      </c>
      <c r="C47" s="43">
        <f>C12</f>
        <v>309000</v>
      </c>
      <c r="D47" s="34"/>
      <c r="E47" t="s">
        <v>1</v>
      </c>
      <c r="F47" s="28" t="s">
        <v>157</v>
      </c>
      <c r="H47" s="75">
        <f>SUM(H42:H45)</f>
        <v>434000</v>
      </c>
    </row>
    <row r="48" spans="1:10" x14ac:dyDescent="0.25">
      <c r="A48" s="11"/>
      <c r="B48" s="12"/>
      <c r="C48" s="55"/>
      <c r="D48" s="34"/>
      <c r="H48" s="76"/>
    </row>
    <row r="49" spans="1:10" x14ac:dyDescent="0.25">
      <c r="A49" s="11"/>
      <c r="B49" s="12" t="s">
        <v>252</v>
      </c>
      <c r="C49" s="34" t="s">
        <v>1</v>
      </c>
      <c r="D49" s="47">
        <f>C46-C47</f>
        <v>466000</v>
      </c>
      <c r="H49" s="78"/>
    </row>
    <row r="50" spans="1:10" s="28" customFormat="1" x14ac:dyDescent="0.25">
      <c r="A50" s="11"/>
      <c r="C50" s="34"/>
      <c r="D50" s="71"/>
      <c r="H50" s="78"/>
      <c r="J50" s="110"/>
    </row>
    <row r="51" spans="1:10" s="28" customFormat="1" x14ac:dyDescent="0.25">
      <c r="A51" s="11"/>
      <c r="B51" s="28" t="s">
        <v>78</v>
      </c>
      <c r="C51" s="34"/>
      <c r="D51" s="46">
        <f>SUM(D40:D49)</f>
        <v>639000</v>
      </c>
      <c r="F51" s="28" t="s">
        <v>158</v>
      </c>
      <c r="H51" s="79">
        <f>H39+H47</f>
        <v>639000</v>
      </c>
      <c r="J51" s="110"/>
    </row>
    <row r="52" spans="1:10" s="28" customFormat="1" ht="15.75" thickBot="1" x14ac:dyDescent="0.3">
      <c r="A52" s="11"/>
      <c r="D52" s="72"/>
      <c r="H52" s="80"/>
      <c r="I52" s="13"/>
      <c r="J52" s="110"/>
    </row>
    <row r="53" spans="1:10" ht="15.75" thickTop="1" x14ac:dyDescent="0.25">
      <c r="A53" s="11"/>
      <c r="H53" s="13"/>
    </row>
    <row r="54" spans="1:10" x14ac:dyDescent="0.25">
      <c r="A54" s="11"/>
      <c r="B54" s="18" t="s">
        <v>9</v>
      </c>
    </row>
    <row r="55" spans="1:10" x14ac:dyDescent="0.25">
      <c r="A55" s="19"/>
      <c r="B55" s="20"/>
      <c r="C55" s="21"/>
      <c r="D55" s="21"/>
      <c r="E55" s="21"/>
      <c r="F55" s="21"/>
      <c r="G55" s="19"/>
      <c r="H55" s="19"/>
    </row>
    <row r="56" spans="1:10" x14ac:dyDescent="0.25">
      <c r="A56" s="19"/>
      <c r="B56" s="22" t="s">
        <v>10</v>
      </c>
      <c r="C56" s="22"/>
      <c r="D56" s="22"/>
      <c r="E56" s="19"/>
      <c r="F56" s="21"/>
      <c r="G56" s="19"/>
      <c r="H56" s="19"/>
    </row>
    <row r="57" spans="1:10" ht="31.5" customHeight="1" x14ac:dyDescent="0.25">
      <c r="A57" s="19"/>
      <c r="B57" s="23" t="s">
        <v>11</v>
      </c>
      <c r="C57" s="24" t="s">
        <v>12</v>
      </c>
      <c r="D57" s="22"/>
      <c r="E57" s="19"/>
      <c r="F57" s="21"/>
      <c r="G57" s="19"/>
      <c r="H57" s="19"/>
    </row>
    <row r="58" spans="1:10" ht="31.5" customHeight="1" x14ac:dyDescent="0.25">
      <c r="A58" s="19"/>
      <c r="B58" s="23" t="s">
        <v>13</v>
      </c>
      <c r="C58" s="25" t="s">
        <v>14</v>
      </c>
      <c r="D58" s="22" t="s">
        <v>15</v>
      </c>
      <c r="E58" s="19"/>
      <c r="F58" s="21"/>
      <c r="G58" s="19"/>
      <c r="H58" s="19"/>
    </row>
    <row r="59" spans="1:10" x14ac:dyDescent="0.25">
      <c r="A59" s="19"/>
      <c r="B59" s="22" t="s">
        <v>16</v>
      </c>
      <c r="C59" s="24" t="s">
        <v>12</v>
      </c>
      <c r="D59" s="22"/>
      <c r="E59" s="19"/>
      <c r="F59" s="21"/>
      <c r="G59" s="19"/>
      <c r="H59" s="19"/>
    </row>
    <row r="60" spans="1:10" x14ac:dyDescent="0.25">
      <c r="A60" s="19"/>
      <c r="B60" s="22" t="s">
        <v>17</v>
      </c>
      <c r="C60" s="24" t="s">
        <v>18</v>
      </c>
      <c r="D60" s="22"/>
      <c r="E60" s="19"/>
      <c r="F60" s="21"/>
      <c r="G60" s="19"/>
      <c r="H60" s="19"/>
    </row>
    <row r="61" spans="1:10" x14ac:dyDescent="0.25">
      <c r="A61" s="19"/>
      <c r="B61" s="22" t="s">
        <v>19</v>
      </c>
      <c r="C61" s="24" t="s">
        <v>20</v>
      </c>
      <c r="D61" s="21"/>
      <c r="E61" s="19"/>
      <c r="F61" s="21"/>
      <c r="G61" s="19"/>
      <c r="H61" s="19"/>
    </row>
    <row r="62" spans="1:10" x14ac:dyDescent="0.25">
      <c r="C62" s="21"/>
      <c r="D62" s="21"/>
      <c r="E62" s="21"/>
      <c r="F62" s="21"/>
    </row>
    <row r="63" spans="1:10" x14ac:dyDescent="0.25">
      <c r="B63" s="5" t="s">
        <v>21</v>
      </c>
      <c r="C63" s="21"/>
      <c r="D63" s="21"/>
      <c r="E63" s="21"/>
      <c r="F63" s="21"/>
    </row>
    <row r="64" spans="1:10" x14ac:dyDescent="0.25">
      <c r="B64" s="21"/>
      <c r="C64" s="21"/>
      <c r="D64" s="21"/>
      <c r="E64" s="21"/>
      <c r="F64" s="21"/>
    </row>
  </sheetData>
  <mergeCells count="1">
    <mergeCell ref="B3:G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workbookViewId="0">
      <selection activeCell="I16" sqref="I16"/>
    </sheetView>
  </sheetViews>
  <sheetFormatPr defaultRowHeight="15" x14ac:dyDescent="0.25"/>
  <cols>
    <col min="1" max="1" width="17.140625" customWidth="1"/>
    <col min="2" max="2" width="44.28515625" customWidth="1"/>
    <col min="3" max="3" width="23.5703125" customWidth="1"/>
    <col min="6" max="8" width="9.140625" style="110"/>
  </cols>
  <sheetData>
    <row r="1" spans="1:8" ht="26.25" x14ac:dyDescent="0.4">
      <c r="A1" s="1" t="s">
        <v>0</v>
      </c>
    </row>
    <row r="2" spans="1:8" ht="26.25" x14ac:dyDescent="0.4">
      <c r="A2" s="1" t="s">
        <v>37</v>
      </c>
    </row>
    <row r="3" spans="1:8" s="138" customFormat="1" ht="153" customHeight="1" x14ac:dyDescent="0.4">
      <c r="A3" s="1"/>
      <c r="B3" s="159" t="s">
        <v>343</v>
      </c>
      <c r="C3" s="159"/>
      <c r="D3" s="159"/>
      <c r="E3" s="159"/>
      <c r="F3" s="110"/>
      <c r="G3" s="110"/>
      <c r="H3" s="110"/>
    </row>
    <row r="4" spans="1:8" s="151" customFormat="1" x14ac:dyDescent="0.25">
      <c r="A4" s="152"/>
      <c r="B4" s="153"/>
      <c r="C4" s="153"/>
      <c r="D4" s="153"/>
      <c r="E4" s="153"/>
      <c r="F4" s="153"/>
      <c r="G4" s="153"/>
      <c r="H4" s="153"/>
    </row>
    <row r="5" spans="1:8" x14ac:dyDescent="0.25">
      <c r="A5" s="4"/>
      <c r="B5" s="6" t="s">
        <v>2</v>
      </c>
      <c r="C5" s="6"/>
      <c r="D5" s="6"/>
      <c r="E5" s="6"/>
      <c r="F5" s="139"/>
      <c r="G5" s="139"/>
      <c r="H5" s="139"/>
    </row>
    <row r="6" spans="1:8" x14ac:dyDescent="0.25">
      <c r="A6" s="4"/>
      <c r="B6" s="7" t="s">
        <v>3</v>
      </c>
      <c r="C6" s="5"/>
      <c r="D6" s="5"/>
      <c r="E6" s="5"/>
      <c r="F6" s="139"/>
      <c r="G6" s="139"/>
      <c r="H6" s="139"/>
    </row>
    <row r="7" spans="1:8" x14ac:dyDescent="0.25">
      <c r="A7" s="4"/>
      <c r="B7" s="5" t="s">
        <v>4</v>
      </c>
      <c r="C7" s="8"/>
      <c r="D7" s="5"/>
      <c r="E7" s="5"/>
      <c r="F7" s="139"/>
      <c r="G7" s="139"/>
      <c r="H7" s="139"/>
    </row>
    <row r="8" spans="1:8" x14ac:dyDescent="0.25">
      <c r="A8" s="4"/>
      <c r="B8" s="5" t="s">
        <v>5</v>
      </c>
      <c r="C8" s="5"/>
      <c r="D8" s="5"/>
      <c r="E8" s="5"/>
      <c r="F8" s="139"/>
      <c r="G8" s="139"/>
      <c r="H8" s="139"/>
    </row>
    <row r="10" spans="1:8" x14ac:dyDescent="0.25">
      <c r="B10" s="4" t="s">
        <v>6</v>
      </c>
      <c r="C10" t="s">
        <v>1</v>
      </c>
    </row>
    <row r="11" spans="1:8" x14ac:dyDescent="0.25">
      <c r="B11" s="4"/>
    </row>
    <row r="12" spans="1:8" x14ac:dyDescent="0.25">
      <c r="B12" s="28" t="s">
        <v>79</v>
      </c>
      <c r="C12" s="39">
        <v>200000</v>
      </c>
    </row>
    <row r="13" spans="1:8" x14ac:dyDescent="0.25">
      <c r="A13" s="10" t="s">
        <v>1</v>
      </c>
      <c r="B13" s="28" t="s">
        <v>84</v>
      </c>
      <c r="C13" s="39">
        <v>10000</v>
      </c>
    </row>
    <row r="14" spans="1:8" x14ac:dyDescent="0.25">
      <c r="A14" s="11"/>
      <c r="B14" s="28" t="s">
        <v>159</v>
      </c>
      <c r="C14" s="39">
        <v>18750</v>
      </c>
      <c r="D14" t="s">
        <v>1</v>
      </c>
    </row>
    <row r="15" spans="1:8" x14ac:dyDescent="0.25">
      <c r="A15" s="11"/>
      <c r="B15" s="28" t="s">
        <v>160</v>
      </c>
      <c r="C15" s="39">
        <v>30000</v>
      </c>
      <c r="D15" t="s">
        <v>1</v>
      </c>
    </row>
    <row r="16" spans="1:8" x14ac:dyDescent="0.25">
      <c r="A16" s="11"/>
      <c r="B16" s="28" t="s">
        <v>161</v>
      </c>
      <c r="C16" s="39">
        <v>61250</v>
      </c>
    </row>
    <row r="17" spans="1:8" x14ac:dyDescent="0.25">
      <c r="A17" s="11"/>
      <c r="B17" s="28" t="s">
        <v>162</v>
      </c>
      <c r="C17" s="30">
        <v>20000</v>
      </c>
      <c r="D17" s="28" t="s">
        <v>163</v>
      </c>
    </row>
    <row r="18" spans="1:8" x14ac:dyDescent="0.25">
      <c r="A18" s="11"/>
      <c r="E18" s="12"/>
      <c r="H18" s="146"/>
    </row>
    <row r="19" spans="1:8" x14ac:dyDescent="0.25">
      <c r="A19" s="11"/>
      <c r="B19" s="4" t="s">
        <v>7</v>
      </c>
    </row>
    <row r="20" spans="1:8" x14ac:dyDescent="0.25">
      <c r="A20" s="11"/>
      <c r="B20" s="4"/>
    </row>
    <row r="21" spans="1:8" x14ac:dyDescent="0.25">
      <c r="A21" s="11" t="s">
        <v>1</v>
      </c>
      <c r="B21" s="4" t="s">
        <v>50</v>
      </c>
    </row>
    <row r="22" spans="1:8" s="28" customFormat="1" x14ac:dyDescent="0.25">
      <c r="A22" s="11"/>
      <c r="B22" s="4"/>
      <c r="F22" s="110"/>
      <c r="G22" s="110"/>
      <c r="H22" s="110"/>
    </row>
    <row r="23" spans="1:8" s="28" customFormat="1" x14ac:dyDescent="0.25">
      <c r="A23" s="11"/>
      <c r="B23" s="12" t="s">
        <v>164</v>
      </c>
      <c r="F23" s="110"/>
      <c r="G23" s="110"/>
      <c r="H23" s="110"/>
    </row>
    <row r="24" spans="1:8" s="28" customFormat="1" x14ac:dyDescent="0.25">
      <c r="A24" s="11"/>
      <c r="B24" s="12" t="s">
        <v>165</v>
      </c>
      <c r="C24" s="14">
        <f>C12</f>
        <v>200000</v>
      </c>
      <c r="F24" s="110"/>
      <c r="G24" s="110"/>
      <c r="H24" s="110"/>
    </row>
    <row r="25" spans="1:8" s="28" customFormat="1" x14ac:dyDescent="0.25">
      <c r="A25" s="11"/>
      <c r="B25" s="12" t="s">
        <v>84</v>
      </c>
      <c r="C25" s="54">
        <f>C13</f>
        <v>10000</v>
      </c>
      <c r="F25" s="110"/>
      <c r="G25" s="110"/>
      <c r="H25" s="110"/>
    </row>
    <row r="26" spans="1:8" s="28" customFormat="1" x14ac:dyDescent="0.25">
      <c r="A26" s="11"/>
      <c r="B26" s="12"/>
      <c r="C26" s="52"/>
      <c r="F26" s="110"/>
      <c r="G26" s="110"/>
      <c r="H26" s="110"/>
    </row>
    <row r="27" spans="1:8" s="28" customFormat="1" x14ac:dyDescent="0.25">
      <c r="A27" s="11"/>
      <c r="B27" s="12" t="s">
        <v>166</v>
      </c>
      <c r="C27" s="14">
        <f>C24-C25</f>
        <v>190000</v>
      </c>
      <c r="F27" s="110"/>
      <c r="G27" s="110"/>
      <c r="H27" s="110"/>
    </row>
    <row r="28" spans="1:8" s="28" customFormat="1" x14ac:dyDescent="0.25">
      <c r="A28" s="11"/>
      <c r="B28" s="12" t="s">
        <v>85</v>
      </c>
      <c r="C28" s="54">
        <f>C16</f>
        <v>61250</v>
      </c>
      <c r="F28" s="110"/>
      <c r="G28" s="110"/>
      <c r="H28" s="110"/>
    </row>
    <row r="29" spans="1:8" s="28" customFormat="1" x14ac:dyDescent="0.25">
      <c r="A29" s="11"/>
      <c r="B29" s="12"/>
      <c r="C29" s="52"/>
      <c r="F29" s="110"/>
      <c r="G29" s="110"/>
      <c r="H29" s="110"/>
    </row>
    <row r="30" spans="1:8" s="28" customFormat="1" x14ac:dyDescent="0.25">
      <c r="A30" s="11"/>
      <c r="B30" s="12" t="s">
        <v>167</v>
      </c>
      <c r="C30" s="14">
        <f>C27-C28</f>
        <v>128750</v>
      </c>
      <c r="F30" s="110"/>
      <c r="G30" s="110"/>
      <c r="H30" s="110"/>
    </row>
    <row r="31" spans="1:8" s="28" customFormat="1" x14ac:dyDescent="0.25">
      <c r="A31" s="11"/>
      <c r="B31" s="12" t="s">
        <v>159</v>
      </c>
      <c r="C31" s="54">
        <f>C14</f>
        <v>18750</v>
      </c>
      <c r="F31" s="110"/>
      <c r="G31" s="110"/>
      <c r="H31" s="110"/>
    </row>
    <row r="32" spans="1:8" s="28" customFormat="1" x14ac:dyDescent="0.25">
      <c r="A32" s="11"/>
      <c r="B32" s="12"/>
      <c r="C32" s="52"/>
      <c r="F32" s="110"/>
      <c r="G32" s="110"/>
      <c r="H32" s="110"/>
    </row>
    <row r="33" spans="1:8" s="28" customFormat="1" x14ac:dyDescent="0.25">
      <c r="A33" s="11"/>
      <c r="B33" s="12" t="s">
        <v>56</v>
      </c>
      <c r="C33" s="14">
        <f>C30-C31</f>
        <v>110000</v>
      </c>
      <c r="F33" s="110"/>
      <c r="G33" s="110"/>
      <c r="H33" s="110"/>
    </row>
    <row r="34" spans="1:8" s="28" customFormat="1" x14ac:dyDescent="0.25">
      <c r="A34" s="11"/>
      <c r="B34" s="12" t="s">
        <v>160</v>
      </c>
      <c r="C34" s="54">
        <f>C15</f>
        <v>30000</v>
      </c>
      <c r="F34" s="110"/>
      <c r="G34" s="110"/>
      <c r="H34" s="110"/>
    </row>
    <row r="35" spans="1:8" s="28" customFormat="1" x14ac:dyDescent="0.25">
      <c r="A35" s="11"/>
      <c r="B35" s="4"/>
      <c r="C35" s="52"/>
      <c r="F35" s="110"/>
      <c r="G35" s="110"/>
      <c r="H35" s="110"/>
    </row>
    <row r="36" spans="1:8" s="28" customFormat="1" x14ac:dyDescent="0.25">
      <c r="A36" s="11"/>
      <c r="B36" s="4" t="s">
        <v>168</v>
      </c>
      <c r="C36" s="14">
        <f>C33-C34</f>
        <v>80000</v>
      </c>
      <c r="F36" s="110"/>
      <c r="G36" s="110"/>
      <c r="H36" s="110"/>
    </row>
    <row r="37" spans="1:8" s="28" customFormat="1" ht="15.75" thickBot="1" x14ac:dyDescent="0.3">
      <c r="A37" s="11"/>
      <c r="B37" s="4"/>
      <c r="C37" s="53"/>
      <c r="F37" s="110"/>
      <c r="G37" s="110"/>
      <c r="H37" s="110"/>
    </row>
    <row r="38" spans="1:8" s="28" customFormat="1" ht="15.75" thickTop="1" x14ac:dyDescent="0.25">
      <c r="A38" s="11"/>
      <c r="B38" s="4"/>
      <c r="F38" s="110"/>
      <c r="G38" s="110"/>
      <c r="H38" s="110"/>
    </row>
    <row r="39" spans="1:8" s="28" customFormat="1" x14ac:dyDescent="0.25">
      <c r="A39" s="11"/>
      <c r="B39" s="4"/>
      <c r="F39" s="110"/>
      <c r="G39" s="110"/>
      <c r="H39" s="110"/>
    </row>
    <row r="40" spans="1:8" s="28" customFormat="1" x14ac:dyDescent="0.25">
      <c r="A40" s="11"/>
      <c r="B40" s="12" t="s">
        <v>52</v>
      </c>
      <c r="C40" s="33">
        <f>C33/C17</f>
        <v>5.5</v>
      </c>
      <c r="F40" s="110"/>
      <c r="G40" s="110"/>
      <c r="H40" s="110"/>
    </row>
    <row r="41" spans="1:8" s="28" customFormat="1" x14ac:dyDescent="0.25">
      <c r="A41" s="11"/>
      <c r="B41" s="4"/>
      <c r="C41" s="34"/>
      <c r="F41" s="110"/>
      <c r="G41" s="110"/>
      <c r="H41" s="110"/>
    </row>
    <row r="42" spans="1:8" s="28" customFormat="1" x14ac:dyDescent="0.25">
      <c r="A42" s="11"/>
      <c r="B42" s="50" t="s">
        <v>306</v>
      </c>
      <c r="C42" s="35">
        <f>C34/C17</f>
        <v>1.5</v>
      </c>
      <c r="F42" s="110"/>
      <c r="G42" s="110"/>
      <c r="H42" s="110"/>
    </row>
    <row r="43" spans="1:8" s="28" customFormat="1" x14ac:dyDescent="0.25">
      <c r="A43" s="11"/>
      <c r="B43" s="4"/>
      <c r="F43" s="110"/>
      <c r="G43" s="110"/>
      <c r="H43" s="110"/>
    </row>
    <row r="44" spans="1:8" s="28" customFormat="1" x14ac:dyDescent="0.25">
      <c r="A44" s="11"/>
      <c r="B44" s="4" t="s">
        <v>51</v>
      </c>
      <c r="F44" s="110"/>
      <c r="G44" s="110"/>
      <c r="H44" s="110"/>
    </row>
    <row r="45" spans="1:8" x14ac:dyDescent="0.25">
      <c r="A45" s="11"/>
      <c r="B45" s="106" t="s">
        <v>168</v>
      </c>
      <c r="C45" s="17">
        <f>C36</f>
        <v>80000</v>
      </c>
    </row>
    <row r="46" spans="1:8" x14ac:dyDescent="0.25">
      <c r="A46" s="11"/>
      <c r="B46" s="12" t="s">
        <v>1</v>
      </c>
      <c r="C46" s="17" t="s">
        <v>8</v>
      </c>
      <c r="E46" t="s">
        <v>1</v>
      </c>
    </row>
    <row r="47" spans="1:8" x14ac:dyDescent="0.25">
      <c r="A47" s="11"/>
      <c r="B47" s="12"/>
    </row>
    <row r="48" spans="1:8" x14ac:dyDescent="0.25">
      <c r="A48" s="11"/>
      <c r="B48" s="18" t="s">
        <v>9</v>
      </c>
    </row>
    <row r="49" spans="1:8" x14ac:dyDescent="0.25">
      <c r="A49" s="19"/>
      <c r="B49" s="20"/>
      <c r="C49" s="21"/>
      <c r="D49" s="21"/>
      <c r="E49" s="21"/>
      <c r="F49" s="140"/>
      <c r="G49" s="144"/>
      <c r="H49" s="144"/>
    </row>
    <row r="50" spans="1:8" x14ac:dyDescent="0.25">
      <c r="A50" s="19"/>
      <c r="B50" s="22" t="s">
        <v>10</v>
      </c>
      <c r="C50" s="22"/>
      <c r="D50" s="22"/>
      <c r="E50" s="19"/>
      <c r="F50" s="140"/>
      <c r="G50" s="144"/>
      <c r="H50" s="144"/>
    </row>
    <row r="51" spans="1:8" ht="31.5" customHeight="1" x14ac:dyDescent="0.25">
      <c r="A51" s="19"/>
      <c r="B51" s="23" t="s">
        <v>11</v>
      </c>
      <c r="C51" s="24" t="s">
        <v>12</v>
      </c>
      <c r="D51" s="22"/>
      <c r="E51" s="19"/>
      <c r="F51" s="140"/>
      <c r="G51" s="144"/>
      <c r="H51" s="144"/>
    </row>
    <row r="52" spans="1:8" ht="31.5" customHeight="1" x14ac:dyDescent="0.25">
      <c r="A52" s="19"/>
      <c r="B52" s="23" t="s">
        <v>13</v>
      </c>
      <c r="C52" s="25" t="s">
        <v>14</v>
      </c>
      <c r="D52" s="22" t="s">
        <v>15</v>
      </c>
      <c r="E52" s="19"/>
      <c r="F52" s="140"/>
      <c r="G52" s="144"/>
      <c r="H52" s="144"/>
    </row>
    <row r="53" spans="1:8" x14ac:dyDescent="0.25">
      <c r="A53" s="19"/>
      <c r="B53" s="22" t="s">
        <v>16</v>
      </c>
      <c r="C53" s="24" t="s">
        <v>12</v>
      </c>
      <c r="D53" s="22"/>
      <c r="E53" s="19"/>
      <c r="F53" s="140"/>
      <c r="G53" s="144"/>
      <c r="H53" s="144"/>
    </row>
    <row r="54" spans="1:8" x14ac:dyDescent="0.25">
      <c r="A54" s="19"/>
      <c r="B54" s="22" t="s">
        <v>17</v>
      </c>
      <c r="C54" s="24" t="s">
        <v>18</v>
      </c>
      <c r="D54" s="22"/>
      <c r="E54" s="19"/>
      <c r="F54" s="140"/>
      <c r="G54" s="144"/>
      <c r="H54" s="144"/>
    </row>
    <row r="55" spans="1:8" x14ac:dyDescent="0.25">
      <c r="A55" s="19"/>
      <c r="B55" s="22" t="s">
        <v>19</v>
      </c>
      <c r="C55" s="24" t="s">
        <v>20</v>
      </c>
      <c r="D55" s="21"/>
      <c r="E55" s="19"/>
      <c r="F55" s="140"/>
      <c r="G55" s="144"/>
      <c r="H55" s="144"/>
    </row>
    <row r="56" spans="1:8" x14ac:dyDescent="0.25">
      <c r="C56" s="21"/>
      <c r="D56" s="21"/>
      <c r="E56" s="21"/>
      <c r="F56" s="140"/>
    </row>
    <row r="57" spans="1:8" x14ac:dyDescent="0.25">
      <c r="B57" s="5" t="s">
        <v>21</v>
      </c>
      <c r="C57" s="21"/>
      <c r="D57" s="21"/>
      <c r="E57" s="21"/>
      <c r="F57" s="140"/>
    </row>
    <row r="58" spans="1:8" x14ac:dyDescent="0.25">
      <c r="B58" s="21"/>
      <c r="C58" s="21"/>
      <c r="D58" s="21"/>
      <c r="E58" s="21"/>
      <c r="F58" s="140"/>
    </row>
  </sheetData>
  <mergeCells count="1">
    <mergeCell ref="B3:E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workbookViewId="0">
      <selection activeCell="C16" sqref="C16"/>
    </sheetView>
  </sheetViews>
  <sheetFormatPr defaultRowHeight="15" x14ac:dyDescent="0.25"/>
  <cols>
    <col min="2" max="2" width="42" customWidth="1"/>
    <col min="3" max="3" width="14.28515625" customWidth="1"/>
    <col min="4" max="4" width="14.140625" customWidth="1"/>
    <col min="7" max="7" width="9.140625" style="110"/>
  </cols>
  <sheetData>
    <row r="1" spans="1:8" ht="26.25" x14ac:dyDescent="0.4">
      <c r="A1" s="1" t="s">
        <v>0</v>
      </c>
    </row>
    <row r="2" spans="1:8" ht="26.25" x14ac:dyDescent="0.4">
      <c r="A2" s="1" t="s">
        <v>38</v>
      </c>
    </row>
    <row r="3" spans="1:8" s="138" customFormat="1" ht="156.75" customHeight="1" x14ac:dyDescent="0.4">
      <c r="A3" s="1"/>
      <c r="B3" s="159" t="s">
        <v>353</v>
      </c>
      <c r="C3" s="160"/>
      <c r="D3" s="160"/>
      <c r="E3" s="160"/>
      <c r="F3" s="160"/>
      <c r="G3" s="110"/>
    </row>
    <row r="4" spans="1:8" s="151" customFormat="1" x14ac:dyDescent="0.25">
      <c r="A4" s="152"/>
      <c r="B4" s="153"/>
      <c r="C4" s="153"/>
      <c r="D4" s="153"/>
      <c r="E4" s="153"/>
      <c r="F4" s="153"/>
      <c r="G4" s="153"/>
      <c r="H4" s="153"/>
    </row>
    <row r="5" spans="1:8" x14ac:dyDescent="0.25">
      <c r="A5" s="4"/>
      <c r="B5" s="6" t="s">
        <v>2</v>
      </c>
      <c r="C5" s="6"/>
      <c r="D5" s="6"/>
      <c r="E5" s="6"/>
      <c r="F5" s="6"/>
      <c r="G5" s="139"/>
    </row>
    <row r="6" spans="1:8" x14ac:dyDescent="0.25">
      <c r="A6" s="4"/>
      <c r="B6" s="7" t="s">
        <v>3</v>
      </c>
      <c r="C6" s="5"/>
      <c r="D6" s="5"/>
      <c r="E6" s="5"/>
      <c r="F6" s="5"/>
      <c r="G6" s="139"/>
      <c r="H6" s="5"/>
    </row>
    <row r="7" spans="1:8" x14ac:dyDescent="0.25">
      <c r="A7" s="4"/>
      <c r="B7" s="5" t="s">
        <v>4</v>
      </c>
      <c r="C7" s="8"/>
      <c r="D7" s="5"/>
      <c r="E7" s="5"/>
      <c r="F7" s="5"/>
      <c r="G7" s="139"/>
      <c r="H7" s="5"/>
    </row>
    <row r="8" spans="1:8" x14ac:dyDescent="0.25">
      <c r="A8" s="4"/>
      <c r="B8" s="5" t="s">
        <v>5</v>
      </c>
      <c r="C8" s="5"/>
      <c r="D8" s="5"/>
      <c r="E8" s="5"/>
      <c r="F8" s="5"/>
      <c r="G8" s="139"/>
      <c r="H8" s="5"/>
    </row>
    <row r="10" spans="1:8" x14ac:dyDescent="0.25">
      <c r="B10" s="4" t="s">
        <v>6</v>
      </c>
      <c r="C10" t="s">
        <v>1</v>
      </c>
    </row>
    <row r="11" spans="1:8" x14ac:dyDescent="0.25">
      <c r="B11" s="4"/>
    </row>
    <row r="12" spans="1:8" x14ac:dyDescent="0.25">
      <c r="B12" s="28" t="s">
        <v>169</v>
      </c>
      <c r="C12" s="39">
        <v>669000</v>
      </c>
    </row>
    <row r="13" spans="1:8" x14ac:dyDescent="0.25">
      <c r="A13" s="10" t="s">
        <v>1</v>
      </c>
      <c r="B13" s="28" t="s">
        <v>171</v>
      </c>
      <c r="C13" s="39">
        <v>35500</v>
      </c>
    </row>
    <row r="14" spans="1:8" x14ac:dyDescent="0.25">
      <c r="A14" s="11"/>
      <c r="B14" s="28" t="s">
        <v>172</v>
      </c>
      <c r="C14" s="39">
        <v>576000</v>
      </c>
      <c r="D14" t="s">
        <v>1</v>
      </c>
    </row>
    <row r="15" spans="1:8" x14ac:dyDescent="0.25">
      <c r="A15" s="11"/>
      <c r="B15" s="28" t="s">
        <v>178</v>
      </c>
      <c r="C15" s="63">
        <v>47400</v>
      </c>
      <c r="D15" s="28" t="s">
        <v>163</v>
      </c>
    </row>
    <row r="16" spans="1:8" x14ac:dyDescent="0.25">
      <c r="A16" s="11"/>
      <c r="E16" s="12"/>
      <c r="H16" s="13"/>
    </row>
    <row r="17" spans="1:7" x14ac:dyDescent="0.25">
      <c r="A17" s="11"/>
      <c r="B17" s="4" t="s">
        <v>7</v>
      </c>
    </row>
    <row r="18" spans="1:7" x14ac:dyDescent="0.25">
      <c r="A18" s="11"/>
      <c r="B18" s="4"/>
    </row>
    <row r="19" spans="1:7" x14ac:dyDescent="0.25">
      <c r="A19" s="11" t="s">
        <v>1</v>
      </c>
      <c r="B19" s="4" t="s">
        <v>66</v>
      </c>
    </row>
    <row r="20" spans="1:7" x14ac:dyDescent="0.25">
      <c r="A20" s="11"/>
      <c r="B20" s="28" t="s">
        <v>173</v>
      </c>
      <c r="C20" s="14" t="s">
        <v>1</v>
      </c>
    </row>
    <row r="21" spans="1:7" x14ac:dyDescent="0.25">
      <c r="A21" s="11"/>
      <c r="B21" s="12" t="s">
        <v>174</v>
      </c>
      <c r="C21" s="42">
        <f>C12</f>
        <v>669000</v>
      </c>
      <c r="G21" s="148"/>
    </row>
    <row r="22" spans="1:7" x14ac:dyDescent="0.25">
      <c r="A22" s="11"/>
      <c r="B22" s="12" t="s">
        <v>175</v>
      </c>
      <c r="C22" s="16">
        <f>C14</f>
        <v>576000</v>
      </c>
    </row>
    <row r="23" spans="1:7" x14ac:dyDescent="0.25">
      <c r="A23" s="11"/>
      <c r="B23" s="12"/>
      <c r="C23" s="82" t="s">
        <v>8</v>
      </c>
      <c r="E23" t="s">
        <v>1</v>
      </c>
    </row>
    <row r="24" spans="1:7" x14ac:dyDescent="0.25">
      <c r="A24" s="11"/>
      <c r="B24" s="12" t="s">
        <v>176</v>
      </c>
      <c r="C24" s="14">
        <f>C21-C22</f>
        <v>93000</v>
      </c>
    </row>
    <row r="25" spans="1:7" x14ac:dyDescent="0.25">
      <c r="A25" s="11"/>
      <c r="B25" s="12" t="s">
        <v>177</v>
      </c>
      <c r="C25" s="54">
        <f>C13</f>
        <v>35500</v>
      </c>
    </row>
    <row r="26" spans="1:7" s="28" customFormat="1" x14ac:dyDescent="0.25">
      <c r="A26" s="11"/>
      <c r="B26" s="12"/>
      <c r="C26" s="83"/>
      <c r="G26" s="110"/>
    </row>
    <row r="27" spans="1:7" s="28" customFormat="1" x14ac:dyDescent="0.25">
      <c r="A27" s="11"/>
      <c r="B27" s="12" t="s">
        <v>56</v>
      </c>
      <c r="C27" s="46">
        <f>SUM(C24:C25)</f>
        <v>128500</v>
      </c>
      <c r="G27" s="110"/>
    </row>
    <row r="28" spans="1:7" s="28" customFormat="1" ht="15.75" thickBot="1" x14ac:dyDescent="0.3">
      <c r="A28" s="11"/>
      <c r="B28" s="4"/>
      <c r="C28" s="56"/>
      <c r="G28" s="110"/>
    </row>
    <row r="29" spans="1:7" s="28" customFormat="1" ht="15.75" thickTop="1" x14ac:dyDescent="0.25">
      <c r="A29" s="11"/>
      <c r="B29" s="4" t="s">
        <v>51</v>
      </c>
      <c r="C29" s="58"/>
      <c r="G29" s="110"/>
    </row>
    <row r="30" spans="1:7" s="28" customFormat="1" x14ac:dyDescent="0.25">
      <c r="A30" s="11"/>
      <c r="B30" s="4"/>
      <c r="C30" s="58"/>
      <c r="G30" s="110"/>
    </row>
    <row r="31" spans="1:7" s="28" customFormat="1" x14ac:dyDescent="0.25">
      <c r="A31" s="11"/>
      <c r="B31" s="12" t="s">
        <v>52</v>
      </c>
      <c r="C31" s="124">
        <f>C27/C15</f>
        <v>2.7109704641350212</v>
      </c>
      <c r="D31" s="58" t="s">
        <v>1</v>
      </c>
      <c r="E31" s="13"/>
      <c r="F31" s="28" t="s">
        <v>1</v>
      </c>
      <c r="G31" s="110"/>
    </row>
    <row r="32" spans="1:7" s="28" customFormat="1" x14ac:dyDescent="0.25">
      <c r="A32" s="11"/>
      <c r="B32" s="4"/>
      <c r="C32" s="58"/>
      <c r="D32" s="65" t="s">
        <v>1</v>
      </c>
      <c r="E32" s="13" t="s">
        <v>1</v>
      </c>
      <c r="G32" s="110"/>
    </row>
    <row r="33" spans="1:8" s="28" customFormat="1" x14ac:dyDescent="0.25">
      <c r="A33" s="11"/>
      <c r="B33" s="4"/>
      <c r="C33" s="58"/>
      <c r="G33" s="110"/>
    </row>
    <row r="34" spans="1:8" s="28" customFormat="1" x14ac:dyDescent="0.25">
      <c r="A34" s="11"/>
      <c r="B34" s="4"/>
      <c r="C34" s="58"/>
      <c r="D34"/>
      <c r="E34"/>
      <c r="G34" s="110"/>
    </row>
    <row r="35" spans="1:8" x14ac:dyDescent="0.25">
      <c r="A35" s="11"/>
    </row>
    <row r="36" spans="1:8" x14ac:dyDescent="0.25">
      <c r="A36" s="11"/>
      <c r="B36" s="18" t="s">
        <v>9</v>
      </c>
      <c r="D36" s="21"/>
      <c r="E36" s="21"/>
    </row>
    <row r="37" spans="1:8" x14ac:dyDescent="0.25">
      <c r="A37" s="19"/>
      <c r="B37" s="20"/>
      <c r="C37" s="21"/>
      <c r="D37" s="22"/>
      <c r="E37" s="19"/>
      <c r="F37" s="86"/>
      <c r="G37" s="144"/>
      <c r="H37" s="19"/>
    </row>
    <row r="38" spans="1:8" x14ac:dyDescent="0.25">
      <c r="A38" s="19"/>
      <c r="B38" s="22" t="s">
        <v>10</v>
      </c>
      <c r="C38" s="22"/>
      <c r="D38" s="22"/>
      <c r="E38" s="19"/>
      <c r="F38" s="21"/>
      <c r="G38" s="144"/>
      <c r="H38" s="19"/>
    </row>
    <row r="39" spans="1:8" ht="31.5" customHeight="1" x14ac:dyDescent="0.25">
      <c r="A39" s="19"/>
      <c r="B39" s="23" t="s">
        <v>11</v>
      </c>
      <c r="C39" s="24" t="s">
        <v>12</v>
      </c>
      <c r="E39" s="19"/>
      <c r="F39" s="21"/>
      <c r="G39" s="144"/>
      <c r="H39" s="19"/>
    </row>
    <row r="40" spans="1:8" ht="31.5" customHeight="1" x14ac:dyDescent="0.25">
      <c r="A40" s="19"/>
      <c r="B40" s="23" t="s">
        <v>13</v>
      </c>
      <c r="C40" s="25" t="s">
        <v>14</v>
      </c>
      <c r="D40" s="22" t="s">
        <v>15</v>
      </c>
      <c r="E40" s="19"/>
      <c r="F40" s="21"/>
      <c r="G40" s="144"/>
      <c r="H40" s="19"/>
    </row>
    <row r="41" spans="1:8" x14ac:dyDescent="0.25">
      <c r="A41" s="19"/>
      <c r="B41" s="22" t="s">
        <v>16</v>
      </c>
      <c r="C41" s="24" t="s">
        <v>12</v>
      </c>
      <c r="D41" s="22"/>
      <c r="E41" s="19"/>
      <c r="F41" s="21"/>
      <c r="G41" s="144"/>
      <c r="H41" s="19"/>
    </row>
    <row r="42" spans="1:8" x14ac:dyDescent="0.25">
      <c r="A42" s="19"/>
      <c r="B42" s="22" t="s">
        <v>17</v>
      </c>
      <c r="C42" s="24" t="s">
        <v>18</v>
      </c>
      <c r="D42" s="21"/>
      <c r="E42" s="19"/>
      <c r="F42" s="21"/>
      <c r="G42" s="144"/>
      <c r="H42" s="19"/>
    </row>
    <row r="43" spans="1:8" x14ac:dyDescent="0.25">
      <c r="A43" s="19"/>
      <c r="B43" s="22" t="s">
        <v>19</v>
      </c>
      <c r="C43" s="24" t="s">
        <v>20</v>
      </c>
      <c r="D43" s="21"/>
      <c r="E43" s="21"/>
      <c r="F43" s="21"/>
      <c r="G43" s="144"/>
      <c r="H43" s="19"/>
    </row>
    <row r="44" spans="1:8" x14ac:dyDescent="0.25">
      <c r="C44" s="21"/>
      <c r="D44" s="21"/>
      <c r="E44" s="21"/>
      <c r="F44" s="21"/>
    </row>
    <row r="45" spans="1:8" x14ac:dyDescent="0.25">
      <c r="B45" s="5" t="s">
        <v>21</v>
      </c>
      <c r="C45" s="21"/>
      <c r="D45" s="21"/>
      <c r="E45" s="21"/>
      <c r="F45" s="21"/>
    </row>
    <row r="46" spans="1:8" x14ac:dyDescent="0.25">
      <c r="B46" s="21"/>
      <c r="C46" s="21"/>
      <c r="F46" s="21"/>
    </row>
  </sheetData>
  <mergeCells count="1">
    <mergeCell ref="B3:F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topLeftCell="A32" workbookViewId="0">
      <selection activeCell="C18" sqref="C18"/>
    </sheetView>
  </sheetViews>
  <sheetFormatPr defaultRowHeight="15" x14ac:dyDescent="0.25"/>
  <cols>
    <col min="1" max="1" width="16.140625" style="138" customWidth="1"/>
    <col min="2" max="2" width="39" style="138" customWidth="1"/>
    <col min="3" max="3" width="11.5703125" style="138" bestFit="1" customWidth="1"/>
    <col min="4" max="5" width="9.140625" style="138"/>
    <col min="6" max="6" width="16.85546875" style="138" customWidth="1"/>
    <col min="7" max="7" width="4.42578125" style="110" customWidth="1"/>
    <col min="8" max="16384" width="9.140625" style="138"/>
  </cols>
  <sheetData>
    <row r="1" spans="1:7" ht="26.25" x14ac:dyDescent="0.4">
      <c r="A1" s="1" t="s">
        <v>0</v>
      </c>
    </row>
    <row r="2" spans="1:7" ht="31.5" customHeight="1" x14ac:dyDescent="0.4">
      <c r="A2" s="1" t="s">
        <v>39</v>
      </c>
    </row>
    <row r="3" spans="1:7" ht="212.25" customHeight="1" x14ac:dyDescent="0.4">
      <c r="A3" s="1"/>
      <c r="B3" s="159" t="s">
        <v>335</v>
      </c>
      <c r="C3" s="159"/>
      <c r="D3" s="159"/>
      <c r="E3" s="159"/>
      <c r="F3" s="159"/>
    </row>
    <row r="4" spans="1:7" s="151" customFormat="1" ht="23.25" customHeight="1" x14ac:dyDescent="0.4">
      <c r="A4" s="149"/>
      <c r="B4" s="150"/>
      <c r="C4" s="150"/>
      <c r="D4" s="150"/>
      <c r="E4" s="150"/>
      <c r="F4" s="150"/>
    </row>
    <row r="5" spans="1:7" ht="13.5" customHeight="1" x14ac:dyDescent="0.25">
      <c r="A5" s="4"/>
      <c r="B5" s="5"/>
      <c r="C5" s="5"/>
      <c r="D5" s="5"/>
      <c r="E5" s="5"/>
      <c r="F5" s="5"/>
      <c r="G5" s="139"/>
    </row>
    <row r="6" spans="1:7" ht="13.5" customHeight="1" x14ac:dyDescent="0.25">
      <c r="A6" s="4"/>
      <c r="B6" s="6" t="s">
        <v>2</v>
      </c>
      <c r="C6" s="6"/>
      <c r="D6" s="6"/>
      <c r="E6" s="6"/>
      <c r="F6" s="6"/>
      <c r="G6" s="139"/>
    </row>
    <row r="7" spans="1:7" ht="13.5" customHeight="1" x14ac:dyDescent="0.25">
      <c r="A7" s="4"/>
      <c r="B7" s="7" t="s">
        <v>3</v>
      </c>
      <c r="C7" s="5"/>
      <c r="D7" s="5"/>
      <c r="E7" s="5"/>
      <c r="F7" s="5"/>
      <c r="G7" s="139"/>
    </row>
    <row r="8" spans="1:7" ht="13.5" customHeight="1" x14ac:dyDescent="0.25">
      <c r="A8" s="4"/>
      <c r="B8" s="5" t="s">
        <v>4</v>
      </c>
      <c r="C8" s="8"/>
      <c r="D8" s="5"/>
      <c r="E8" s="5"/>
      <c r="F8" s="5"/>
      <c r="G8" s="139"/>
    </row>
    <row r="9" spans="1:7" ht="13.5" customHeight="1" x14ac:dyDescent="0.25">
      <c r="A9" s="4"/>
      <c r="B9" s="5" t="s">
        <v>5</v>
      </c>
      <c r="C9" s="5"/>
      <c r="D9" s="5"/>
      <c r="E9" s="5"/>
      <c r="F9" s="5"/>
      <c r="G9" s="139"/>
    </row>
    <row r="10" spans="1:7" ht="13.5" customHeight="1" x14ac:dyDescent="0.25"/>
    <row r="11" spans="1:7" ht="13.5" customHeight="1" x14ac:dyDescent="0.25">
      <c r="B11" s="4" t="s">
        <v>6</v>
      </c>
      <c r="C11" s="138" t="s">
        <v>1</v>
      </c>
    </row>
    <row r="12" spans="1:7" ht="13.5" customHeight="1" x14ac:dyDescent="0.25">
      <c r="B12" s="4"/>
    </row>
    <row r="13" spans="1:7" ht="13.5" customHeight="1" x14ac:dyDescent="0.25">
      <c r="B13" s="138" t="s">
        <v>179</v>
      </c>
      <c r="C13" s="39">
        <v>370000</v>
      </c>
      <c r="E13" s="138">
        <v>2012</v>
      </c>
    </row>
    <row r="14" spans="1:7" ht="13.5" customHeight="1" x14ac:dyDescent="0.25">
      <c r="A14" s="10" t="s">
        <v>1</v>
      </c>
      <c r="B14" s="138" t="s">
        <v>61</v>
      </c>
      <c r="C14" s="30">
        <v>200000</v>
      </c>
      <c r="D14" s="138" t="s">
        <v>163</v>
      </c>
    </row>
    <row r="15" spans="1:7" ht="13.5" customHeight="1" x14ac:dyDescent="0.25">
      <c r="A15" s="11"/>
      <c r="B15" s="138" t="s">
        <v>180</v>
      </c>
      <c r="C15" s="51">
        <v>31.5</v>
      </c>
      <c r="D15" s="138" t="s">
        <v>1</v>
      </c>
      <c r="E15" s="138">
        <v>2012</v>
      </c>
    </row>
    <row r="16" spans="1:7" ht="13.5" customHeight="1" x14ac:dyDescent="0.25">
      <c r="A16" s="11"/>
      <c r="B16" s="138" t="s">
        <v>181</v>
      </c>
      <c r="C16" s="39">
        <v>436000</v>
      </c>
      <c r="D16" s="138" t="s">
        <v>1</v>
      </c>
      <c r="E16" s="138">
        <v>2013</v>
      </c>
    </row>
    <row r="17" spans="1:5" x14ac:dyDescent="0.25">
      <c r="A17" s="11"/>
      <c r="B17" s="138" t="s">
        <v>182</v>
      </c>
      <c r="C17" s="51">
        <v>42</v>
      </c>
      <c r="E17" s="138">
        <v>2013</v>
      </c>
    </row>
    <row r="18" spans="1:5" x14ac:dyDescent="0.25">
      <c r="A18" s="11"/>
    </row>
    <row r="19" spans="1:5" x14ac:dyDescent="0.25">
      <c r="A19" s="11"/>
      <c r="E19" s="12"/>
    </row>
    <row r="20" spans="1:5" x14ac:dyDescent="0.25">
      <c r="A20" s="11"/>
      <c r="B20" s="4" t="s">
        <v>7</v>
      </c>
    </row>
    <row r="21" spans="1:5" x14ac:dyDescent="0.25">
      <c r="A21" s="11"/>
      <c r="B21" s="4"/>
    </row>
    <row r="22" spans="1:5" x14ac:dyDescent="0.25">
      <c r="A22" s="11" t="s">
        <v>1</v>
      </c>
      <c r="B22" s="4" t="s">
        <v>50</v>
      </c>
    </row>
    <row r="23" spans="1:5" x14ac:dyDescent="0.25">
      <c r="A23" s="11"/>
      <c r="B23" s="87" t="s">
        <v>184</v>
      </c>
      <c r="C23" s="14" t="s">
        <v>1</v>
      </c>
    </row>
    <row r="24" spans="1:5" x14ac:dyDescent="0.25">
      <c r="A24" s="11"/>
      <c r="B24" s="138" t="s">
        <v>183</v>
      </c>
      <c r="C24" s="32">
        <f>C13/C14</f>
        <v>1.85</v>
      </c>
    </row>
    <row r="25" spans="1:5" x14ac:dyDescent="0.25">
      <c r="A25" s="11"/>
      <c r="B25" s="12" t="s">
        <v>185</v>
      </c>
      <c r="C25" s="88">
        <f>C15/C24</f>
        <v>17.027027027027025</v>
      </c>
      <c r="D25" s="138" t="s">
        <v>186</v>
      </c>
    </row>
    <row r="26" spans="1:5" x14ac:dyDescent="0.25">
      <c r="A26" s="11"/>
      <c r="B26" s="138" t="s">
        <v>1</v>
      </c>
      <c r="C26" s="81" t="s">
        <v>8</v>
      </c>
      <c r="E26" s="138" t="s">
        <v>1</v>
      </c>
    </row>
    <row r="27" spans="1:5" x14ac:dyDescent="0.25">
      <c r="A27" s="11"/>
      <c r="B27" s="4" t="s">
        <v>51</v>
      </c>
      <c r="C27" s="34"/>
    </row>
    <row r="28" spans="1:5" x14ac:dyDescent="0.25">
      <c r="A28" s="11"/>
      <c r="B28" s="138" t="s">
        <v>187</v>
      </c>
      <c r="C28" s="34" t="s">
        <v>1</v>
      </c>
    </row>
    <row r="29" spans="1:5" x14ac:dyDescent="0.25">
      <c r="A29" s="11"/>
      <c r="B29" s="12" t="s">
        <v>183</v>
      </c>
      <c r="C29" s="32">
        <f>C16/C14</f>
        <v>2.1800000000000002</v>
      </c>
    </row>
    <row r="30" spans="1:5" x14ac:dyDescent="0.25">
      <c r="A30" s="11"/>
      <c r="B30" s="138" t="s">
        <v>185</v>
      </c>
      <c r="C30" s="89">
        <f>C17/C29</f>
        <v>19.266055045871557</v>
      </c>
      <c r="D30" s="138" t="s">
        <v>186</v>
      </c>
    </row>
    <row r="31" spans="1:5" x14ac:dyDescent="0.25">
      <c r="A31" s="11"/>
    </row>
    <row r="32" spans="1:5" x14ac:dyDescent="0.25">
      <c r="A32" s="11"/>
      <c r="B32" s="4" t="s">
        <v>58</v>
      </c>
      <c r="C32" s="34"/>
      <c r="D32" s="34"/>
    </row>
    <row r="33" spans="1:7" x14ac:dyDescent="0.25">
      <c r="A33" s="11"/>
      <c r="B33" s="12" t="s">
        <v>188</v>
      </c>
      <c r="C33" s="34" t="str">
        <f>IF(C17&gt;C15,"increased","decreased")</f>
        <v>increased</v>
      </c>
      <c r="D33" s="90">
        <f>(C17-C15)/C15*100</f>
        <v>33.333333333333329</v>
      </c>
      <c r="E33" s="138" t="s">
        <v>64</v>
      </c>
    </row>
    <row r="34" spans="1:7" x14ac:dyDescent="0.25">
      <c r="A34" s="11"/>
      <c r="B34" s="12" t="s">
        <v>189</v>
      </c>
      <c r="C34" s="34" t="str">
        <f>IF(C29&gt;C24,"increased","decreased")</f>
        <v>increased</v>
      </c>
      <c r="D34" s="90">
        <f>(C29-C24)/C24*100</f>
        <v>17.837837837837842</v>
      </c>
      <c r="E34" s="138" t="s">
        <v>64</v>
      </c>
    </row>
    <row r="35" spans="1:7" x14ac:dyDescent="0.25">
      <c r="A35" s="11"/>
      <c r="B35" s="12"/>
      <c r="C35" s="34"/>
      <c r="D35" s="90"/>
    </row>
    <row r="36" spans="1:7" x14ac:dyDescent="0.25">
      <c r="A36" s="11"/>
    </row>
    <row r="37" spans="1:7" x14ac:dyDescent="0.25">
      <c r="A37" s="11"/>
      <c r="B37" s="18" t="s">
        <v>9</v>
      </c>
    </row>
    <row r="38" spans="1:7" x14ac:dyDescent="0.25">
      <c r="A38" s="19"/>
      <c r="B38" s="20"/>
      <c r="C38" s="21"/>
      <c r="D38" s="21"/>
      <c r="E38" s="21"/>
      <c r="F38" s="21"/>
      <c r="G38" s="144"/>
    </row>
    <row r="39" spans="1:7" x14ac:dyDescent="0.25">
      <c r="A39" s="19"/>
      <c r="B39" s="22" t="s">
        <v>10</v>
      </c>
      <c r="C39" s="22"/>
      <c r="D39" s="22"/>
      <c r="E39" s="19"/>
      <c r="F39" s="21"/>
      <c r="G39" s="144"/>
    </row>
    <row r="40" spans="1:7" ht="31.5" customHeight="1" x14ac:dyDescent="0.25">
      <c r="A40" s="19"/>
      <c r="B40" s="23" t="s">
        <v>11</v>
      </c>
      <c r="C40" s="24" t="s">
        <v>12</v>
      </c>
      <c r="D40" s="22"/>
      <c r="E40" s="19"/>
      <c r="F40" s="21"/>
      <c r="G40" s="144"/>
    </row>
    <row r="41" spans="1:7" ht="31.5" customHeight="1" x14ac:dyDescent="0.25">
      <c r="A41" s="19"/>
      <c r="B41" s="23" t="s">
        <v>13</v>
      </c>
      <c r="C41" s="25" t="s">
        <v>14</v>
      </c>
      <c r="D41" s="22" t="s">
        <v>15</v>
      </c>
      <c r="E41" s="19"/>
      <c r="F41" s="21"/>
      <c r="G41" s="144"/>
    </row>
    <row r="42" spans="1:7" x14ac:dyDescent="0.25">
      <c r="A42" s="19"/>
      <c r="B42" s="22" t="s">
        <v>16</v>
      </c>
      <c r="C42" s="24" t="s">
        <v>12</v>
      </c>
      <c r="D42" s="22"/>
      <c r="E42" s="19"/>
      <c r="F42" s="21"/>
      <c r="G42" s="144"/>
    </row>
    <row r="43" spans="1:7" x14ac:dyDescent="0.25">
      <c r="A43" s="19"/>
      <c r="B43" s="22" t="s">
        <v>17</v>
      </c>
      <c r="C43" s="24" t="s">
        <v>18</v>
      </c>
      <c r="D43" s="22"/>
      <c r="E43" s="19"/>
      <c r="F43" s="21"/>
      <c r="G43" s="144"/>
    </row>
    <row r="44" spans="1:7" x14ac:dyDescent="0.25">
      <c r="A44" s="19"/>
      <c r="B44" s="22" t="s">
        <v>19</v>
      </c>
      <c r="C44" s="24" t="s">
        <v>20</v>
      </c>
      <c r="D44" s="21"/>
      <c r="E44" s="19"/>
      <c r="F44" s="21"/>
      <c r="G44" s="144"/>
    </row>
    <row r="45" spans="1:7" x14ac:dyDescent="0.25">
      <c r="C45" s="21"/>
      <c r="D45" s="21"/>
      <c r="E45" s="21"/>
      <c r="F45" s="21"/>
    </row>
    <row r="46" spans="1:7" x14ac:dyDescent="0.25">
      <c r="B46" s="5" t="s">
        <v>21</v>
      </c>
      <c r="C46" s="21"/>
      <c r="D46" s="21"/>
      <c r="E46" s="21"/>
      <c r="F46" s="21"/>
    </row>
    <row r="47" spans="1:7" x14ac:dyDescent="0.25">
      <c r="B47" s="21"/>
      <c r="C47" s="21"/>
      <c r="D47" s="21"/>
      <c r="E47" s="21"/>
      <c r="F47" s="21"/>
    </row>
  </sheetData>
  <mergeCells count="1">
    <mergeCell ref="B3:F3"/>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workbookViewId="0">
      <selection activeCell="O20" sqref="O20"/>
    </sheetView>
  </sheetViews>
  <sheetFormatPr defaultRowHeight="15" x14ac:dyDescent="0.25"/>
  <cols>
    <col min="1" max="1" width="13.140625" customWidth="1"/>
    <col min="2" max="2" width="35.5703125" customWidth="1"/>
    <col min="3" max="3" width="11.5703125" bestFit="1" customWidth="1"/>
    <col min="8" max="8" width="9.140625" style="110"/>
  </cols>
  <sheetData>
    <row r="1" spans="1:8" ht="26.25" x14ac:dyDescent="0.4">
      <c r="A1" s="1" t="s">
        <v>0</v>
      </c>
    </row>
    <row r="2" spans="1:8" ht="26.25" x14ac:dyDescent="0.4">
      <c r="A2" s="1" t="s">
        <v>40</v>
      </c>
    </row>
    <row r="3" spans="1:8" s="138" customFormat="1" ht="174.75" customHeight="1" x14ac:dyDescent="0.4">
      <c r="A3" s="1"/>
      <c r="B3" s="159" t="s">
        <v>332</v>
      </c>
      <c r="C3" s="159"/>
      <c r="D3" s="159"/>
      <c r="E3" s="159"/>
      <c r="F3" s="159"/>
      <c r="G3" s="159"/>
      <c r="H3" s="110"/>
    </row>
    <row r="4" spans="1:8" s="151" customFormat="1" x14ac:dyDescent="0.25">
      <c r="A4" s="152"/>
      <c r="B4" s="153"/>
      <c r="C4" s="153"/>
      <c r="D4" s="153"/>
      <c r="E4" s="153"/>
      <c r="F4" s="153"/>
      <c r="G4" s="153"/>
      <c r="H4" s="153"/>
    </row>
    <row r="5" spans="1:8" x14ac:dyDescent="0.25">
      <c r="A5" s="4"/>
      <c r="B5" s="6" t="s">
        <v>2</v>
      </c>
      <c r="C5" s="6"/>
      <c r="D5" s="6"/>
      <c r="E5" s="6"/>
      <c r="F5" s="6"/>
      <c r="G5" s="6"/>
      <c r="H5" s="139"/>
    </row>
    <row r="6" spans="1:8" x14ac:dyDescent="0.25">
      <c r="A6" s="4"/>
      <c r="B6" s="7" t="s">
        <v>3</v>
      </c>
      <c r="C6" s="5"/>
      <c r="D6" s="5"/>
      <c r="E6" s="5"/>
      <c r="F6" s="5"/>
      <c r="G6" s="5"/>
      <c r="H6" s="139"/>
    </row>
    <row r="7" spans="1:8" x14ac:dyDescent="0.25">
      <c r="A7" s="4"/>
      <c r="B7" s="5" t="s">
        <v>4</v>
      </c>
      <c r="C7" s="8"/>
      <c r="D7" s="5"/>
      <c r="E7" s="5"/>
      <c r="F7" s="5"/>
      <c r="G7" s="5"/>
      <c r="H7" s="139"/>
    </row>
    <row r="8" spans="1:8" x14ac:dyDescent="0.25">
      <c r="A8" s="4"/>
      <c r="B8" s="5" t="s">
        <v>5</v>
      </c>
      <c r="C8" s="5"/>
      <c r="D8" s="5"/>
      <c r="E8" s="5"/>
      <c r="F8" s="5"/>
      <c r="G8" s="5"/>
      <c r="H8" s="139"/>
    </row>
    <row r="10" spans="1:8" x14ac:dyDescent="0.25">
      <c r="B10" s="4" t="s">
        <v>6</v>
      </c>
      <c r="C10" t="s">
        <v>1</v>
      </c>
    </row>
    <row r="11" spans="1:8" x14ac:dyDescent="0.25">
      <c r="B11" s="4"/>
    </row>
    <row r="12" spans="1:8" x14ac:dyDescent="0.25">
      <c r="B12" s="28" t="s">
        <v>179</v>
      </c>
      <c r="C12" s="39">
        <v>436000</v>
      </c>
    </row>
    <row r="13" spans="1:8" x14ac:dyDescent="0.25">
      <c r="A13" s="10" t="s">
        <v>1</v>
      </c>
      <c r="B13" s="28" t="s">
        <v>61</v>
      </c>
      <c r="C13" s="30">
        <v>200000</v>
      </c>
      <c r="D13" s="50" t="s">
        <v>163</v>
      </c>
    </row>
    <row r="14" spans="1:8" x14ac:dyDescent="0.25">
      <c r="A14" s="11"/>
      <c r="B14" s="28" t="s">
        <v>180</v>
      </c>
      <c r="C14" s="51">
        <v>42</v>
      </c>
      <c r="D14" t="s">
        <v>1</v>
      </c>
    </row>
    <row r="15" spans="1:8" x14ac:dyDescent="0.25">
      <c r="A15" s="11"/>
      <c r="B15" s="28" t="s">
        <v>181</v>
      </c>
      <c r="C15" s="39">
        <v>206000</v>
      </c>
      <c r="D15" t="s">
        <v>1</v>
      </c>
    </row>
    <row r="16" spans="1:8" x14ac:dyDescent="0.25">
      <c r="A16" s="11"/>
      <c r="B16" s="28" t="s">
        <v>182</v>
      </c>
      <c r="C16" s="51">
        <v>27.8</v>
      </c>
    </row>
    <row r="17" spans="1:8" x14ac:dyDescent="0.25">
      <c r="A17" s="11"/>
      <c r="C17" s="9" t="s">
        <v>1</v>
      </c>
    </row>
    <row r="18" spans="1:8" x14ac:dyDescent="0.25">
      <c r="A18" s="11"/>
      <c r="E18" s="12"/>
      <c r="H18" s="146"/>
    </row>
    <row r="19" spans="1:8" x14ac:dyDescent="0.25">
      <c r="A19" s="11"/>
      <c r="B19" s="4" t="s">
        <v>7</v>
      </c>
    </row>
    <row r="20" spans="1:8" x14ac:dyDescent="0.25">
      <c r="A20" s="11"/>
      <c r="B20" s="4"/>
    </row>
    <row r="21" spans="1:8" x14ac:dyDescent="0.25">
      <c r="A21" s="11" t="s">
        <v>1</v>
      </c>
      <c r="B21" s="4" t="s">
        <v>66</v>
      </c>
    </row>
    <row r="22" spans="1:8" x14ac:dyDescent="0.25">
      <c r="A22" s="11"/>
      <c r="B22" s="10" t="s">
        <v>190</v>
      </c>
      <c r="C22" s="14" t="s">
        <v>1</v>
      </c>
    </row>
    <row r="23" spans="1:8" x14ac:dyDescent="0.25">
      <c r="A23" s="11"/>
      <c r="B23" s="12" t="s">
        <v>183</v>
      </c>
      <c r="C23" s="61">
        <f>C12/C13</f>
        <v>2.1800000000000002</v>
      </c>
    </row>
    <row r="24" spans="1:8" x14ac:dyDescent="0.25">
      <c r="A24" s="11"/>
      <c r="B24" s="12" t="s">
        <v>185</v>
      </c>
      <c r="C24" s="88">
        <f>C14/C23</f>
        <v>19.266055045871557</v>
      </c>
      <c r="D24" s="28" t="s">
        <v>186</v>
      </c>
    </row>
    <row r="25" spans="1:8" x14ac:dyDescent="0.25">
      <c r="A25" s="11"/>
      <c r="B25" t="s">
        <v>1</v>
      </c>
      <c r="C25" s="17" t="s">
        <v>8</v>
      </c>
      <c r="E25" t="s">
        <v>1</v>
      </c>
    </row>
    <row r="26" spans="1:8" x14ac:dyDescent="0.25">
      <c r="A26" s="11"/>
      <c r="B26" s="4" t="s">
        <v>51</v>
      </c>
    </row>
    <row r="27" spans="1:8" s="28" customFormat="1" x14ac:dyDescent="0.25">
      <c r="A27" s="11"/>
      <c r="B27" s="91" t="s">
        <v>191</v>
      </c>
      <c r="H27" s="110"/>
    </row>
    <row r="28" spans="1:8" s="28" customFormat="1" x14ac:dyDescent="0.25">
      <c r="A28" s="11"/>
      <c r="B28" s="12" t="s">
        <v>183</v>
      </c>
      <c r="C28" s="33">
        <f>C15/C13</f>
        <v>1.03</v>
      </c>
      <c r="H28" s="110"/>
    </row>
    <row r="29" spans="1:8" s="28" customFormat="1" x14ac:dyDescent="0.25">
      <c r="A29" s="11"/>
      <c r="B29" s="12" t="s">
        <v>185</v>
      </c>
      <c r="C29" s="62">
        <f>C16/C28</f>
        <v>26.990291262135923</v>
      </c>
      <c r="D29" s="28" t="s">
        <v>186</v>
      </c>
      <c r="H29" s="110"/>
    </row>
    <row r="30" spans="1:8" x14ac:dyDescent="0.25">
      <c r="A30" s="11"/>
      <c r="B30" s="12" t="s">
        <v>1</v>
      </c>
      <c r="C30" t="s">
        <v>1</v>
      </c>
    </row>
    <row r="31" spans="1:8" x14ac:dyDescent="0.25">
      <c r="A31" s="11"/>
      <c r="B31" s="12"/>
    </row>
    <row r="32" spans="1:8" x14ac:dyDescent="0.25">
      <c r="A32" s="11"/>
      <c r="B32" s="18" t="s">
        <v>9</v>
      </c>
    </row>
    <row r="33" spans="1:8" x14ac:dyDescent="0.25">
      <c r="A33" s="19"/>
      <c r="B33" s="20"/>
      <c r="C33" s="21"/>
      <c r="D33" s="21"/>
      <c r="E33" s="21"/>
      <c r="F33" s="21"/>
      <c r="G33" s="19"/>
      <c r="H33" s="144"/>
    </row>
    <row r="34" spans="1:8" x14ac:dyDescent="0.25">
      <c r="A34" s="19"/>
      <c r="B34" s="22" t="s">
        <v>10</v>
      </c>
      <c r="C34" s="22"/>
      <c r="D34" s="22"/>
      <c r="E34" s="19"/>
      <c r="F34" s="21"/>
      <c r="G34" s="19"/>
      <c r="H34" s="144"/>
    </row>
    <row r="35" spans="1:8" ht="31.5" customHeight="1" x14ac:dyDescent="0.25">
      <c r="A35" s="19"/>
      <c r="B35" s="23" t="s">
        <v>11</v>
      </c>
      <c r="C35" s="24" t="s">
        <v>12</v>
      </c>
      <c r="D35" s="22"/>
      <c r="E35" s="19"/>
      <c r="F35" s="21"/>
      <c r="G35" s="19"/>
      <c r="H35" s="144"/>
    </row>
    <row r="36" spans="1:8" ht="31.5" customHeight="1" x14ac:dyDescent="0.25">
      <c r="A36" s="19"/>
      <c r="B36" s="23" t="s">
        <v>13</v>
      </c>
      <c r="C36" s="25" t="s">
        <v>14</v>
      </c>
      <c r="D36" s="22" t="s">
        <v>15</v>
      </c>
      <c r="E36" s="19"/>
      <c r="F36" s="21"/>
      <c r="G36" s="19"/>
      <c r="H36" s="144"/>
    </row>
    <row r="37" spans="1:8" x14ac:dyDescent="0.25">
      <c r="A37" s="19"/>
      <c r="B37" s="22" t="s">
        <v>16</v>
      </c>
      <c r="C37" s="24" t="s">
        <v>12</v>
      </c>
      <c r="D37" s="22"/>
      <c r="E37" s="19"/>
      <c r="F37" s="21"/>
      <c r="G37" s="19"/>
      <c r="H37" s="144"/>
    </row>
    <row r="38" spans="1:8" x14ac:dyDescent="0.25">
      <c r="A38" s="19"/>
      <c r="B38" s="22" t="s">
        <v>17</v>
      </c>
      <c r="C38" s="24" t="s">
        <v>18</v>
      </c>
      <c r="D38" s="22"/>
      <c r="E38" s="19"/>
      <c r="F38" s="21"/>
      <c r="G38" s="19"/>
      <c r="H38" s="144"/>
    </row>
    <row r="39" spans="1:8" x14ac:dyDescent="0.25">
      <c r="A39" s="19"/>
      <c r="B39" s="22" t="s">
        <v>19</v>
      </c>
      <c r="C39" s="24" t="s">
        <v>20</v>
      </c>
      <c r="D39" s="21"/>
      <c r="E39" s="19"/>
      <c r="F39" s="21"/>
      <c r="G39" s="19"/>
      <c r="H39" s="144"/>
    </row>
    <row r="40" spans="1:8" x14ac:dyDescent="0.25">
      <c r="C40" s="21"/>
      <c r="D40" s="21"/>
      <c r="E40" s="21"/>
      <c r="F40" s="21"/>
    </row>
    <row r="41" spans="1:8" x14ac:dyDescent="0.25">
      <c r="B41" s="5" t="s">
        <v>21</v>
      </c>
      <c r="C41" s="21"/>
      <c r="D41" s="21"/>
      <c r="E41" s="21"/>
      <c r="F41" s="21"/>
    </row>
    <row r="42" spans="1:8" x14ac:dyDescent="0.25">
      <c r="B42" s="21"/>
      <c r="C42" s="21"/>
      <c r="D42" s="21"/>
      <c r="E42" s="21"/>
      <c r="F42" s="21"/>
    </row>
  </sheetData>
  <mergeCells count="1">
    <mergeCell ref="B3:G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topLeftCell="A22" workbookViewId="0">
      <selection activeCell="G16" sqref="G16"/>
    </sheetView>
  </sheetViews>
  <sheetFormatPr defaultRowHeight="15" x14ac:dyDescent="0.25"/>
  <cols>
    <col min="1" max="1" width="17.140625" customWidth="1"/>
    <col min="2" max="2" width="19.7109375" customWidth="1"/>
    <col min="3" max="3" width="12.5703125" bestFit="1" customWidth="1"/>
    <col min="10" max="10" width="9.140625" style="110"/>
  </cols>
  <sheetData>
    <row r="1" spans="1:10" ht="26.25" x14ac:dyDescent="0.4">
      <c r="A1" s="1" t="s">
        <v>0</v>
      </c>
    </row>
    <row r="2" spans="1:10" ht="26.25" x14ac:dyDescent="0.4">
      <c r="A2" s="1" t="s">
        <v>23</v>
      </c>
    </row>
    <row r="3" spans="1:10" s="138" customFormat="1" ht="165.75" customHeight="1" x14ac:dyDescent="0.4">
      <c r="A3" s="1"/>
      <c r="B3" s="159" t="s">
        <v>347</v>
      </c>
      <c r="C3" s="159"/>
      <c r="D3" s="159"/>
      <c r="E3" s="159"/>
      <c r="F3" s="159"/>
      <c r="G3" s="159"/>
      <c r="H3" s="159"/>
      <c r="I3" s="159"/>
      <c r="J3" s="110"/>
    </row>
    <row r="4" spans="1:10" s="151" customFormat="1" x14ac:dyDescent="0.25">
      <c r="A4" s="152"/>
      <c r="B4" s="153"/>
      <c r="C4" s="153"/>
      <c r="D4" s="153"/>
      <c r="E4" s="153"/>
      <c r="F4" s="153"/>
      <c r="G4" s="153"/>
      <c r="H4" s="153"/>
    </row>
    <row r="5" spans="1:10" x14ac:dyDescent="0.25">
      <c r="A5" s="4"/>
      <c r="B5" s="6" t="s">
        <v>2</v>
      </c>
      <c r="C5" s="6"/>
      <c r="D5" s="6"/>
      <c r="E5" s="6"/>
      <c r="F5" s="6"/>
      <c r="G5" s="6"/>
      <c r="H5" s="6"/>
    </row>
    <row r="6" spans="1:10" x14ac:dyDescent="0.25">
      <c r="A6" s="4"/>
      <c r="B6" s="7" t="s">
        <v>3</v>
      </c>
      <c r="C6" s="5"/>
      <c r="D6" s="5"/>
      <c r="E6" s="5"/>
      <c r="F6" s="5"/>
      <c r="G6" s="5"/>
      <c r="H6" s="5"/>
    </row>
    <row r="7" spans="1:10" x14ac:dyDescent="0.25">
      <c r="A7" s="4"/>
      <c r="B7" s="5" t="s">
        <v>4</v>
      </c>
      <c r="C7" s="8"/>
      <c r="D7" s="5"/>
      <c r="E7" s="5"/>
      <c r="F7" s="5"/>
      <c r="G7" s="5"/>
      <c r="H7" s="5"/>
    </row>
    <row r="8" spans="1:10" x14ac:dyDescent="0.25">
      <c r="A8" s="4"/>
      <c r="B8" s="5" t="s">
        <v>5</v>
      </c>
      <c r="C8" s="5"/>
      <c r="D8" s="5"/>
      <c r="E8" s="5"/>
      <c r="F8" s="5"/>
      <c r="G8" s="5"/>
      <c r="H8" s="5"/>
    </row>
    <row r="10" spans="1:10" x14ac:dyDescent="0.25">
      <c r="B10" s="4" t="s">
        <v>6</v>
      </c>
      <c r="C10" t="s">
        <v>1</v>
      </c>
    </row>
    <row r="11" spans="1:10" x14ac:dyDescent="0.25">
      <c r="B11" s="4"/>
    </row>
    <row r="12" spans="1:10" x14ac:dyDescent="0.25">
      <c r="B12" s="27" t="s">
        <v>55</v>
      </c>
      <c r="C12" s="37">
        <v>800000</v>
      </c>
    </row>
    <row r="13" spans="1:10" x14ac:dyDescent="0.25">
      <c r="A13" s="10" t="s">
        <v>1</v>
      </c>
      <c r="B13" s="27" t="s">
        <v>61</v>
      </c>
      <c r="C13" s="30">
        <v>200000</v>
      </c>
    </row>
    <row r="14" spans="1:10" x14ac:dyDescent="0.25">
      <c r="A14" s="11"/>
      <c r="B14" s="27" t="s">
        <v>62</v>
      </c>
      <c r="C14" s="30">
        <v>50000</v>
      </c>
      <c r="D14" t="s">
        <v>1</v>
      </c>
    </row>
    <row r="15" spans="1:10" x14ac:dyDescent="0.25">
      <c r="A15" s="11"/>
      <c r="B15" s="27" t="s">
        <v>63</v>
      </c>
      <c r="C15" s="9">
        <v>34</v>
      </c>
      <c r="D15" s="27" t="s">
        <v>64</v>
      </c>
    </row>
    <row r="16" spans="1:10" x14ac:dyDescent="0.25">
      <c r="A16" s="11"/>
      <c r="B16" t="s">
        <v>1</v>
      </c>
      <c r="C16" s="9"/>
    </row>
    <row r="17" spans="1:8" x14ac:dyDescent="0.25">
      <c r="A17" s="11"/>
    </row>
    <row r="18" spans="1:8" x14ac:dyDescent="0.25">
      <c r="A18" s="11"/>
      <c r="E18" s="12"/>
      <c r="H18" s="13"/>
    </row>
    <row r="19" spans="1:8" x14ac:dyDescent="0.25">
      <c r="A19" s="11"/>
      <c r="B19" s="4" t="s">
        <v>7</v>
      </c>
    </row>
    <row r="20" spans="1:8" x14ac:dyDescent="0.25">
      <c r="A20" s="11"/>
      <c r="B20" s="4"/>
    </row>
    <row r="21" spans="1:8" x14ac:dyDescent="0.25">
      <c r="A21" s="11" t="s">
        <v>1</v>
      </c>
      <c r="B21" s="4" t="s">
        <v>50</v>
      </c>
    </row>
    <row r="22" spans="1:8" x14ac:dyDescent="0.25">
      <c r="A22" s="11"/>
      <c r="B22" s="12" t="s">
        <v>52</v>
      </c>
      <c r="C22" s="33">
        <f>C12/C13</f>
        <v>4</v>
      </c>
    </row>
    <row r="23" spans="1:8" x14ac:dyDescent="0.25">
      <c r="A23" s="11"/>
      <c r="B23" s="12" t="s">
        <v>1</v>
      </c>
      <c r="C23" s="15" t="s">
        <v>1</v>
      </c>
    </row>
    <row r="24" spans="1:8" x14ac:dyDescent="0.25">
      <c r="A24" s="11"/>
      <c r="B24" s="4" t="s">
        <v>51</v>
      </c>
      <c r="C24" s="16" t="s">
        <v>1</v>
      </c>
    </row>
    <row r="25" spans="1:8" x14ac:dyDescent="0.25">
      <c r="A25" s="11"/>
      <c r="B25" s="12" t="s">
        <v>55</v>
      </c>
      <c r="C25" s="36">
        <f>C12*(1+(C15/100))</f>
        <v>1072000</v>
      </c>
      <c r="E25" t="s">
        <v>1</v>
      </c>
    </row>
    <row r="26" spans="1:8" x14ac:dyDescent="0.25">
      <c r="A26" s="11"/>
      <c r="B26" s="12" t="s">
        <v>61</v>
      </c>
      <c r="C26" s="15">
        <f>C13+C14</f>
        <v>250000</v>
      </c>
    </row>
    <row r="27" spans="1:8" x14ac:dyDescent="0.25">
      <c r="A27" s="11"/>
      <c r="B27" s="12" t="s">
        <v>52</v>
      </c>
      <c r="C27" s="35">
        <f>C25/C26</f>
        <v>4.2880000000000003</v>
      </c>
    </row>
    <row r="28" spans="1:8" x14ac:dyDescent="0.25">
      <c r="A28" s="11"/>
      <c r="B28" s="12"/>
    </row>
    <row r="29" spans="1:8" x14ac:dyDescent="0.25">
      <c r="A29" s="11"/>
      <c r="B29" s="18" t="s">
        <v>9</v>
      </c>
    </row>
    <row r="30" spans="1:8" x14ac:dyDescent="0.25">
      <c r="A30" s="19"/>
      <c r="B30" s="20"/>
      <c r="C30" s="21"/>
      <c r="D30" s="21"/>
      <c r="E30" s="21"/>
      <c r="F30" s="21"/>
      <c r="G30" s="19"/>
      <c r="H30" s="19"/>
    </row>
    <row r="31" spans="1:8" x14ac:dyDescent="0.25">
      <c r="A31" s="19"/>
      <c r="B31" s="22" t="s">
        <v>10</v>
      </c>
      <c r="C31" s="22"/>
      <c r="D31" s="22"/>
      <c r="E31" s="19"/>
      <c r="F31" s="21"/>
      <c r="G31" s="19"/>
      <c r="H31" s="19"/>
    </row>
    <row r="32" spans="1:8" ht="31.5" customHeight="1" x14ac:dyDescent="0.25">
      <c r="A32" s="19"/>
      <c r="B32" s="23" t="s">
        <v>11</v>
      </c>
      <c r="C32" s="24" t="s">
        <v>12</v>
      </c>
      <c r="D32" s="22"/>
      <c r="E32" s="19"/>
      <c r="F32" s="21"/>
      <c r="G32" s="19"/>
      <c r="H32" s="19"/>
    </row>
    <row r="33" spans="1:8" ht="31.5" customHeight="1" x14ac:dyDescent="0.25">
      <c r="A33" s="19"/>
      <c r="B33" s="23" t="s">
        <v>13</v>
      </c>
      <c r="C33" s="25" t="s">
        <v>14</v>
      </c>
      <c r="D33" s="22" t="s">
        <v>15</v>
      </c>
      <c r="E33" s="19"/>
      <c r="F33" s="21"/>
      <c r="G33" s="19"/>
      <c r="H33" s="19"/>
    </row>
    <row r="34" spans="1:8" x14ac:dyDescent="0.25">
      <c r="A34" s="19"/>
      <c r="B34" s="22" t="s">
        <v>16</v>
      </c>
      <c r="C34" s="24" t="s">
        <v>12</v>
      </c>
      <c r="D34" s="22"/>
      <c r="E34" s="19"/>
      <c r="F34" s="21"/>
      <c r="G34" s="19"/>
      <c r="H34" s="19"/>
    </row>
    <row r="35" spans="1:8" x14ac:dyDescent="0.25">
      <c r="A35" s="19"/>
      <c r="B35" s="22" t="s">
        <v>17</v>
      </c>
      <c r="C35" s="24" t="s">
        <v>18</v>
      </c>
      <c r="D35" s="22"/>
      <c r="E35" s="19"/>
      <c r="F35" s="21"/>
      <c r="G35" s="19"/>
      <c r="H35" s="19"/>
    </row>
    <row r="36" spans="1:8" x14ac:dyDescent="0.25">
      <c r="A36" s="19"/>
      <c r="B36" s="22" t="s">
        <v>19</v>
      </c>
      <c r="C36" s="24" t="s">
        <v>20</v>
      </c>
      <c r="D36" s="21"/>
      <c r="E36" s="19"/>
      <c r="F36" s="21"/>
      <c r="G36" s="19"/>
      <c r="H36" s="19"/>
    </row>
    <row r="37" spans="1:8" x14ac:dyDescent="0.25">
      <c r="C37" s="21"/>
      <c r="D37" s="21"/>
      <c r="E37" s="21"/>
      <c r="F37" s="21"/>
    </row>
    <row r="38" spans="1:8" x14ac:dyDescent="0.25">
      <c r="B38" s="5" t="s">
        <v>21</v>
      </c>
      <c r="C38" s="21"/>
      <c r="D38" s="21"/>
      <c r="E38" s="21"/>
      <c r="F38" s="21"/>
    </row>
    <row r="39" spans="1:8" x14ac:dyDescent="0.25">
      <c r="B39" s="21"/>
      <c r="C39" s="21"/>
      <c r="D39" s="21"/>
      <c r="E39" s="21"/>
      <c r="F39" s="21"/>
    </row>
  </sheetData>
  <mergeCells count="1">
    <mergeCell ref="B3:I3"/>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workbookViewId="0">
      <selection activeCell="E10" sqref="E10"/>
    </sheetView>
  </sheetViews>
  <sheetFormatPr defaultRowHeight="15" x14ac:dyDescent="0.25"/>
  <cols>
    <col min="2" max="2" width="30.5703125" customWidth="1"/>
    <col min="3" max="3" width="18.140625" customWidth="1"/>
    <col min="8" max="8" width="9.140625" style="110"/>
  </cols>
  <sheetData>
    <row r="1" spans="1:8" ht="26.25" x14ac:dyDescent="0.4">
      <c r="A1" s="1" t="s">
        <v>0</v>
      </c>
    </row>
    <row r="2" spans="1:8" ht="26.25" x14ac:dyDescent="0.4">
      <c r="A2" s="1" t="s">
        <v>41</v>
      </c>
    </row>
    <row r="3" spans="1:8" s="138" customFormat="1" ht="82.5" customHeight="1" x14ac:dyDescent="0.4">
      <c r="A3" s="1"/>
      <c r="B3" s="159" t="s">
        <v>330</v>
      </c>
      <c r="C3" s="160"/>
      <c r="D3" s="160"/>
      <c r="E3" s="160"/>
      <c r="F3" s="160"/>
      <c r="G3" s="160"/>
      <c r="H3" s="110"/>
    </row>
    <row r="4" spans="1:8" s="151" customFormat="1" x14ac:dyDescent="0.25">
      <c r="A4" s="152"/>
      <c r="B4" s="153"/>
      <c r="C4" s="153"/>
      <c r="D4" s="153"/>
      <c r="E4" s="153"/>
      <c r="F4" s="153"/>
      <c r="G4" s="153"/>
      <c r="H4" s="153"/>
    </row>
    <row r="5" spans="1:8" x14ac:dyDescent="0.25">
      <c r="A5" s="4"/>
      <c r="B5" s="6" t="s">
        <v>2</v>
      </c>
      <c r="C5" s="6"/>
      <c r="D5" s="6"/>
      <c r="E5" s="6"/>
      <c r="F5" s="6"/>
      <c r="G5" s="6"/>
      <c r="H5" s="139"/>
    </row>
    <row r="6" spans="1:8" x14ac:dyDescent="0.25">
      <c r="A6" s="4"/>
      <c r="B6" s="7" t="s">
        <v>3</v>
      </c>
      <c r="C6" s="5"/>
      <c r="D6" s="5"/>
      <c r="E6" s="5"/>
      <c r="F6" s="5"/>
      <c r="G6" s="5"/>
      <c r="H6" s="139"/>
    </row>
    <row r="7" spans="1:8" x14ac:dyDescent="0.25">
      <c r="A7" s="4"/>
      <c r="B7" s="5" t="s">
        <v>4</v>
      </c>
      <c r="C7" s="8"/>
      <c r="D7" s="5"/>
      <c r="E7" s="5"/>
      <c r="F7" s="5"/>
      <c r="G7" s="5"/>
      <c r="H7" s="139"/>
    </row>
    <row r="8" spans="1:8" x14ac:dyDescent="0.25">
      <c r="A8" s="4"/>
      <c r="B8" s="5" t="s">
        <v>5</v>
      </c>
      <c r="C8" s="5"/>
      <c r="D8" s="5"/>
      <c r="E8" s="5"/>
      <c r="F8" s="5"/>
      <c r="G8" s="5"/>
      <c r="H8" s="139"/>
    </row>
    <row r="10" spans="1:8" x14ac:dyDescent="0.25">
      <c r="B10" s="4" t="s">
        <v>6</v>
      </c>
      <c r="C10" t="s">
        <v>1</v>
      </c>
    </row>
    <row r="11" spans="1:8" x14ac:dyDescent="0.25">
      <c r="B11" s="4"/>
    </row>
    <row r="12" spans="1:8" x14ac:dyDescent="0.25">
      <c r="B12" t="s">
        <v>1</v>
      </c>
      <c r="C12" s="9"/>
    </row>
    <row r="13" spans="1:8" x14ac:dyDescent="0.25">
      <c r="A13" s="11"/>
    </row>
    <row r="14" spans="1:8" x14ac:dyDescent="0.25">
      <c r="A14" s="11"/>
      <c r="E14" s="12"/>
      <c r="H14" s="146"/>
    </row>
    <row r="15" spans="1:8" x14ac:dyDescent="0.25">
      <c r="A15" s="11"/>
      <c r="B15" s="4" t="s">
        <v>7</v>
      </c>
    </row>
    <row r="16" spans="1:8" x14ac:dyDescent="0.25">
      <c r="A16" s="11"/>
      <c r="B16" s="4"/>
    </row>
    <row r="17" spans="1:8" x14ac:dyDescent="0.25">
      <c r="A17" s="11" t="s">
        <v>1</v>
      </c>
      <c r="B17" s="28" t="s">
        <v>192</v>
      </c>
      <c r="C17" s="34" t="s">
        <v>200</v>
      </c>
    </row>
    <row r="18" spans="1:8" x14ac:dyDescent="0.25">
      <c r="A18" s="11"/>
      <c r="B18" s="28" t="s">
        <v>193</v>
      </c>
      <c r="C18" s="46" t="s">
        <v>201</v>
      </c>
    </row>
    <row r="19" spans="1:8" x14ac:dyDescent="0.25">
      <c r="A19" s="11"/>
      <c r="B19" s="28" t="s">
        <v>83</v>
      </c>
      <c r="C19" s="43" t="s">
        <v>201</v>
      </c>
    </row>
    <row r="20" spans="1:8" x14ac:dyDescent="0.25">
      <c r="A20" s="11"/>
      <c r="B20" s="28" t="s">
        <v>194</v>
      </c>
      <c r="C20" s="43" t="s">
        <v>200</v>
      </c>
    </row>
    <row r="21" spans="1:8" x14ac:dyDescent="0.25">
      <c r="A21" s="11"/>
      <c r="B21" s="28" t="s">
        <v>195</v>
      </c>
      <c r="C21" s="17" t="s">
        <v>200</v>
      </c>
      <c r="E21" t="s">
        <v>1</v>
      </c>
    </row>
    <row r="22" spans="1:8" x14ac:dyDescent="0.25">
      <c r="A22" s="11"/>
      <c r="B22" s="28" t="s">
        <v>196</v>
      </c>
      <c r="C22" s="34" t="s">
        <v>201</v>
      </c>
    </row>
    <row r="23" spans="1:8" s="28" customFormat="1" x14ac:dyDescent="0.25">
      <c r="A23" s="11"/>
      <c r="B23" s="28" t="s">
        <v>197</v>
      </c>
      <c r="C23" s="34" t="s">
        <v>200</v>
      </c>
      <c r="H23" s="110"/>
    </row>
    <row r="24" spans="1:8" s="28" customFormat="1" x14ac:dyDescent="0.25">
      <c r="A24" s="11"/>
      <c r="B24" s="28" t="s">
        <v>198</v>
      </c>
      <c r="C24" s="34" t="s">
        <v>200</v>
      </c>
      <c r="H24" s="110"/>
    </row>
    <row r="25" spans="1:8" s="28" customFormat="1" x14ac:dyDescent="0.25">
      <c r="A25" s="11"/>
      <c r="B25" s="28" t="s">
        <v>199</v>
      </c>
      <c r="C25" s="34" t="s">
        <v>201</v>
      </c>
      <c r="H25" s="110"/>
    </row>
    <row r="26" spans="1:8" x14ac:dyDescent="0.25">
      <c r="A26" s="11"/>
      <c r="B26" t="s">
        <v>1</v>
      </c>
      <c r="C26" t="s">
        <v>1</v>
      </c>
    </row>
    <row r="27" spans="1:8" s="28" customFormat="1" ht="52.5" customHeight="1" x14ac:dyDescent="0.25">
      <c r="A27" s="11"/>
      <c r="B27" s="159" t="s">
        <v>203</v>
      </c>
      <c r="C27" s="159"/>
      <c r="D27" s="159"/>
      <c r="E27" s="159"/>
      <c r="H27" s="110"/>
    </row>
    <row r="28" spans="1:8" s="50" customFormat="1" ht="19.5" customHeight="1" x14ac:dyDescent="0.25">
      <c r="A28" s="11"/>
      <c r="B28" s="92"/>
      <c r="C28" s="92"/>
      <c r="D28" s="92"/>
      <c r="E28" s="92"/>
      <c r="H28" s="110"/>
    </row>
    <row r="29" spans="1:8" s="50" customFormat="1" ht="52.5" customHeight="1" x14ac:dyDescent="0.25">
      <c r="A29" s="11"/>
      <c r="B29" s="159" t="s">
        <v>307</v>
      </c>
      <c r="C29" s="159"/>
      <c r="D29" s="159"/>
      <c r="E29" s="159"/>
      <c r="H29" s="110"/>
    </row>
    <row r="30" spans="1:8" s="28" customFormat="1" x14ac:dyDescent="0.25">
      <c r="A30" s="11"/>
      <c r="H30" s="110"/>
    </row>
    <row r="31" spans="1:8" s="28" customFormat="1" ht="30.75" customHeight="1" x14ac:dyDescent="0.25">
      <c r="A31" s="11"/>
      <c r="B31" s="159" t="s">
        <v>204</v>
      </c>
      <c r="C31" s="159"/>
      <c r="D31" s="159"/>
      <c r="E31" s="159"/>
      <c r="H31" s="110"/>
    </row>
    <row r="32" spans="1:8" x14ac:dyDescent="0.25">
      <c r="A32" s="11"/>
    </row>
    <row r="33" spans="1:8" x14ac:dyDescent="0.25">
      <c r="A33" s="11"/>
      <c r="B33" s="18" t="s">
        <v>9</v>
      </c>
    </row>
    <row r="34" spans="1:8" x14ac:dyDescent="0.25">
      <c r="A34" s="19"/>
      <c r="B34" s="20"/>
      <c r="C34" s="21"/>
      <c r="D34" s="21"/>
      <c r="E34" s="21"/>
      <c r="F34" s="21"/>
      <c r="G34" s="19"/>
      <c r="H34" s="144"/>
    </row>
    <row r="35" spans="1:8" x14ac:dyDescent="0.25">
      <c r="A35" s="19"/>
      <c r="B35" s="22" t="s">
        <v>10</v>
      </c>
      <c r="C35" s="22"/>
      <c r="D35" s="22"/>
      <c r="E35" s="19"/>
      <c r="F35" s="21"/>
      <c r="G35" s="19"/>
      <c r="H35" s="144"/>
    </row>
    <row r="36" spans="1:8" ht="31.5" customHeight="1" x14ac:dyDescent="0.25">
      <c r="A36" s="19"/>
      <c r="B36" s="23" t="s">
        <v>11</v>
      </c>
      <c r="C36" s="24" t="s">
        <v>12</v>
      </c>
      <c r="D36" s="22"/>
      <c r="E36" s="19"/>
      <c r="F36" s="21"/>
      <c r="G36" s="19"/>
      <c r="H36" s="144"/>
    </row>
    <row r="37" spans="1:8" ht="31.5" customHeight="1" x14ac:dyDescent="0.25">
      <c r="A37" s="19"/>
      <c r="B37" s="23" t="s">
        <v>13</v>
      </c>
      <c r="C37" s="25" t="s">
        <v>14</v>
      </c>
      <c r="D37" s="22" t="s">
        <v>15</v>
      </c>
      <c r="E37" s="19"/>
      <c r="F37" s="21"/>
      <c r="G37" s="19"/>
      <c r="H37" s="144"/>
    </row>
    <row r="38" spans="1:8" x14ac:dyDescent="0.25">
      <c r="A38" s="19"/>
      <c r="B38" s="22" t="s">
        <v>16</v>
      </c>
      <c r="C38" s="24" t="s">
        <v>12</v>
      </c>
      <c r="D38" s="22"/>
      <c r="E38" s="19"/>
      <c r="F38" s="21"/>
      <c r="G38" s="19"/>
      <c r="H38" s="144"/>
    </row>
    <row r="39" spans="1:8" x14ac:dyDescent="0.25">
      <c r="A39" s="19"/>
      <c r="B39" s="22" t="s">
        <v>17</v>
      </c>
      <c r="C39" s="24" t="s">
        <v>18</v>
      </c>
      <c r="D39" s="22"/>
      <c r="E39" s="19"/>
      <c r="F39" s="21"/>
      <c r="G39" s="19"/>
      <c r="H39" s="144"/>
    </row>
    <row r="40" spans="1:8" x14ac:dyDescent="0.25">
      <c r="A40" s="19"/>
      <c r="B40" s="22" t="s">
        <v>19</v>
      </c>
      <c r="C40" s="24" t="s">
        <v>20</v>
      </c>
      <c r="D40" s="21"/>
      <c r="E40" s="19"/>
      <c r="F40" s="21"/>
      <c r="G40" s="19"/>
      <c r="H40" s="144"/>
    </row>
    <row r="41" spans="1:8" x14ac:dyDescent="0.25">
      <c r="C41" s="21"/>
      <c r="D41" s="21"/>
      <c r="E41" s="21"/>
      <c r="F41" s="21"/>
    </row>
    <row r="42" spans="1:8" x14ac:dyDescent="0.25">
      <c r="B42" s="5" t="s">
        <v>21</v>
      </c>
      <c r="C42" s="21"/>
      <c r="D42" s="21"/>
      <c r="E42" s="21"/>
      <c r="F42" s="21"/>
    </row>
    <row r="43" spans="1:8" x14ac:dyDescent="0.25">
      <c r="B43" s="21" t="s">
        <v>202</v>
      </c>
      <c r="C43" s="21"/>
      <c r="D43" s="21"/>
      <c r="E43" s="21"/>
      <c r="F43" s="21"/>
    </row>
  </sheetData>
  <mergeCells count="4">
    <mergeCell ref="B27:E27"/>
    <mergeCell ref="B31:E31"/>
    <mergeCell ref="B29:E29"/>
    <mergeCell ref="B3:G3"/>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workbookViewId="0">
      <selection activeCell="C23" sqref="C23"/>
    </sheetView>
  </sheetViews>
  <sheetFormatPr defaultRowHeight="15" x14ac:dyDescent="0.25"/>
  <cols>
    <col min="1" max="1" width="16" customWidth="1"/>
    <col min="2" max="2" width="34" customWidth="1"/>
    <col min="3" max="3" width="10.7109375" customWidth="1"/>
    <col min="4" max="4" width="15.28515625" customWidth="1"/>
    <col min="6" max="6" width="9.5703125" customWidth="1"/>
    <col min="7" max="7" width="11.7109375" style="110" customWidth="1"/>
    <col min="8" max="8" width="14.7109375" customWidth="1"/>
    <col min="9" max="9" width="5.7109375" customWidth="1"/>
    <col min="11" max="11" width="4.28515625" customWidth="1"/>
    <col min="12" max="12" width="9.140625" style="110"/>
  </cols>
  <sheetData>
    <row r="1" spans="1:12" ht="26.25" x14ac:dyDescent="0.4">
      <c r="A1" s="1" t="s">
        <v>0</v>
      </c>
    </row>
    <row r="2" spans="1:12" ht="26.25" x14ac:dyDescent="0.4">
      <c r="A2" s="1" t="s">
        <v>42</v>
      </c>
    </row>
    <row r="3" spans="1:12" s="138" customFormat="1" ht="128.25" customHeight="1" x14ac:dyDescent="0.4">
      <c r="A3" s="1"/>
      <c r="B3" s="159" t="s">
        <v>344</v>
      </c>
      <c r="C3" s="159"/>
      <c r="D3" s="159"/>
      <c r="E3" s="159"/>
      <c r="F3" s="159"/>
      <c r="G3" s="159"/>
      <c r="H3" s="159"/>
      <c r="I3" s="159"/>
      <c r="J3" s="159"/>
      <c r="K3" s="159"/>
      <c r="L3" s="110"/>
    </row>
    <row r="4" spans="1:12" s="151" customFormat="1" x14ac:dyDescent="0.25">
      <c r="A4" s="152"/>
      <c r="B4" s="153"/>
      <c r="C4" s="153"/>
      <c r="D4" s="153"/>
      <c r="E4" s="153"/>
      <c r="F4" s="153"/>
      <c r="G4" s="153"/>
      <c r="H4" s="153"/>
    </row>
    <row r="5" spans="1:12" x14ac:dyDescent="0.25">
      <c r="A5" s="4"/>
      <c r="B5" s="6" t="s">
        <v>2</v>
      </c>
      <c r="C5" s="6"/>
      <c r="D5" s="6"/>
      <c r="E5" s="6"/>
      <c r="F5" s="6"/>
      <c r="G5" s="139"/>
      <c r="H5" s="139"/>
    </row>
    <row r="6" spans="1:12" x14ac:dyDescent="0.25">
      <c r="A6" s="4"/>
      <c r="B6" s="7" t="s">
        <v>3</v>
      </c>
      <c r="C6" s="5"/>
      <c r="D6" s="5"/>
      <c r="E6" s="5"/>
      <c r="F6" s="5"/>
      <c r="G6" s="139"/>
      <c r="H6" s="5"/>
    </row>
    <row r="7" spans="1:12" x14ac:dyDescent="0.25">
      <c r="A7" s="4"/>
      <c r="B7" s="5" t="s">
        <v>4</v>
      </c>
      <c r="C7" s="8"/>
      <c r="D7" s="5"/>
      <c r="E7" s="5"/>
      <c r="F7" s="5"/>
      <c r="G7" s="139"/>
      <c r="H7" s="5"/>
    </row>
    <row r="8" spans="1:12" x14ac:dyDescent="0.25">
      <c r="A8" s="4"/>
      <c r="B8" s="5" t="s">
        <v>5</v>
      </c>
      <c r="C8" s="5"/>
      <c r="D8" s="5"/>
      <c r="E8" s="5"/>
      <c r="F8" s="5"/>
      <c r="G8" s="139"/>
      <c r="H8" s="5"/>
    </row>
    <row r="10" spans="1:12" x14ac:dyDescent="0.25">
      <c r="B10" s="4" t="s">
        <v>6</v>
      </c>
      <c r="C10" t="s">
        <v>1</v>
      </c>
    </row>
    <row r="11" spans="1:12" s="28" customFormat="1" x14ac:dyDescent="0.25">
      <c r="B11" s="4"/>
      <c r="G11" s="110"/>
      <c r="L11" s="110"/>
    </row>
    <row r="12" spans="1:12" x14ac:dyDescent="0.25">
      <c r="B12" s="4" t="s">
        <v>205</v>
      </c>
    </row>
    <row r="13" spans="1:12" x14ac:dyDescent="0.25">
      <c r="B13" s="28" t="s">
        <v>71</v>
      </c>
      <c r="C13" s="39">
        <v>880000</v>
      </c>
    </row>
    <row r="14" spans="1:12" x14ac:dyDescent="0.25">
      <c r="A14" s="10" t="s">
        <v>1</v>
      </c>
      <c r="B14" s="28" t="s">
        <v>83</v>
      </c>
      <c r="C14" s="39">
        <v>360000</v>
      </c>
    </row>
    <row r="15" spans="1:12" x14ac:dyDescent="0.25">
      <c r="A15" s="11"/>
      <c r="B15" t="s">
        <v>1</v>
      </c>
      <c r="C15" s="73"/>
      <c r="D15" t="s">
        <v>1</v>
      </c>
    </row>
    <row r="16" spans="1:12" x14ac:dyDescent="0.25">
      <c r="A16" s="11"/>
      <c r="B16" s="28" t="s">
        <v>206</v>
      </c>
      <c r="C16" s="73"/>
      <c r="D16" t="s">
        <v>1</v>
      </c>
    </row>
    <row r="17" spans="1:12" x14ac:dyDescent="0.25">
      <c r="A17" s="11"/>
      <c r="B17" s="28" t="s">
        <v>71</v>
      </c>
      <c r="C17" s="107">
        <v>880000</v>
      </c>
    </row>
    <row r="18" spans="1:12" s="28" customFormat="1" x14ac:dyDescent="0.25">
      <c r="A18" s="11"/>
      <c r="B18" s="28" t="s">
        <v>83</v>
      </c>
      <c r="C18" s="39">
        <v>60000</v>
      </c>
      <c r="G18" s="110"/>
      <c r="L18" s="110"/>
    </row>
    <row r="19" spans="1:12" s="28" customFormat="1" x14ac:dyDescent="0.25">
      <c r="A19" s="11"/>
      <c r="C19" s="107"/>
      <c r="G19" s="110"/>
      <c r="L19" s="110"/>
    </row>
    <row r="20" spans="1:12" s="28" customFormat="1" x14ac:dyDescent="0.25">
      <c r="A20" s="11"/>
      <c r="B20" s="28" t="s">
        <v>207</v>
      </c>
      <c r="C20" s="107"/>
      <c r="G20" s="110"/>
      <c r="L20" s="110"/>
    </row>
    <row r="21" spans="1:12" s="28" customFormat="1" x14ac:dyDescent="0.25">
      <c r="A21" s="11"/>
      <c r="B21" s="28" t="s">
        <v>208</v>
      </c>
      <c r="C21" s="39">
        <v>120000</v>
      </c>
      <c r="G21" s="110"/>
      <c r="L21" s="110"/>
    </row>
    <row r="22" spans="1:12" x14ac:dyDescent="0.25">
      <c r="A22" s="11"/>
      <c r="B22" s="28" t="s">
        <v>217</v>
      </c>
      <c r="C22" s="95">
        <v>40</v>
      </c>
      <c r="D22" s="28" t="s">
        <v>64</v>
      </c>
    </row>
    <row r="23" spans="1:12" x14ac:dyDescent="0.25">
      <c r="A23" s="11"/>
      <c r="E23" s="12"/>
      <c r="H23" s="13"/>
    </row>
    <row r="24" spans="1:12" x14ac:dyDescent="0.25">
      <c r="A24" s="11"/>
      <c r="B24" s="4" t="s">
        <v>7</v>
      </c>
    </row>
    <row r="25" spans="1:12" s="28" customFormat="1" x14ac:dyDescent="0.25">
      <c r="A25" s="11"/>
      <c r="B25" s="4"/>
      <c r="G25" s="110"/>
      <c r="L25" s="110"/>
    </row>
    <row r="26" spans="1:12" s="28" customFormat="1" x14ac:dyDescent="0.25">
      <c r="A26" s="11"/>
      <c r="B26" s="4" t="s">
        <v>50</v>
      </c>
      <c r="G26" s="110"/>
      <c r="L26" s="110"/>
    </row>
    <row r="27" spans="1:12" x14ac:dyDescent="0.25">
      <c r="A27" s="11"/>
      <c r="B27" s="4"/>
      <c r="C27" s="26" t="s">
        <v>209</v>
      </c>
      <c r="D27" s="26" t="s">
        <v>210</v>
      </c>
    </row>
    <row r="28" spans="1:12" x14ac:dyDescent="0.25">
      <c r="A28" s="11" t="s">
        <v>1</v>
      </c>
      <c r="B28" s="28" t="s">
        <v>71</v>
      </c>
      <c r="C28" s="112">
        <f>C13</f>
        <v>880000</v>
      </c>
      <c r="D28" s="112">
        <f>C17</f>
        <v>880000</v>
      </c>
    </row>
    <row r="29" spans="1:12" x14ac:dyDescent="0.25">
      <c r="A29" s="11"/>
      <c r="B29" s="28" t="s">
        <v>211</v>
      </c>
      <c r="C29" s="113">
        <f>C21</f>
        <v>120000</v>
      </c>
      <c r="D29" s="113">
        <f>C21</f>
        <v>120000</v>
      </c>
    </row>
    <row r="30" spans="1:12" x14ac:dyDescent="0.25">
      <c r="A30" s="11"/>
      <c r="B30" s="28" t="s">
        <v>76</v>
      </c>
      <c r="C30" s="45">
        <f>C14</f>
        <v>360000</v>
      </c>
      <c r="D30" s="113">
        <f>C18</f>
        <v>60000</v>
      </c>
    </row>
    <row r="31" spans="1:12" x14ac:dyDescent="0.25">
      <c r="A31" s="11"/>
      <c r="B31" t="s">
        <v>1</v>
      </c>
      <c r="C31" s="114" t="s">
        <v>1</v>
      </c>
      <c r="D31" s="115"/>
    </row>
    <row r="32" spans="1:12" x14ac:dyDescent="0.25">
      <c r="A32" s="11"/>
      <c r="B32" s="28" t="s">
        <v>79</v>
      </c>
      <c r="C32" s="36">
        <f>C28-C29-C30</f>
        <v>400000</v>
      </c>
      <c r="D32" s="36">
        <f>D28-D29-D30</f>
        <v>700000</v>
      </c>
      <c r="E32" t="s">
        <v>1</v>
      </c>
    </row>
    <row r="33" spans="1:12" x14ac:dyDescent="0.25">
      <c r="A33" s="11"/>
      <c r="B33" s="28" t="s">
        <v>218</v>
      </c>
      <c r="C33" s="113">
        <f>0.4*C32</f>
        <v>160000</v>
      </c>
      <c r="D33" s="113">
        <f>0.4*D32</f>
        <v>280000</v>
      </c>
    </row>
    <row r="34" spans="1:12" s="28" customFormat="1" x14ac:dyDescent="0.25">
      <c r="A34" s="11"/>
      <c r="C34" s="115"/>
      <c r="D34" s="115"/>
      <c r="G34" s="110"/>
      <c r="L34" s="110"/>
    </row>
    <row r="35" spans="1:12" s="28" customFormat="1" x14ac:dyDescent="0.25">
      <c r="A35" s="11"/>
      <c r="B35" s="28" t="s">
        <v>55</v>
      </c>
      <c r="C35" s="112">
        <f>C32-C33</f>
        <v>240000</v>
      </c>
      <c r="D35" s="112">
        <f>D32-D33</f>
        <v>420000</v>
      </c>
      <c r="G35" s="110"/>
      <c r="L35" s="110"/>
    </row>
    <row r="36" spans="1:12" s="28" customFormat="1" x14ac:dyDescent="0.25">
      <c r="A36" s="11"/>
      <c r="B36" s="28" t="s">
        <v>83</v>
      </c>
      <c r="C36" s="113">
        <f>C30</f>
        <v>360000</v>
      </c>
      <c r="D36" s="113">
        <f>D30</f>
        <v>60000</v>
      </c>
      <c r="G36" s="110"/>
      <c r="L36" s="110"/>
    </row>
    <row r="37" spans="1:12" s="28" customFormat="1" x14ac:dyDescent="0.25">
      <c r="A37" s="11"/>
      <c r="C37" s="115"/>
      <c r="D37" s="115"/>
      <c r="G37" s="110"/>
      <c r="L37" s="110"/>
    </row>
    <row r="38" spans="1:12" x14ac:dyDescent="0.25">
      <c r="A38" s="11"/>
      <c r="B38" s="28" t="s">
        <v>212</v>
      </c>
      <c r="C38" s="46">
        <f>C35+C36</f>
        <v>600000</v>
      </c>
      <c r="D38" s="46">
        <f>D35+D36</f>
        <v>480000</v>
      </c>
    </row>
    <row r="39" spans="1:12" s="28" customFormat="1" ht="15.75" thickBot="1" x14ac:dyDescent="0.3">
      <c r="A39" s="11"/>
      <c r="C39" s="94"/>
      <c r="D39" s="94"/>
      <c r="G39" s="110"/>
      <c r="L39" s="110"/>
    </row>
    <row r="40" spans="1:12" s="28" customFormat="1" ht="15.75" thickTop="1" x14ac:dyDescent="0.25">
      <c r="A40" s="11"/>
      <c r="C40" s="67"/>
      <c r="D40" s="67"/>
      <c r="G40" s="110"/>
      <c r="L40" s="110"/>
    </row>
    <row r="41" spans="1:12" s="28" customFormat="1" x14ac:dyDescent="0.25">
      <c r="A41" s="11"/>
      <c r="B41" s="4" t="s">
        <v>213</v>
      </c>
      <c r="C41" s="67"/>
      <c r="D41" s="67"/>
      <c r="G41" s="110"/>
      <c r="L41" s="110"/>
    </row>
    <row r="42" spans="1:12" s="28" customFormat="1" x14ac:dyDescent="0.25">
      <c r="A42" s="11"/>
      <c r="B42" s="4" t="s">
        <v>219</v>
      </c>
      <c r="C42" s="60">
        <f>C38-D38</f>
        <v>120000</v>
      </c>
      <c r="D42" s="67"/>
      <c r="G42" s="110"/>
      <c r="L42" s="110"/>
    </row>
    <row r="43" spans="1:12" s="28" customFormat="1" x14ac:dyDescent="0.25">
      <c r="A43" s="11"/>
      <c r="C43" s="67"/>
      <c r="D43" s="67"/>
      <c r="G43" s="110"/>
      <c r="L43" s="110"/>
    </row>
    <row r="44" spans="1:12" s="21" customFormat="1" x14ac:dyDescent="0.25">
      <c r="A44" s="20"/>
      <c r="B44" s="116" t="s">
        <v>214</v>
      </c>
      <c r="C44" s="117">
        <f>C30-D30</f>
        <v>300000</v>
      </c>
      <c r="D44" s="118" t="s">
        <v>215</v>
      </c>
      <c r="G44" s="142">
        <f>C38-D38</f>
        <v>120000</v>
      </c>
      <c r="H44" s="21" t="s">
        <v>313</v>
      </c>
      <c r="I44" s="21" t="s">
        <v>216</v>
      </c>
      <c r="L44" s="140"/>
    </row>
    <row r="45" spans="1:12" s="28" customFormat="1" x14ac:dyDescent="0.25">
      <c r="A45" s="11"/>
      <c r="B45" s="38"/>
      <c r="C45" s="60"/>
      <c r="D45" s="67"/>
      <c r="E45" s="34"/>
      <c r="F45" s="34"/>
      <c r="G45" s="143"/>
      <c r="H45" s="34"/>
      <c r="I45" s="34"/>
      <c r="L45" s="110"/>
    </row>
    <row r="46" spans="1:12" s="28" customFormat="1" x14ac:dyDescent="0.25">
      <c r="A46" s="11"/>
      <c r="C46" s="54"/>
      <c r="D46" s="54"/>
      <c r="G46" s="110"/>
      <c r="L46" s="110"/>
    </row>
    <row r="47" spans="1:12" x14ac:dyDescent="0.25">
      <c r="A47" s="11"/>
    </row>
    <row r="48" spans="1:12" x14ac:dyDescent="0.25">
      <c r="A48" s="11"/>
      <c r="B48" s="18" t="s">
        <v>9</v>
      </c>
    </row>
    <row r="49" spans="1:8" x14ac:dyDescent="0.25">
      <c r="A49" s="19"/>
      <c r="B49" s="20"/>
      <c r="C49" s="21"/>
      <c r="D49" s="21"/>
      <c r="E49" s="21"/>
      <c r="F49" s="21"/>
      <c r="G49" s="144"/>
      <c r="H49" s="19"/>
    </row>
    <row r="50" spans="1:8" x14ac:dyDescent="0.25">
      <c r="A50" s="19"/>
      <c r="B50" s="22" t="s">
        <v>10</v>
      </c>
      <c r="C50" s="22"/>
      <c r="D50" s="22"/>
      <c r="E50" s="19"/>
      <c r="F50" s="21"/>
      <c r="G50" s="144"/>
      <c r="H50" s="19"/>
    </row>
    <row r="51" spans="1:8" ht="31.5" customHeight="1" x14ac:dyDescent="0.25">
      <c r="A51" s="19"/>
      <c r="B51" s="23" t="s">
        <v>11</v>
      </c>
      <c r="C51" s="24" t="s">
        <v>12</v>
      </c>
      <c r="D51" s="22"/>
      <c r="E51" s="19"/>
      <c r="F51" s="21"/>
      <c r="G51" s="144"/>
      <c r="H51" s="19"/>
    </row>
    <row r="52" spans="1:8" ht="31.5" customHeight="1" x14ac:dyDescent="0.25">
      <c r="A52" s="19"/>
      <c r="B52" s="23" t="s">
        <v>13</v>
      </c>
      <c r="C52" s="25" t="s">
        <v>14</v>
      </c>
      <c r="D52" s="22" t="s">
        <v>15</v>
      </c>
      <c r="E52" s="19"/>
      <c r="F52" s="21"/>
      <c r="G52" s="144"/>
      <c r="H52" s="19"/>
    </row>
    <row r="53" spans="1:8" x14ac:dyDescent="0.25">
      <c r="A53" s="19"/>
      <c r="B53" s="22" t="s">
        <v>16</v>
      </c>
      <c r="C53" s="24" t="s">
        <v>12</v>
      </c>
      <c r="D53" s="22"/>
      <c r="E53" s="19"/>
      <c r="F53" s="21"/>
      <c r="G53" s="144"/>
      <c r="H53" s="19"/>
    </row>
    <row r="54" spans="1:8" x14ac:dyDescent="0.25">
      <c r="A54" s="19"/>
      <c r="B54" s="22" t="s">
        <v>17</v>
      </c>
      <c r="C54" s="24" t="s">
        <v>18</v>
      </c>
      <c r="D54" s="22"/>
      <c r="E54" s="19"/>
      <c r="F54" s="21"/>
      <c r="G54" s="144"/>
      <c r="H54" s="19"/>
    </row>
    <row r="55" spans="1:8" x14ac:dyDescent="0.25">
      <c r="A55" s="19"/>
      <c r="B55" s="22" t="s">
        <v>19</v>
      </c>
      <c r="C55" s="24" t="s">
        <v>20</v>
      </c>
      <c r="D55" s="21"/>
      <c r="E55" s="19"/>
      <c r="F55" s="21"/>
      <c r="G55" s="144"/>
      <c r="H55" s="19"/>
    </row>
    <row r="56" spans="1:8" x14ac:dyDescent="0.25">
      <c r="C56" s="21"/>
      <c r="D56" s="21"/>
      <c r="E56" s="21"/>
      <c r="F56" s="21"/>
    </row>
    <row r="57" spans="1:8" x14ac:dyDescent="0.25">
      <c r="B57" s="5" t="s">
        <v>21</v>
      </c>
      <c r="C57" s="21"/>
      <c r="D57" s="21"/>
      <c r="E57" s="21"/>
      <c r="F57" s="21"/>
    </row>
    <row r="58" spans="1:8" x14ac:dyDescent="0.25">
      <c r="B58" s="21"/>
      <c r="C58" s="21"/>
      <c r="D58" s="21"/>
      <c r="E58" s="21"/>
      <c r="F58" s="21"/>
    </row>
  </sheetData>
  <mergeCells count="1">
    <mergeCell ref="B3:K3"/>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workbookViewId="0">
      <selection activeCell="C16" sqref="C16"/>
    </sheetView>
  </sheetViews>
  <sheetFormatPr defaultRowHeight="15" x14ac:dyDescent="0.25"/>
  <cols>
    <col min="1" max="1" width="16.7109375" customWidth="1"/>
    <col min="2" max="2" width="31.85546875" customWidth="1"/>
    <col min="3" max="3" width="13.28515625" customWidth="1"/>
    <col min="7" max="7" width="15.28515625" customWidth="1"/>
    <col min="8" max="8" width="9.140625" style="110"/>
  </cols>
  <sheetData>
    <row r="1" spans="1:8" ht="26.25" x14ac:dyDescent="0.4">
      <c r="A1" s="1" t="s">
        <v>0</v>
      </c>
    </row>
    <row r="2" spans="1:8" ht="26.25" x14ac:dyDescent="0.4">
      <c r="A2" s="1" t="s">
        <v>43</v>
      </c>
    </row>
    <row r="3" spans="1:8" s="138" customFormat="1" ht="146.25" customHeight="1" x14ac:dyDescent="0.4">
      <c r="A3" s="1"/>
      <c r="B3" s="159" t="s">
        <v>345</v>
      </c>
      <c r="C3" s="159"/>
      <c r="D3" s="159"/>
      <c r="E3" s="159"/>
      <c r="F3" s="159"/>
      <c r="G3" s="159"/>
      <c r="H3" s="110"/>
    </row>
    <row r="4" spans="1:8" s="151" customFormat="1" x14ac:dyDescent="0.25">
      <c r="A4" s="152"/>
      <c r="B4" s="153"/>
      <c r="C4" s="153"/>
      <c r="D4" s="153"/>
      <c r="E4" s="153"/>
      <c r="F4" s="153"/>
      <c r="G4" s="153"/>
      <c r="H4" s="153"/>
    </row>
    <row r="5" spans="1:8" x14ac:dyDescent="0.25">
      <c r="A5" s="4"/>
      <c r="B5" s="6" t="s">
        <v>2</v>
      </c>
      <c r="C5" s="6"/>
      <c r="D5" s="6"/>
      <c r="E5" s="6"/>
      <c r="F5" s="6"/>
      <c r="G5" s="6"/>
      <c r="H5" s="139"/>
    </row>
    <row r="6" spans="1:8" x14ac:dyDescent="0.25">
      <c r="A6" s="4"/>
      <c r="B6" s="7" t="s">
        <v>3</v>
      </c>
      <c r="C6" s="5"/>
      <c r="D6" s="5"/>
      <c r="E6" s="5"/>
      <c r="F6" s="5"/>
      <c r="G6" s="5"/>
      <c r="H6" s="139"/>
    </row>
    <row r="7" spans="1:8" x14ac:dyDescent="0.25">
      <c r="A7" s="4"/>
      <c r="B7" s="5" t="s">
        <v>4</v>
      </c>
      <c r="C7" s="8"/>
      <c r="D7" s="5"/>
      <c r="E7" s="5"/>
      <c r="F7" s="5"/>
      <c r="G7" s="5"/>
      <c r="H7" s="139"/>
    </row>
    <row r="8" spans="1:8" x14ac:dyDescent="0.25">
      <c r="A8" s="4"/>
      <c r="B8" s="5" t="s">
        <v>5</v>
      </c>
      <c r="C8" s="5"/>
      <c r="D8" s="5"/>
      <c r="E8" s="5"/>
      <c r="F8" s="5"/>
      <c r="G8" s="5"/>
      <c r="H8" s="139"/>
    </row>
    <row r="10" spans="1:8" x14ac:dyDescent="0.25">
      <c r="B10" s="4" t="s">
        <v>6</v>
      </c>
      <c r="C10" t="s">
        <v>1</v>
      </c>
    </row>
    <row r="11" spans="1:8" x14ac:dyDescent="0.25">
      <c r="B11" s="4"/>
    </row>
    <row r="12" spans="1:8" x14ac:dyDescent="0.25">
      <c r="B12" s="28" t="s">
        <v>220</v>
      </c>
      <c r="C12" s="125">
        <v>6</v>
      </c>
      <c r="D12" s="28" t="s">
        <v>221</v>
      </c>
    </row>
    <row r="13" spans="1:8" x14ac:dyDescent="0.25">
      <c r="A13" s="10" t="s">
        <v>1</v>
      </c>
      <c r="B13" s="28" t="s">
        <v>222</v>
      </c>
      <c r="C13" s="125">
        <v>1.2</v>
      </c>
      <c r="D13" s="28" t="s">
        <v>221</v>
      </c>
    </row>
    <row r="14" spans="1:8" x14ac:dyDescent="0.25">
      <c r="A14" s="11"/>
      <c r="B14" s="28" t="s">
        <v>170</v>
      </c>
      <c r="C14" s="125">
        <v>0.4</v>
      </c>
      <c r="D14" s="28" t="s">
        <v>221</v>
      </c>
    </row>
    <row r="15" spans="1:8" x14ac:dyDescent="0.25">
      <c r="A15" s="11"/>
      <c r="B15" s="28" t="s">
        <v>86</v>
      </c>
      <c r="C15" s="125">
        <v>0.55000000000000004</v>
      </c>
      <c r="D15" s="28" t="s">
        <v>221</v>
      </c>
    </row>
    <row r="16" spans="1:8" x14ac:dyDescent="0.25">
      <c r="A16" s="11"/>
    </row>
    <row r="17" spans="1:8" x14ac:dyDescent="0.25">
      <c r="A17" s="11"/>
      <c r="E17" s="12"/>
      <c r="H17" s="146"/>
    </row>
    <row r="18" spans="1:8" x14ac:dyDescent="0.25">
      <c r="A18" s="11"/>
      <c r="B18" s="4" t="s">
        <v>7</v>
      </c>
    </row>
    <row r="19" spans="1:8" x14ac:dyDescent="0.25">
      <c r="A19" s="11"/>
      <c r="B19" s="4"/>
    </row>
    <row r="20" spans="1:8" x14ac:dyDescent="0.25">
      <c r="A20" s="11" t="s">
        <v>1</v>
      </c>
      <c r="B20" s="4" t="s">
        <v>50</v>
      </c>
    </row>
    <row r="21" spans="1:8" x14ac:dyDescent="0.25">
      <c r="A21" s="11"/>
      <c r="B21" s="28" t="s">
        <v>223</v>
      </c>
      <c r="C21" s="126">
        <f>C12</f>
        <v>6</v>
      </c>
      <c r="D21" s="28" t="s">
        <v>221</v>
      </c>
    </row>
    <row r="22" spans="1:8" x14ac:dyDescent="0.25">
      <c r="A22" s="11"/>
      <c r="B22" s="12" t="s">
        <v>225</v>
      </c>
      <c r="C22" s="127" t="s">
        <v>1</v>
      </c>
    </row>
    <row r="23" spans="1:8" x14ac:dyDescent="0.25">
      <c r="A23" s="11"/>
      <c r="B23" s="12" t="s">
        <v>224</v>
      </c>
      <c r="C23" s="128">
        <f>C13</f>
        <v>1.2</v>
      </c>
    </row>
    <row r="24" spans="1:8" x14ac:dyDescent="0.25">
      <c r="A24" s="11"/>
      <c r="B24" s="12" t="s">
        <v>170</v>
      </c>
      <c r="C24" s="129">
        <f>C14</f>
        <v>0.4</v>
      </c>
      <c r="E24" t="s">
        <v>1</v>
      </c>
    </row>
    <row r="25" spans="1:8" x14ac:dyDescent="0.25">
      <c r="A25" s="11"/>
      <c r="B25" s="12" t="s">
        <v>86</v>
      </c>
      <c r="C25" s="126">
        <f>C15</f>
        <v>0.55000000000000004</v>
      </c>
    </row>
    <row r="26" spans="1:8" s="28" customFormat="1" x14ac:dyDescent="0.25">
      <c r="A26" s="11"/>
      <c r="B26" s="12"/>
      <c r="C26" s="130"/>
      <c r="H26" s="110"/>
    </row>
    <row r="27" spans="1:8" s="28" customFormat="1" x14ac:dyDescent="0.25">
      <c r="A27" s="11"/>
      <c r="B27" s="12" t="s">
        <v>226</v>
      </c>
      <c r="C27" s="131">
        <f>C21-SUM(C23:C25)</f>
        <v>3.8499999999999996</v>
      </c>
      <c r="D27" s="28" t="s">
        <v>227</v>
      </c>
      <c r="H27" s="110"/>
    </row>
    <row r="28" spans="1:8" s="28" customFormat="1" ht="15.75" thickBot="1" x14ac:dyDescent="0.3">
      <c r="A28" s="11"/>
      <c r="B28" s="12"/>
      <c r="C28" s="96"/>
      <c r="H28" s="110"/>
    </row>
    <row r="29" spans="1:8" s="28" customFormat="1" ht="15.75" thickTop="1" x14ac:dyDescent="0.25">
      <c r="A29" s="11"/>
      <c r="B29" s="12"/>
      <c r="C29" s="84"/>
      <c r="H29" s="110"/>
    </row>
    <row r="30" spans="1:8" s="28" customFormat="1" x14ac:dyDescent="0.25">
      <c r="A30" s="11"/>
      <c r="B30" s="4" t="s">
        <v>51</v>
      </c>
      <c r="C30" s="84"/>
      <c r="H30" s="110"/>
    </row>
    <row r="31" spans="1:8" s="28" customFormat="1" ht="42.75" customHeight="1" x14ac:dyDescent="0.25">
      <c r="A31" s="11"/>
      <c r="B31" s="162" t="s">
        <v>316</v>
      </c>
      <c r="C31" s="162"/>
      <c r="D31" s="162"/>
      <c r="E31" s="162"/>
      <c r="F31" s="162"/>
      <c r="G31" s="162"/>
      <c r="H31" s="110"/>
    </row>
    <row r="32" spans="1:8" x14ac:dyDescent="0.25">
      <c r="A32" s="11"/>
      <c r="B32" t="s">
        <v>1</v>
      </c>
      <c r="C32" t="s">
        <v>1</v>
      </c>
    </row>
    <row r="33" spans="1:8" ht="0.75" customHeight="1" x14ac:dyDescent="0.25">
      <c r="A33" s="11"/>
    </row>
    <row r="34" spans="1:8" x14ac:dyDescent="0.25">
      <c r="A34" s="11"/>
      <c r="B34" s="18" t="s">
        <v>9</v>
      </c>
    </row>
    <row r="35" spans="1:8" x14ac:dyDescent="0.25">
      <c r="A35" s="19"/>
      <c r="B35" s="20"/>
      <c r="C35" s="21"/>
      <c r="D35" s="21"/>
      <c r="E35" s="21"/>
      <c r="F35" s="21"/>
      <c r="G35" s="19"/>
      <c r="H35" s="144"/>
    </row>
    <row r="36" spans="1:8" x14ac:dyDescent="0.25">
      <c r="A36" s="19"/>
      <c r="B36" s="22" t="s">
        <v>10</v>
      </c>
      <c r="C36" s="22"/>
      <c r="D36" s="22"/>
      <c r="E36" s="19"/>
      <c r="F36" s="21"/>
      <c r="G36" s="19"/>
      <c r="H36" s="144"/>
    </row>
    <row r="37" spans="1:8" ht="31.5" customHeight="1" x14ac:dyDescent="0.25">
      <c r="A37" s="19"/>
      <c r="B37" s="23" t="s">
        <v>11</v>
      </c>
      <c r="C37" s="24" t="s">
        <v>12</v>
      </c>
      <c r="D37" s="22"/>
      <c r="E37" s="19"/>
      <c r="F37" s="21"/>
      <c r="G37" s="19"/>
      <c r="H37" s="144"/>
    </row>
    <row r="38" spans="1:8" ht="31.5" customHeight="1" x14ac:dyDescent="0.25">
      <c r="A38" s="19"/>
      <c r="B38" s="23" t="s">
        <v>13</v>
      </c>
      <c r="C38" s="25" t="s">
        <v>14</v>
      </c>
      <c r="D38" s="22" t="s">
        <v>15</v>
      </c>
      <c r="E38" s="19"/>
      <c r="F38" s="21"/>
      <c r="G38" s="19"/>
      <c r="H38" s="144"/>
    </row>
    <row r="39" spans="1:8" x14ac:dyDescent="0.25">
      <c r="A39" s="19"/>
      <c r="B39" s="22" t="s">
        <v>16</v>
      </c>
      <c r="C39" s="24" t="s">
        <v>12</v>
      </c>
      <c r="D39" s="22"/>
      <c r="E39" s="19"/>
      <c r="F39" s="21"/>
      <c r="G39" s="19"/>
      <c r="H39" s="144"/>
    </row>
    <row r="40" spans="1:8" x14ac:dyDescent="0.25">
      <c r="A40" s="19"/>
      <c r="B40" s="22" t="s">
        <v>17</v>
      </c>
      <c r="C40" s="24" t="s">
        <v>18</v>
      </c>
      <c r="D40" s="22"/>
      <c r="E40" s="19"/>
      <c r="F40" s="21"/>
      <c r="G40" s="19"/>
      <c r="H40" s="144"/>
    </row>
    <row r="41" spans="1:8" x14ac:dyDescent="0.25">
      <c r="A41" s="19"/>
      <c r="B41" s="22" t="s">
        <v>19</v>
      </c>
      <c r="C41" s="24" t="s">
        <v>20</v>
      </c>
      <c r="D41" s="21"/>
      <c r="E41" s="19"/>
      <c r="F41" s="21"/>
      <c r="G41" s="19"/>
      <c r="H41" s="144"/>
    </row>
    <row r="42" spans="1:8" x14ac:dyDescent="0.25">
      <c r="C42" s="21"/>
      <c r="D42" s="21"/>
      <c r="E42" s="21"/>
      <c r="F42" s="21"/>
    </row>
    <row r="43" spans="1:8" x14ac:dyDescent="0.25">
      <c r="B43" s="5" t="s">
        <v>21</v>
      </c>
      <c r="C43" s="21"/>
      <c r="D43" s="21"/>
      <c r="E43" s="21"/>
      <c r="F43" s="21"/>
    </row>
    <row r="44" spans="1:8" x14ac:dyDescent="0.25">
      <c r="B44" s="21" t="s">
        <v>314</v>
      </c>
      <c r="C44" s="21"/>
      <c r="D44" s="21"/>
      <c r="E44" s="21"/>
      <c r="F44" s="21"/>
    </row>
  </sheetData>
  <mergeCells count="2">
    <mergeCell ref="B31:G31"/>
    <mergeCell ref="B3:G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workbookViewId="0">
      <selection activeCell="C18" sqref="C18"/>
    </sheetView>
  </sheetViews>
  <sheetFormatPr defaultRowHeight="15" x14ac:dyDescent="0.25"/>
  <cols>
    <col min="2" max="2" width="37.140625" customWidth="1"/>
    <col min="3" max="3" width="17.5703125" customWidth="1"/>
    <col min="8" max="8" width="9.140625" style="110"/>
  </cols>
  <sheetData>
    <row r="1" spans="1:8" ht="26.25" x14ac:dyDescent="0.4">
      <c r="A1" s="1" t="s">
        <v>0</v>
      </c>
    </row>
    <row r="2" spans="1:8" ht="26.25" x14ac:dyDescent="0.4">
      <c r="A2" s="1" t="s">
        <v>44</v>
      </c>
    </row>
    <row r="3" spans="1:8" s="138" customFormat="1" ht="113.25" customHeight="1" x14ac:dyDescent="0.4">
      <c r="A3" s="1"/>
      <c r="B3" s="159" t="s">
        <v>328</v>
      </c>
      <c r="C3" s="159"/>
      <c r="D3" s="159"/>
      <c r="E3" s="159"/>
      <c r="F3" s="159"/>
      <c r="G3" s="159"/>
      <c r="H3" s="110"/>
    </row>
    <row r="4" spans="1:8" s="151" customFormat="1" ht="14.25" customHeight="1" x14ac:dyDescent="0.25">
      <c r="A4" s="152"/>
      <c r="B4" s="153"/>
      <c r="C4" s="153"/>
      <c r="D4" s="153"/>
      <c r="E4" s="153"/>
      <c r="F4" s="153"/>
      <c r="G4" s="153"/>
      <c r="H4" s="153"/>
    </row>
    <row r="5" spans="1:8" ht="14.25" customHeight="1" x14ac:dyDescent="0.25">
      <c r="A5" s="4"/>
      <c r="B5" s="6" t="s">
        <v>2</v>
      </c>
      <c r="C5" s="6"/>
      <c r="D5" s="6"/>
      <c r="E5" s="6"/>
      <c r="F5" s="6"/>
      <c r="G5" s="6"/>
      <c r="H5" s="139"/>
    </row>
    <row r="6" spans="1:8" ht="14.25" customHeight="1" x14ac:dyDescent="0.25">
      <c r="A6" s="4"/>
      <c r="B6" s="7" t="s">
        <v>3</v>
      </c>
      <c r="C6" s="5"/>
      <c r="D6" s="5"/>
      <c r="E6" s="5"/>
      <c r="F6" s="5"/>
      <c r="G6" s="5"/>
      <c r="H6" s="139"/>
    </row>
    <row r="7" spans="1:8" ht="14.25" customHeight="1" x14ac:dyDescent="0.25">
      <c r="A7" s="4"/>
      <c r="B7" s="5" t="s">
        <v>4</v>
      </c>
      <c r="C7" s="8"/>
      <c r="D7" s="5"/>
      <c r="E7" s="5"/>
      <c r="F7" s="5"/>
      <c r="G7" s="5"/>
      <c r="H7" s="139"/>
    </row>
    <row r="8" spans="1:8" ht="14.25" customHeight="1" x14ac:dyDescent="0.25">
      <c r="A8" s="4"/>
      <c r="B8" s="5" t="s">
        <v>5</v>
      </c>
      <c r="C8" s="5"/>
      <c r="D8" s="5"/>
      <c r="E8" s="5"/>
      <c r="F8" s="5"/>
      <c r="G8" s="5"/>
      <c r="H8" s="139"/>
    </row>
    <row r="9" spans="1:8" ht="14.25" customHeight="1" x14ac:dyDescent="0.25"/>
    <row r="10" spans="1:8" ht="14.25" customHeight="1" x14ac:dyDescent="0.25">
      <c r="B10" s="4" t="s">
        <v>6</v>
      </c>
      <c r="C10" t="s">
        <v>1</v>
      </c>
    </row>
    <row r="11" spans="1:8" ht="14.25" customHeight="1" x14ac:dyDescent="0.25">
      <c r="B11" s="4"/>
    </row>
    <row r="12" spans="1:8" ht="14.25" customHeight="1" x14ac:dyDescent="0.25">
      <c r="B12" s="28" t="s">
        <v>133</v>
      </c>
      <c r="C12" s="39">
        <v>220000</v>
      </c>
    </row>
    <row r="13" spans="1:8" ht="14.25" customHeight="1" x14ac:dyDescent="0.25">
      <c r="A13" s="10" t="s">
        <v>1</v>
      </c>
      <c r="B13" s="28" t="s">
        <v>136</v>
      </c>
      <c r="C13" s="39">
        <v>170000</v>
      </c>
    </row>
    <row r="14" spans="1:8" ht="14.25" customHeight="1" x14ac:dyDescent="0.25">
      <c r="A14" s="11"/>
      <c r="B14" s="28" t="s">
        <v>135</v>
      </c>
      <c r="C14" s="39">
        <v>80000</v>
      </c>
      <c r="D14" t="s">
        <v>1</v>
      </c>
    </row>
    <row r="15" spans="1:8" ht="14.25" customHeight="1" x14ac:dyDescent="0.25">
      <c r="A15" s="11"/>
      <c r="B15" s="28" t="s">
        <v>137</v>
      </c>
      <c r="C15" s="39">
        <v>140000</v>
      </c>
      <c r="D15" t="s">
        <v>1</v>
      </c>
    </row>
    <row r="16" spans="1:8" ht="14.25" customHeight="1" x14ac:dyDescent="0.25">
      <c r="A16" s="11"/>
      <c r="B16" s="28" t="s">
        <v>228</v>
      </c>
      <c r="C16" s="39">
        <v>40000</v>
      </c>
    </row>
    <row r="17" spans="1:8" ht="14.25" customHeight="1" x14ac:dyDescent="0.25">
      <c r="A17" s="11"/>
      <c r="B17" s="28" t="s">
        <v>229</v>
      </c>
      <c r="C17" s="30">
        <v>25000</v>
      </c>
      <c r="D17" s="28" t="s">
        <v>163</v>
      </c>
    </row>
    <row r="18" spans="1:8" ht="14.25" customHeight="1" x14ac:dyDescent="0.25">
      <c r="A18" s="11"/>
      <c r="E18" s="12"/>
      <c r="H18" s="146"/>
    </row>
    <row r="19" spans="1:8" ht="14.25" customHeight="1" x14ac:dyDescent="0.25">
      <c r="A19" s="11"/>
      <c r="B19" s="4" t="s">
        <v>7</v>
      </c>
    </row>
    <row r="20" spans="1:8" s="28" customFormat="1" ht="14.25" customHeight="1" x14ac:dyDescent="0.25">
      <c r="A20" s="11"/>
      <c r="B20" s="4"/>
      <c r="H20" s="110"/>
    </row>
    <row r="21" spans="1:8" s="28" customFormat="1" ht="14.25" customHeight="1" x14ac:dyDescent="0.25">
      <c r="A21" s="11"/>
      <c r="B21" s="12" t="s">
        <v>133</v>
      </c>
      <c r="C21" s="14">
        <f>C12</f>
        <v>220000</v>
      </c>
      <c r="H21" s="110"/>
    </row>
    <row r="22" spans="1:8" s="28" customFormat="1" ht="14.25" customHeight="1" x14ac:dyDescent="0.25">
      <c r="A22" s="11"/>
      <c r="B22" s="12" t="s">
        <v>136</v>
      </c>
      <c r="C22" s="54">
        <f>C13</f>
        <v>170000</v>
      </c>
      <c r="H22" s="110"/>
    </row>
    <row r="23" spans="1:8" s="28" customFormat="1" ht="14.25" customHeight="1" x14ac:dyDescent="0.25">
      <c r="A23" s="11"/>
      <c r="B23" s="12"/>
      <c r="C23" s="52"/>
      <c r="H23" s="110"/>
    </row>
    <row r="24" spans="1:8" s="28" customFormat="1" ht="14.25" customHeight="1" x14ac:dyDescent="0.25">
      <c r="A24" s="11"/>
      <c r="B24" s="12" t="s">
        <v>78</v>
      </c>
      <c r="C24" s="14">
        <f>SUM(C21:C22)</f>
        <v>390000</v>
      </c>
      <c r="H24" s="110"/>
    </row>
    <row r="25" spans="1:8" s="28" customFormat="1" ht="14.25" customHeight="1" x14ac:dyDescent="0.25">
      <c r="A25" s="11"/>
      <c r="B25" s="12" t="s">
        <v>225</v>
      </c>
      <c r="H25" s="110"/>
    </row>
    <row r="26" spans="1:8" s="28" customFormat="1" ht="14.25" customHeight="1" x14ac:dyDescent="0.25">
      <c r="A26" s="11"/>
      <c r="B26" s="12" t="s">
        <v>233</v>
      </c>
      <c r="C26" s="54">
        <f>C14</f>
        <v>80000</v>
      </c>
      <c r="H26" s="110"/>
    </row>
    <row r="27" spans="1:8" s="28" customFormat="1" ht="14.25" customHeight="1" x14ac:dyDescent="0.25">
      <c r="A27" s="11"/>
      <c r="B27" s="12" t="s">
        <v>234</v>
      </c>
      <c r="C27" s="54">
        <f>C15</f>
        <v>140000</v>
      </c>
      <c r="H27" s="110"/>
    </row>
    <row r="28" spans="1:8" ht="15" customHeight="1" x14ac:dyDescent="0.25">
      <c r="A28" s="11"/>
      <c r="B28" s="12"/>
      <c r="C28" s="52"/>
    </row>
    <row r="29" spans="1:8" x14ac:dyDescent="0.25">
      <c r="A29" s="11" t="s">
        <v>1</v>
      </c>
      <c r="B29" s="12" t="s">
        <v>230</v>
      </c>
      <c r="C29" s="14">
        <f>C24-C26-C27</f>
        <v>170000</v>
      </c>
    </row>
    <row r="30" spans="1:8" x14ac:dyDescent="0.25">
      <c r="A30" s="11"/>
      <c r="B30" s="12" t="s">
        <v>225</v>
      </c>
      <c r="C30" s="14" t="s">
        <v>1</v>
      </c>
    </row>
    <row r="31" spans="1:8" x14ac:dyDescent="0.25">
      <c r="A31" s="11"/>
      <c r="B31" s="12" t="s">
        <v>235</v>
      </c>
      <c r="C31" s="15">
        <f>C16</f>
        <v>40000</v>
      </c>
    </row>
    <row r="32" spans="1:8" x14ac:dyDescent="0.25">
      <c r="A32" s="11"/>
      <c r="B32" s="12" t="s">
        <v>1</v>
      </c>
      <c r="C32" s="93" t="s">
        <v>1</v>
      </c>
    </row>
    <row r="33" spans="1:8" x14ac:dyDescent="0.25">
      <c r="A33" s="11"/>
      <c r="B33" s="12" t="s">
        <v>231</v>
      </c>
      <c r="C33" s="36">
        <f>C29-C31</f>
        <v>130000</v>
      </c>
      <c r="E33" t="s">
        <v>1</v>
      </c>
    </row>
    <row r="34" spans="1:8" ht="15.75" thickBot="1" x14ac:dyDescent="0.3">
      <c r="A34" s="11"/>
      <c r="B34" s="12"/>
      <c r="C34" s="53"/>
    </row>
    <row r="35" spans="1:8" s="28" customFormat="1" ht="15.75" thickTop="1" x14ac:dyDescent="0.25">
      <c r="A35" s="11"/>
      <c r="B35" s="12"/>
      <c r="C35" s="13"/>
      <c r="H35" s="110"/>
    </row>
    <row r="36" spans="1:8" s="28" customFormat="1" x14ac:dyDescent="0.25">
      <c r="A36" s="11"/>
      <c r="B36" s="12" t="s">
        <v>162</v>
      </c>
      <c r="C36" s="65">
        <f>C17</f>
        <v>25000</v>
      </c>
      <c r="H36" s="110"/>
    </row>
    <row r="37" spans="1:8" s="28" customFormat="1" x14ac:dyDescent="0.25">
      <c r="A37" s="11"/>
      <c r="B37" s="12" t="s">
        <v>232</v>
      </c>
      <c r="C37" s="85">
        <f>C33/C36</f>
        <v>5.2</v>
      </c>
      <c r="H37" s="110"/>
    </row>
    <row r="38" spans="1:8" s="28" customFormat="1" x14ac:dyDescent="0.25">
      <c r="A38" s="11"/>
      <c r="C38" s="13"/>
      <c r="H38" s="110"/>
    </row>
    <row r="39" spans="1:8" s="28" customFormat="1" x14ac:dyDescent="0.25">
      <c r="A39" s="11"/>
      <c r="C39" s="13"/>
      <c r="H39" s="110"/>
    </row>
    <row r="40" spans="1:8" x14ac:dyDescent="0.25">
      <c r="A40" s="11"/>
      <c r="B40" s="18" t="s">
        <v>9</v>
      </c>
    </row>
    <row r="41" spans="1:8" x14ac:dyDescent="0.25">
      <c r="A41" s="19"/>
      <c r="B41" s="20"/>
      <c r="C41" s="21"/>
      <c r="D41" s="21"/>
      <c r="E41" s="21"/>
      <c r="F41" s="21"/>
      <c r="G41" s="19"/>
      <c r="H41" s="144"/>
    </row>
    <row r="42" spans="1:8" x14ac:dyDescent="0.25">
      <c r="A42" s="19"/>
      <c r="B42" s="22" t="s">
        <v>10</v>
      </c>
      <c r="C42" s="22"/>
      <c r="D42" s="22"/>
      <c r="E42" s="19"/>
      <c r="F42" s="21"/>
      <c r="G42" s="19"/>
      <c r="H42" s="144"/>
    </row>
    <row r="43" spans="1:8" ht="31.5" customHeight="1" x14ac:dyDescent="0.25">
      <c r="A43" s="19"/>
      <c r="B43" s="23" t="s">
        <v>11</v>
      </c>
      <c r="C43" s="24" t="s">
        <v>12</v>
      </c>
      <c r="D43" s="22"/>
      <c r="E43" s="19"/>
      <c r="F43" s="21"/>
      <c r="G43" s="19"/>
      <c r="H43" s="144"/>
    </row>
    <row r="44" spans="1:8" ht="31.5" customHeight="1" x14ac:dyDescent="0.25">
      <c r="A44" s="19"/>
      <c r="B44" s="23" t="s">
        <v>13</v>
      </c>
      <c r="C44" s="25" t="s">
        <v>14</v>
      </c>
      <c r="D44" s="22" t="s">
        <v>15</v>
      </c>
      <c r="E44" s="19"/>
      <c r="F44" s="21"/>
      <c r="G44" s="19"/>
      <c r="H44" s="144"/>
    </row>
    <row r="45" spans="1:8" x14ac:dyDescent="0.25">
      <c r="A45" s="19"/>
      <c r="B45" s="22" t="s">
        <v>16</v>
      </c>
      <c r="C45" s="24" t="s">
        <v>12</v>
      </c>
      <c r="D45" s="22"/>
      <c r="E45" s="19"/>
      <c r="F45" s="21"/>
      <c r="G45" s="19"/>
      <c r="H45" s="144"/>
    </row>
    <row r="46" spans="1:8" x14ac:dyDescent="0.25">
      <c r="A46" s="19"/>
      <c r="B46" s="22" t="s">
        <v>17</v>
      </c>
      <c r="C46" s="24" t="s">
        <v>18</v>
      </c>
      <c r="D46" s="22"/>
      <c r="E46" s="19"/>
      <c r="F46" s="21"/>
      <c r="G46" s="19"/>
      <c r="H46" s="144"/>
    </row>
    <row r="47" spans="1:8" x14ac:dyDescent="0.25">
      <c r="A47" s="19"/>
      <c r="B47" s="22" t="s">
        <v>19</v>
      </c>
      <c r="C47" s="24" t="s">
        <v>20</v>
      </c>
      <c r="D47" s="21"/>
      <c r="E47" s="19"/>
      <c r="F47" s="21"/>
      <c r="G47" s="19"/>
      <c r="H47" s="144"/>
    </row>
    <row r="48" spans="1:8" x14ac:dyDescent="0.25">
      <c r="C48" s="21"/>
      <c r="D48" s="21"/>
      <c r="E48" s="21"/>
      <c r="F48" s="21"/>
    </row>
    <row r="49" spans="2:6" x14ac:dyDescent="0.25">
      <c r="B49" s="5" t="s">
        <v>21</v>
      </c>
      <c r="C49" s="21"/>
      <c r="D49" s="21"/>
      <c r="E49" s="21"/>
      <c r="F49" s="21"/>
    </row>
    <row r="50" spans="2:6" x14ac:dyDescent="0.25">
      <c r="B50" s="21"/>
      <c r="C50" s="21"/>
      <c r="D50" s="21"/>
      <c r="E50" s="21"/>
      <c r="F50" s="21"/>
    </row>
  </sheetData>
  <mergeCells count="1">
    <mergeCell ref="B3:G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workbookViewId="0">
      <selection activeCell="C19" sqref="C19"/>
    </sheetView>
  </sheetViews>
  <sheetFormatPr defaultRowHeight="15" x14ac:dyDescent="0.25"/>
  <cols>
    <col min="1" max="1" width="16.7109375" customWidth="1"/>
    <col min="2" max="2" width="34.28515625" customWidth="1"/>
    <col min="3" max="3" width="13.28515625" customWidth="1"/>
    <col min="8" max="8" width="9.140625" style="110"/>
    <col min="9" max="9" width="12" bestFit="1" customWidth="1"/>
  </cols>
  <sheetData>
    <row r="1" spans="1:8" ht="26.25" x14ac:dyDescent="0.4">
      <c r="A1" s="1" t="s">
        <v>0</v>
      </c>
    </row>
    <row r="2" spans="1:8" ht="26.25" x14ac:dyDescent="0.4">
      <c r="A2" s="1" t="s">
        <v>45</v>
      </c>
    </row>
    <row r="3" spans="1:8" s="138" customFormat="1" ht="186.75" customHeight="1" x14ac:dyDescent="0.4">
      <c r="A3" s="1"/>
      <c r="B3" s="159" t="s">
        <v>336</v>
      </c>
      <c r="C3" s="159"/>
      <c r="D3" s="159"/>
      <c r="E3" s="159"/>
      <c r="F3" s="159"/>
      <c r="G3" s="159"/>
      <c r="H3" s="110"/>
    </row>
    <row r="4" spans="1:8" s="151" customFormat="1" x14ac:dyDescent="0.25">
      <c r="A4" s="152"/>
      <c r="B4" s="153"/>
      <c r="C4" s="153"/>
      <c r="D4" s="153"/>
      <c r="E4" s="153"/>
      <c r="F4" s="153"/>
      <c r="G4" s="153"/>
      <c r="H4" s="153"/>
    </row>
    <row r="5" spans="1:8" x14ac:dyDescent="0.25">
      <c r="A5" s="4"/>
      <c r="B5" s="6" t="s">
        <v>2</v>
      </c>
      <c r="C5" s="6"/>
      <c r="D5" s="6"/>
      <c r="E5" s="6"/>
      <c r="F5" s="6"/>
      <c r="G5" s="6"/>
      <c r="H5" s="139"/>
    </row>
    <row r="6" spans="1:8" x14ac:dyDescent="0.25">
      <c r="A6" s="4"/>
      <c r="B6" s="7" t="s">
        <v>3</v>
      </c>
      <c r="C6" s="5"/>
      <c r="D6" s="5"/>
      <c r="E6" s="5"/>
      <c r="F6" s="5"/>
      <c r="G6" s="5"/>
      <c r="H6" s="139"/>
    </row>
    <row r="7" spans="1:8" x14ac:dyDescent="0.25">
      <c r="A7" s="4"/>
      <c r="B7" s="5" t="s">
        <v>4</v>
      </c>
      <c r="C7" s="8"/>
      <c r="D7" s="5"/>
      <c r="E7" s="5"/>
      <c r="F7" s="5"/>
      <c r="G7" s="5"/>
      <c r="H7" s="139"/>
    </row>
    <row r="8" spans="1:8" x14ac:dyDescent="0.25">
      <c r="A8" s="4"/>
      <c r="B8" s="5" t="s">
        <v>5</v>
      </c>
      <c r="C8" s="5"/>
      <c r="D8" s="5"/>
      <c r="E8" s="5"/>
      <c r="F8" s="5"/>
      <c r="G8" s="5"/>
      <c r="H8" s="139"/>
    </row>
    <row r="10" spans="1:8" x14ac:dyDescent="0.25">
      <c r="B10" s="4" t="s">
        <v>6</v>
      </c>
      <c r="C10" t="s">
        <v>1</v>
      </c>
    </row>
    <row r="11" spans="1:8" x14ac:dyDescent="0.25">
      <c r="B11" s="4"/>
    </row>
    <row r="12" spans="1:8" x14ac:dyDescent="0.25">
      <c r="B12" s="28" t="s">
        <v>236</v>
      </c>
      <c r="C12" s="39">
        <v>400000</v>
      </c>
    </row>
    <row r="13" spans="1:8" x14ac:dyDescent="0.25">
      <c r="A13" s="10" t="s">
        <v>1</v>
      </c>
      <c r="B13" s="28" t="s">
        <v>135</v>
      </c>
      <c r="C13" s="39">
        <v>50000</v>
      </c>
    </row>
    <row r="14" spans="1:8" x14ac:dyDescent="0.25">
      <c r="A14" s="11"/>
      <c r="B14" s="28" t="s">
        <v>137</v>
      </c>
      <c r="C14" s="39">
        <v>100000</v>
      </c>
      <c r="D14" t="s">
        <v>1</v>
      </c>
    </row>
    <row r="15" spans="1:8" x14ac:dyDescent="0.25">
      <c r="A15" s="11"/>
      <c r="B15" s="28" t="s">
        <v>228</v>
      </c>
      <c r="C15" s="39">
        <v>40000</v>
      </c>
      <c r="D15" t="s">
        <v>1</v>
      </c>
    </row>
    <row r="16" spans="1:8" x14ac:dyDescent="0.25">
      <c r="A16" s="11"/>
      <c r="B16" s="28" t="s">
        <v>229</v>
      </c>
      <c r="C16" s="30">
        <v>20000</v>
      </c>
      <c r="D16" s="28" t="s">
        <v>163</v>
      </c>
    </row>
    <row r="17" spans="1:8" x14ac:dyDescent="0.25">
      <c r="A17" s="11"/>
      <c r="B17" s="28" t="s">
        <v>240</v>
      </c>
      <c r="C17" s="39">
        <v>22000</v>
      </c>
    </row>
    <row r="18" spans="1:8" s="28" customFormat="1" x14ac:dyDescent="0.25">
      <c r="A18" s="11"/>
      <c r="B18" s="28" t="s">
        <v>241</v>
      </c>
      <c r="C18" s="95">
        <v>18</v>
      </c>
      <c r="D18" s="28" t="s">
        <v>186</v>
      </c>
      <c r="H18" s="110"/>
    </row>
    <row r="19" spans="1:8" s="28" customFormat="1" x14ac:dyDescent="0.25">
      <c r="A19" s="11"/>
      <c r="C19" s="39"/>
      <c r="H19" s="110"/>
    </row>
    <row r="20" spans="1:8" x14ac:dyDescent="0.25">
      <c r="A20" s="11"/>
      <c r="E20" s="12"/>
      <c r="H20" s="146"/>
    </row>
    <row r="21" spans="1:8" x14ac:dyDescent="0.25">
      <c r="A21" s="11"/>
      <c r="B21" s="4" t="s">
        <v>7</v>
      </c>
    </row>
    <row r="22" spans="1:8" s="28" customFormat="1" x14ac:dyDescent="0.25">
      <c r="A22" s="11"/>
      <c r="B22" s="4"/>
      <c r="H22" s="110"/>
    </row>
    <row r="23" spans="1:8" s="28" customFormat="1" x14ac:dyDescent="0.25">
      <c r="A23" s="11"/>
      <c r="B23" s="4" t="s">
        <v>66</v>
      </c>
      <c r="H23" s="110"/>
    </row>
    <row r="24" spans="1:8" s="28" customFormat="1" x14ac:dyDescent="0.25">
      <c r="A24" s="11"/>
      <c r="B24" s="12" t="s">
        <v>78</v>
      </c>
      <c r="C24" s="14">
        <f>C12</f>
        <v>400000</v>
      </c>
      <c r="H24" s="110"/>
    </row>
    <row r="25" spans="1:8" s="28" customFormat="1" x14ac:dyDescent="0.25">
      <c r="A25" s="11"/>
      <c r="B25" s="12" t="s">
        <v>225</v>
      </c>
      <c r="H25" s="110"/>
    </row>
    <row r="26" spans="1:8" s="28" customFormat="1" x14ac:dyDescent="0.25">
      <c r="A26" s="11"/>
      <c r="B26" s="12" t="s">
        <v>233</v>
      </c>
      <c r="C26" s="54">
        <f>C13</f>
        <v>50000</v>
      </c>
      <c r="H26" s="110"/>
    </row>
    <row r="27" spans="1:8" s="28" customFormat="1" x14ac:dyDescent="0.25">
      <c r="A27" s="11"/>
      <c r="B27" s="12" t="s">
        <v>234</v>
      </c>
      <c r="C27" s="54">
        <f>C14</f>
        <v>100000</v>
      </c>
      <c r="H27" s="110"/>
    </row>
    <row r="28" spans="1:8" s="28" customFormat="1" x14ac:dyDescent="0.25">
      <c r="A28" s="11"/>
      <c r="B28" s="12"/>
      <c r="C28" s="52"/>
      <c r="H28" s="110"/>
    </row>
    <row r="29" spans="1:8" s="28" customFormat="1" x14ac:dyDescent="0.25">
      <c r="A29" s="11"/>
      <c r="B29" s="12" t="s">
        <v>230</v>
      </c>
      <c r="C29" s="14">
        <f>C24-C26-C27</f>
        <v>250000</v>
      </c>
      <c r="H29" s="110"/>
    </row>
    <row r="30" spans="1:8" s="28" customFormat="1" x14ac:dyDescent="0.25">
      <c r="A30" s="11"/>
      <c r="B30" s="12" t="s">
        <v>225</v>
      </c>
      <c r="H30" s="110"/>
    </row>
    <row r="31" spans="1:8" s="28" customFormat="1" x14ac:dyDescent="0.25">
      <c r="A31" s="11"/>
      <c r="B31" s="12" t="s">
        <v>237</v>
      </c>
      <c r="C31" s="54">
        <f>C15</f>
        <v>40000</v>
      </c>
      <c r="H31" s="110"/>
    </row>
    <row r="32" spans="1:8" s="28" customFormat="1" x14ac:dyDescent="0.25">
      <c r="A32" s="11"/>
      <c r="B32" s="12"/>
      <c r="C32" s="52"/>
      <c r="H32" s="110"/>
    </row>
    <row r="33" spans="1:9" s="28" customFormat="1" x14ac:dyDescent="0.25">
      <c r="A33" s="11"/>
      <c r="B33" s="28" t="s">
        <v>239</v>
      </c>
      <c r="C33" s="14">
        <f>C29-C31</f>
        <v>210000</v>
      </c>
      <c r="H33" s="110"/>
    </row>
    <row r="34" spans="1:9" s="28" customFormat="1" ht="15.75" thickBot="1" x14ac:dyDescent="0.3">
      <c r="A34" s="11"/>
      <c r="B34" s="12"/>
      <c r="C34" s="53"/>
      <c r="H34" s="110"/>
    </row>
    <row r="35" spans="1:9" s="28" customFormat="1" ht="15.75" thickTop="1" x14ac:dyDescent="0.25">
      <c r="A35" s="11"/>
      <c r="B35" s="12" t="s">
        <v>162</v>
      </c>
      <c r="C35" s="31">
        <f>C16</f>
        <v>20000</v>
      </c>
      <c r="H35" s="110"/>
    </row>
    <row r="36" spans="1:9" s="28" customFormat="1" x14ac:dyDescent="0.25">
      <c r="A36" s="11"/>
      <c r="B36" s="12" t="s">
        <v>232</v>
      </c>
      <c r="C36" s="33">
        <f>C33/C35</f>
        <v>10.5</v>
      </c>
      <c r="H36" s="110"/>
    </row>
    <row r="37" spans="1:9" s="28" customFormat="1" x14ac:dyDescent="0.25">
      <c r="A37" s="11"/>
      <c r="B37" s="12"/>
      <c r="C37" s="57"/>
      <c r="H37" s="110"/>
    </row>
    <row r="38" spans="1:9" x14ac:dyDescent="0.25">
      <c r="A38" s="11"/>
      <c r="B38" s="4" t="s">
        <v>51</v>
      </c>
    </row>
    <row r="39" spans="1:9" s="28" customFormat="1" x14ac:dyDescent="0.25">
      <c r="A39" s="11"/>
      <c r="B39" s="12" t="s">
        <v>238</v>
      </c>
      <c r="C39" s="14">
        <f>C17</f>
        <v>22000</v>
      </c>
      <c r="H39" s="110"/>
    </row>
    <row r="40" spans="1:9" s="28" customFormat="1" x14ac:dyDescent="0.25">
      <c r="A40" s="11"/>
      <c r="B40" s="12" t="s">
        <v>61</v>
      </c>
      <c r="C40" s="54">
        <f>C16</f>
        <v>20000</v>
      </c>
      <c r="H40" s="110"/>
    </row>
    <row r="41" spans="1:9" s="28" customFormat="1" x14ac:dyDescent="0.25">
      <c r="A41" s="11"/>
      <c r="B41" s="12" t="s">
        <v>52</v>
      </c>
      <c r="C41" s="57">
        <f>C39/C40</f>
        <v>1.1000000000000001</v>
      </c>
      <c r="H41" s="110"/>
    </row>
    <row r="42" spans="1:9" s="28" customFormat="1" x14ac:dyDescent="0.25">
      <c r="A42" s="11"/>
      <c r="B42" s="12"/>
      <c r="H42" s="110"/>
    </row>
    <row r="43" spans="1:9" s="28" customFormat="1" x14ac:dyDescent="0.25">
      <c r="A43" s="11"/>
      <c r="B43" s="12" t="s">
        <v>242</v>
      </c>
      <c r="C43" s="33">
        <f>C18*C41</f>
        <v>19.8</v>
      </c>
      <c r="H43" s="110"/>
    </row>
    <row r="44" spans="1:9" s="28" customFormat="1" x14ac:dyDescent="0.25">
      <c r="A44" s="11"/>
      <c r="B44" s="4"/>
      <c r="H44" s="110"/>
      <c r="I44" s="119" t="s">
        <v>1</v>
      </c>
    </row>
    <row r="45" spans="1:9" s="28" customFormat="1" x14ac:dyDescent="0.25">
      <c r="A45" s="11"/>
      <c r="B45" s="4" t="s">
        <v>58</v>
      </c>
      <c r="H45" s="110"/>
    </row>
    <row r="46" spans="1:9" s="28" customFormat="1" x14ac:dyDescent="0.25">
      <c r="A46" s="11"/>
      <c r="B46" s="163" t="s">
        <v>243</v>
      </c>
      <c r="C46" s="163"/>
      <c r="D46" s="163"/>
      <c r="E46" s="163"/>
      <c r="F46" s="97">
        <f>C43/C36</f>
        <v>1.8857142857142857</v>
      </c>
      <c r="G46" s="28" t="s">
        <v>244</v>
      </c>
      <c r="H46" s="110"/>
    </row>
    <row r="47" spans="1:9" x14ac:dyDescent="0.25">
      <c r="A47" s="11" t="s">
        <v>1</v>
      </c>
      <c r="B47" t="s">
        <v>1</v>
      </c>
    </row>
    <row r="48" spans="1:9" x14ac:dyDescent="0.25">
      <c r="A48" s="11"/>
      <c r="B48" t="s">
        <v>1</v>
      </c>
      <c r="C48" s="14" t="s">
        <v>1</v>
      </c>
    </row>
    <row r="49" spans="1:8" x14ac:dyDescent="0.25">
      <c r="A49" s="11"/>
      <c r="B49" t="s">
        <v>1</v>
      </c>
      <c r="C49" s="15" t="s">
        <v>1</v>
      </c>
    </row>
    <row r="50" spans="1:8" x14ac:dyDescent="0.25">
      <c r="A50" s="11"/>
      <c r="B50" t="s">
        <v>1</v>
      </c>
      <c r="C50" s="16" t="s">
        <v>1</v>
      </c>
    </row>
    <row r="51" spans="1:8" x14ac:dyDescent="0.25">
      <c r="A51" s="11"/>
      <c r="B51" t="s">
        <v>1</v>
      </c>
      <c r="C51" s="17" t="s">
        <v>8</v>
      </c>
      <c r="E51" t="s">
        <v>1</v>
      </c>
    </row>
    <row r="52" spans="1:8" x14ac:dyDescent="0.25">
      <c r="A52" s="11"/>
    </row>
    <row r="53" spans="1:8" x14ac:dyDescent="0.25">
      <c r="A53" s="11"/>
      <c r="B53" t="s">
        <v>1</v>
      </c>
      <c r="C53" t="s">
        <v>1</v>
      </c>
    </row>
    <row r="54" spans="1:8" x14ac:dyDescent="0.25">
      <c r="A54" s="11"/>
    </row>
    <row r="55" spans="1:8" x14ac:dyDescent="0.25">
      <c r="A55" s="11"/>
      <c r="B55" s="18" t="s">
        <v>9</v>
      </c>
    </row>
    <row r="56" spans="1:8" x14ac:dyDescent="0.25">
      <c r="A56" s="19"/>
      <c r="B56" s="20"/>
      <c r="C56" s="21"/>
      <c r="D56" s="21"/>
      <c r="E56" s="21"/>
      <c r="F56" s="21"/>
      <c r="G56" s="19"/>
      <c r="H56" s="144"/>
    </row>
    <row r="57" spans="1:8" x14ac:dyDescent="0.25">
      <c r="A57" s="19"/>
      <c r="B57" s="22" t="s">
        <v>10</v>
      </c>
      <c r="C57" s="22"/>
      <c r="D57" s="22"/>
      <c r="E57" s="19"/>
      <c r="F57" s="21"/>
      <c r="G57" s="19"/>
      <c r="H57" s="144"/>
    </row>
    <row r="58" spans="1:8" ht="31.5" customHeight="1" x14ac:dyDescent="0.25">
      <c r="A58" s="19"/>
      <c r="B58" s="23" t="s">
        <v>11</v>
      </c>
      <c r="C58" s="24" t="s">
        <v>12</v>
      </c>
      <c r="D58" s="22"/>
      <c r="E58" s="19"/>
      <c r="F58" s="21"/>
      <c r="G58" s="19"/>
      <c r="H58" s="144"/>
    </row>
    <row r="59" spans="1:8" ht="31.5" customHeight="1" x14ac:dyDescent="0.25">
      <c r="A59" s="19"/>
      <c r="B59" s="23" t="s">
        <v>13</v>
      </c>
      <c r="C59" s="25" t="s">
        <v>14</v>
      </c>
      <c r="D59" s="22" t="s">
        <v>15</v>
      </c>
      <c r="E59" s="19"/>
      <c r="F59" s="21"/>
      <c r="G59" s="19"/>
      <c r="H59" s="144"/>
    </row>
    <row r="60" spans="1:8" x14ac:dyDescent="0.25">
      <c r="A60" s="19"/>
      <c r="B60" s="22" t="s">
        <v>16</v>
      </c>
      <c r="C60" s="24" t="s">
        <v>12</v>
      </c>
      <c r="D60" s="22"/>
      <c r="E60" s="19"/>
      <c r="F60" s="21"/>
      <c r="G60" s="19"/>
      <c r="H60" s="144"/>
    </row>
    <row r="61" spans="1:8" x14ac:dyDescent="0.25">
      <c r="A61" s="19"/>
      <c r="B61" s="22" t="s">
        <v>17</v>
      </c>
      <c r="C61" s="24" t="s">
        <v>18</v>
      </c>
      <c r="D61" s="22"/>
      <c r="E61" s="19"/>
      <c r="F61" s="21"/>
      <c r="G61" s="19"/>
      <c r="H61" s="144"/>
    </row>
    <row r="62" spans="1:8" x14ac:dyDescent="0.25">
      <c r="A62" s="19"/>
      <c r="B62" s="22" t="s">
        <v>19</v>
      </c>
      <c r="C62" s="24" t="s">
        <v>20</v>
      </c>
      <c r="D62" s="21"/>
      <c r="E62" s="19"/>
      <c r="F62" s="21"/>
      <c r="G62" s="19"/>
      <c r="H62" s="144"/>
    </row>
    <row r="63" spans="1:8" x14ac:dyDescent="0.25">
      <c r="C63" s="21"/>
      <c r="D63" s="21"/>
      <c r="E63" s="21"/>
      <c r="F63" s="21"/>
    </row>
    <row r="64" spans="1:8" x14ac:dyDescent="0.25">
      <c r="B64" s="5" t="s">
        <v>21</v>
      </c>
      <c r="C64" s="21"/>
      <c r="D64" s="21"/>
      <c r="E64" s="21"/>
      <c r="F64" s="21"/>
    </row>
    <row r="65" spans="2:6" x14ac:dyDescent="0.25">
      <c r="B65" s="21"/>
      <c r="C65" s="21"/>
      <c r="D65" s="21"/>
      <c r="E65" s="21"/>
      <c r="F65" s="21"/>
    </row>
  </sheetData>
  <mergeCells count="2">
    <mergeCell ref="B46:E46"/>
    <mergeCell ref="B3:G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workbookViewId="0">
      <selection activeCell="C19" sqref="C19"/>
    </sheetView>
  </sheetViews>
  <sheetFormatPr defaultRowHeight="15" x14ac:dyDescent="0.25"/>
  <cols>
    <col min="1" max="1" width="18" customWidth="1"/>
    <col min="2" max="2" width="34.28515625" customWidth="1"/>
    <col min="3" max="3" width="14.140625" customWidth="1"/>
    <col min="4" max="4" width="9.7109375" customWidth="1"/>
    <col min="8" max="8" width="9.140625" style="110"/>
  </cols>
  <sheetData>
    <row r="1" spans="1:8" ht="26.25" x14ac:dyDescent="0.4">
      <c r="A1" s="1" t="s">
        <v>0</v>
      </c>
    </row>
    <row r="2" spans="1:8" ht="26.25" x14ac:dyDescent="0.4">
      <c r="A2" s="1" t="s">
        <v>46</v>
      </c>
    </row>
    <row r="3" spans="1:8" s="138" customFormat="1" ht="201.75" customHeight="1" x14ac:dyDescent="0.4">
      <c r="A3" s="1"/>
      <c r="B3" s="159" t="s">
        <v>337</v>
      </c>
      <c r="C3" s="159"/>
      <c r="D3" s="159"/>
      <c r="E3" s="159"/>
      <c r="F3" s="159"/>
      <c r="G3" s="159"/>
      <c r="H3" s="110"/>
    </row>
    <row r="4" spans="1:8" s="151" customFormat="1" ht="14.25" customHeight="1" x14ac:dyDescent="0.25">
      <c r="A4" s="152"/>
      <c r="B4" s="153"/>
      <c r="C4" s="153"/>
      <c r="D4" s="153"/>
      <c r="E4" s="153"/>
      <c r="F4" s="153"/>
      <c r="G4" s="153"/>
      <c r="H4" s="153"/>
    </row>
    <row r="5" spans="1:8" ht="14.25" customHeight="1" x14ac:dyDescent="0.25">
      <c r="A5" s="4"/>
      <c r="B5" s="6" t="s">
        <v>2</v>
      </c>
      <c r="C5" s="6"/>
      <c r="D5" s="6"/>
      <c r="E5" s="6"/>
      <c r="F5" s="6"/>
      <c r="G5" s="6"/>
      <c r="H5" s="139"/>
    </row>
    <row r="6" spans="1:8" ht="14.25" customHeight="1" x14ac:dyDescent="0.25">
      <c r="A6" s="4"/>
      <c r="B6" s="7" t="s">
        <v>3</v>
      </c>
      <c r="C6" s="5"/>
      <c r="D6" s="5"/>
      <c r="E6" s="5"/>
      <c r="F6" s="5"/>
      <c r="G6" s="5"/>
      <c r="H6" s="139"/>
    </row>
    <row r="7" spans="1:8" ht="14.25" customHeight="1" x14ac:dyDescent="0.25">
      <c r="A7" s="4"/>
      <c r="B7" s="5" t="s">
        <v>4</v>
      </c>
      <c r="C7" s="8"/>
      <c r="D7" s="5"/>
      <c r="E7" s="5"/>
      <c r="F7" s="5"/>
      <c r="G7" s="5"/>
      <c r="H7" s="139"/>
    </row>
    <row r="8" spans="1:8" ht="14.25" customHeight="1" x14ac:dyDescent="0.25">
      <c r="A8" s="4"/>
      <c r="B8" s="5" t="s">
        <v>5</v>
      </c>
      <c r="C8" s="5"/>
      <c r="D8" s="5"/>
      <c r="E8" s="5"/>
      <c r="F8" s="5"/>
      <c r="G8" s="5"/>
      <c r="H8" s="139"/>
    </row>
    <row r="9" spans="1:8" ht="14.25" customHeight="1" x14ac:dyDescent="0.25"/>
    <row r="10" spans="1:8" ht="14.25" customHeight="1" x14ac:dyDescent="0.25">
      <c r="B10" s="4" t="s">
        <v>6</v>
      </c>
      <c r="C10" t="s">
        <v>1</v>
      </c>
    </row>
    <row r="11" spans="1:8" ht="14.25" customHeight="1" x14ac:dyDescent="0.25">
      <c r="B11" s="4"/>
    </row>
    <row r="12" spans="1:8" ht="14.25" customHeight="1" x14ac:dyDescent="0.25">
      <c r="B12" s="28" t="s">
        <v>78</v>
      </c>
      <c r="C12" s="39">
        <v>889000</v>
      </c>
    </row>
    <row r="13" spans="1:8" ht="14.25" customHeight="1" x14ac:dyDescent="0.25">
      <c r="A13" s="10" t="s">
        <v>1</v>
      </c>
      <c r="B13" s="28" t="s">
        <v>135</v>
      </c>
      <c r="C13" s="39">
        <v>192000</v>
      </c>
    </row>
    <row r="14" spans="1:8" ht="14.25" customHeight="1" x14ac:dyDescent="0.25">
      <c r="A14" s="11"/>
      <c r="B14" s="28" t="s">
        <v>137</v>
      </c>
      <c r="C14" s="39">
        <v>154000</v>
      </c>
      <c r="D14" t="s">
        <v>1</v>
      </c>
    </row>
    <row r="15" spans="1:8" ht="14.25" customHeight="1" x14ac:dyDescent="0.25">
      <c r="A15" s="11"/>
      <c r="B15" s="28" t="s">
        <v>228</v>
      </c>
      <c r="C15" s="39">
        <v>87000</v>
      </c>
      <c r="D15" t="s">
        <v>1</v>
      </c>
    </row>
    <row r="16" spans="1:8" ht="14.25" customHeight="1" x14ac:dyDescent="0.25">
      <c r="A16" s="11"/>
      <c r="B16" s="28" t="s">
        <v>229</v>
      </c>
      <c r="C16" s="30">
        <v>30000</v>
      </c>
      <c r="D16" s="28" t="s">
        <v>163</v>
      </c>
    </row>
    <row r="17" spans="1:8" s="28" customFormat="1" ht="14.25" customHeight="1" x14ac:dyDescent="0.25">
      <c r="A17" s="11"/>
      <c r="B17" s="28" t="s">
        <v>245</v>
      </c>
      <c r="C17" s="39">
        <v>56300</v>
      </c>
      <c r="H17" s="110"/>
    </row>
    <row r="18" spans="1:8" s="28" customFormat="1" ht="14.25" customHeight="1" x14ac:dyDescent="0.25">
      <c r="A18" s="11"/>
      <c r="B18" s="28" t="s">
        <v>246</v>
      </c>
      <c r="C18" s="9">
        <v>23</v>
      </c>
      <c r="H18" s="110"/>
    </row>
    <row r="19" spans="1:8" x14ac:dyDescent="0.25">
      <c r="A19" s="11"/>
    </row>
    <row r="20" spans="1:8" x14ac:dyDescent="0.25">
      <c r="A20" s="11"/>
      <c r="E20" s="12"/>
      <c r="H20" s="146"/>
    </row>
    <row r="21" spans="1:8" x14ac:dyDescent="0.25">
      <c r="A21" s="11"/>
      <c r="B21" s="4" t="s">
        <v>7</v>
      </c>
    </row>
    <row r="22" spans="1:8" s="28" customFormat="1" x14ac:dyDescent="0.25">
      <c r="A22" s="11"/>
      <c r="B22" s="4"/>
      <c r="H22" s="110"/>
    </row>
    <row r="23" spans="1:8" s="28" customFormat="1" x14ac:dyDescent="0.25">
      <c r="A23" s="11"/>
      <c r="B23" s="4" t="s">
        <v>66</v>
      </c>
      <c r="H23" s="110"/>
    </row>
    <row r="24" spans="1:8" s="28" customFormat="1" x14ac:dyDescent="0.25">
      <c r="A24" s="11"/>
      <c r="B24" s="12" t="s">
        <v>78</v>
      </c>
      <c r="C24" s="14">
        <f>C12</f>
        <v>889000</v>
      </c>
      <c r="H24" s="110"/>
    </row>
    <row r="25" spans="1:8" s="28" customFormat="1" x14ac:dyDescent="0.25">
      <c r="A25" s="11"/>
      <c r="B25" s="12" t="s">
        <v>225</v>
      </c>
      <c r="H25" s="110"/>
    </row>
    <row r="26" spans="1:8" s="28" customFormat="1" x14ac:dyDescent="0.25">
      <c r="A26" s="11"/>
      <c r="B26" s="12" t="s">
        <v>233</v>
      </c>
      <c r="C26" s="54">
        <f>C13</f>
        <v>192000</v>
      </c>
      <c r="H26" s="110"/>
    </row>
    <row r="27" spans="1:8" s="28" customFormat="1" x14ac:dyDescent="0.25">
      <c r="A27" s="11"/>
      <c r="B27" s="12" t="s">
        <v>234</v>
      </c>
      <c r="C27" s="54">
        <f>C14</f>
        <v>154000</v>
      </c>
      <c r="H27" s="110"/>
    </row>
    <row r="28" spans="1:8" s="28" customFormat="1" x14ac:dyDescent="0.25">
      <c r="A28" s="11"/>
      <c r="B28" s="12"/>
      <c r="C28" s="52"/>
      <c r="H28" s="110"/>
    </row>
    <row r="29" spans="1:8" s="28" customFormat="1" x14ac:dyDescent="0.25">
      <c r="A29" s="11"/>
      <c r="B29" s="12" t="s">
        <v>230</v>
      </c>
      <c r="C29" s="14">
        <f>C24-C26-C27</f>
        <v>543000</v>
      </c>
      <c r="H29" s="110"/>
    </row>
    <row r="30" spans="1:8" s="28" customFormat="1" x14ac:dyDescent="0.25">
      <c r="A30" s="11"/>
      <c r="B30" s="12" t="s">
        <v>225</v>
      </c>
      <c r="H30" s="110"/>
    </row>
    <row r="31" spans="1:8" s="28" customFormat="1" x14ac:dyDescent="0.25">
      <c r="A31" s="11"/>
      <c r="B31" s="12" t="s">
        <v>237</v>
      </c>
      <c r="C31" s="54">
        <f>C15</f>
        <v>87000</v>
      </c>
      <c r="H31" s="110"/>
    </row>
    <row r="32" spans="1:8" s="28" customFormat="1" x14ac:dyDescent="0.25">
      <c r="A32" s="11"/>
      <c r="B32" s="12"/>
      <c r="C32" s="52"/>
      <c r="H32" s="110"/>
    </row>
    <row r="33" spans="1:8" s="28" customFormat="1" ht="30" x14ac:dyDescent="0.25">
      <c r="A33" s="11"/>
      <c r="B33" s="2" t="s">
        <v>308</v>
      </c>
      <c r="C33" s="14">
        <f>C29-C31</f>
        <v>456000</v>
      </c>
      <c r="H33" s="110"/>
    </row>
    <row r="34" spans="1:8" s="28" customFormat="1" ht="15.75" thickBot="1" x14ac:dyDescent="0.3">
      <c r="A34" s="11"/>
      <c r="B34" s="12"/>
      <c r="C34" s="53"/>
      <c r="H34" s="110"/>
    </row>
    <row r="35" spans="1:8" s="28" customFormat="1" ht="15.75" thickTop="1" x14ac:dyDescent="0.25">
      <c r="A35" s="11"/>
      <c r="B35" s="12" t="s">
        <v>162</v>
      </c>
      <c r="C35" s="54">
        <f>C16</f>
        <v>30000</v>
      </c>
      <c r="H35" s="110"/>
    </row>
    <row r="36" spans="1:8" s="28" customFormat="1" x14ac:dyDescent="0.25">
      <c r="A36" s="11"/>
      <c r="B36" s="12" t="s">
        <v>232</v>
      </c>
      <c r="C36" s="33">
        <f>C33/C35</f>
        <v>15.2</v>
      </c>
      <c r="H36" s="110"/>
    </row>
    <row r="37" spans="1:8" s="28" customFormat="1" x14ac:dyDescent="0.25">
      <c r="A37" s="11"/>
      <c r="B37" s="12"/>
      <c r="C37" s="57"/>
      <c r="H37" s="110"/>
    </row>
    <row r="38" spans="1:8" s="28" customFormat="1" x14ac:dyDescent="0.25">
      <c r="A38" s="11"/>
      <c r="B38" s="4" t="s">
        <v>51</v>
      </c>
      <c r="H38" s="110"/>
    </row>
    <row r="39" spans="1:8" s="28" customFormat="1" ht="30" x14ac:dyDescent="0.25">
      <c r="A39" s="11"/>
      <c r="B39" s="2" t="s">
        <v>56</v>
      </c>
      <c r="C39" s="14">
        <f>C17</f>
        <v>56300</v>
      </c>
      <c r="H39" s="110"/>
    </row>
    <row r="40" spans="1:8" s="28" customFormat="1" x14ac:dyDescent="0.25">
      <c r="A40" s="11"/>
      <c r="B40" s="12" t="s">
        <v>61</v>
      </c>
      <c r="C40" s="54">
        <f>C16</f>
        <v>30000</v>
      </c>
      <c r="H40" s="110"/>
    </row>
    <row r="41" spans="1:8" x14ac:dyDescent="0.25">
      <c r="A41" s="11"/>
      <c r="B41" s="12" t="s">
        <v>52</v>
      </c>
      <c r="C41" s="57">
        <f>C39/C40</f>
        <v>1.8766666666666667</v>
      </c>
      <c r="D41" s="28"/>
      <c r="E41" s="28"/>
      <c r="F41" s="28"/>
      <c r="G41" s="28"/>
    </row>
    <row r="42" spans="1:8" x14ac:dyDescent="0.25">
      <c r="A42" s="11" t="s">
        <v>1</v>
      </c>
      <c r="B42" s="12"/>
      <c r="C42" s="28"/>
      <c r="D42" s="28"/>
      <c r="E42" s="28"/>
      <c r="F42" s="28"/>
      <c r="G42" s="28"/>
    </row>
    <row r="43" spans="1:8" x14ac:dyDescent="0.25">
      <c r="A43" s="11"/>
      <c r="B43" s="12" t="s">
        <v>242</v>
      </c>
      <c r="C43" s="33">
        <f>C18*C41</f>
        <v>43.163333333333334</v>
      </c>
      <c r="D43" s="28"/>
      <c r="E43" s="28"/>
      <c r="F43" s="28"/>
      <c r="G43" s="28"/>
    </row>
    <row r="44" spans="1:8" x14ac:dyDescent="0.25">
      <c r="A44" s="11"/>
      <c r="B44" s="4"/>
      <c r="C44" s="28"/>
      <c r="D44" s="28"/>
      <c r="E44" s="28"/>
      <c r="F44" s="28"/>
      <c r="G44" s="28"/>
    </row>
    <row r="45" spans="1:8" x14ac:dyDescent="0.25">
      <c r="A45" s="11"/>
      <c r="B45" s="4" t="s">
        <v>58</v>
      </c>
      <c r="C45" s="28"/>
      <c r="D45" s="28"/>
      <c r="E45" s="28"/>
      <c r="F45" s="28"/>
      <c r="G45" s="28"/>
    </row>
    <row r="46" spans="1:8" x14ac:dyDescent="0.25">
      <c r="A46" s="11"/>
      <c r="B46" s="163" t="s">
        <v>243</v>
      </c>
      <c r="C46" s="163"/>
      <c r="D46" s="163"/>
      <c r="E46" s="163"/>
      <c r="F46" s="97">
        <f>C43/C36</f>
        <v>2.8396929824561403</v>
      </c>
      <c r="G46" s="28" t="s">
        <v>244</v>
      </c>
    </row>
    <row r="47" spans="1:8" x14ac:dyDescent="0.25">
      <c r="A47" s="11"/>
      <c r="B47" s="28" t="s">
        <v>1</v>
      </c>
      <c r="C47" s="28"/>
      <c r="D47" s="28"/>
      <c r="E47" s="28"/>
      <c r="F47" s="28"/>
      <c r="G47" s="28"/>
    </row>
    <row r="48" spans="1:8" x14ac:dyDescent="0.25">
      <c r="A48" s="11"/>
      <c r="B48" t="s">
        <v>1</v>
      </c>
      <c r="C48" t="s">
        <v>1</v>
      </c>
    </row>
    <row r="49" spans="1:8" x14ac:dyDescent="0.25">
      <c r="A49" s="11"/>
    </row>
    <row r="50" spans="1:8" x14ac:dyDescent="0.25">
      <c r="A50" s="11"/>
      <c r="B50" s="18" t="s">
        <v>9</v>
      </c>
    </row>
    <row r="51" spans="1:8" x14ac:dyDescent="0.25">
      <c r="A51" s="19"/>
      <c r="B51" s="20"/>
      <c r="C51" s="21"/>
      <c r="D51" s="21"/>
      <c r="E51" s="21"/>
      <c r="F51" s="21"/>
      <c r="G51" s="19"/>
      <c r="H51" s="144"/>
    </row>
    <row r="52" spans="1:8" x14ac:dyDescent="0.25">
      <c r="A52" s="19"/>
      <c r="B52" s="22" t="s">
        <v>10</v>
      </c>
      <c r="C52" s="22"/>
      <c r="D52" s="22"/>
      <c r="E52" s="19"/>
      <c r="F52" s="21"/>
      <c r="G52" s="19"/>
      <c r="H52" s="144"/>
    </row>
    <row r="53" spans="1:8" ht="31.5" customHeight="1" x14ac:dyDescent="0.25">
      <c r="A53" s="19"/>
      <c r="B53" s="23" t="s">
        <v>11</v>
      </c>
      <c r="C53" s="24" t="s">
        <v>12</v>
      </c>
      <c r="D53" s="22"/>
      <c r="E53" s="19"/>
      <c r="F53" s="21"/>
      <c r="G53" s="19"/>
      <c r="H53" s="144"/>
    </row>
    <row r="54" spans="1:8" ht="31.5" customHeight="1" x14ac:dyDescent="0.25">
      <c r="A54" s="19"/>
      <c r="B54" s="23" t="s">
        <v>13</v>
      </c>
      <c r="C54" s="25" t="s">
        <v>14</v>
      </c>
      <c r="D54" s="22" t="s">
        <v>15</v>
      </c>
      <c r="E54" s="19"/>
      <c r="F54" s="21"/>
      <c r="G54" s="19"/>
      <c r="H54" s="144"/>
    </row>
    <row r="55" spans="1:8" x14ac:dyDescent="0.25">
      <c r="A55" s="19"/>
      <c r="B55" s="22" t="s">
        <v>16</v>
      </c>
      <c r="C55" s="24" t="s">
        <v>12</v>
      </c>
      <c r="D55" s="22"/>
      <c r="E55" s="19"/>
      <c r="F55" s="21"/>
      <c r="G55" s="19"/>
      <c r="H55" s="144"/>
    </row>
    <row r="56" spans="1:8" x14ac:dyDescent="0.25">
      <c r="A56" s="19"/>
      <c r="B56" s="22" t="s">
        <v>17</v>
      </c>
      <c r="C56" s="24" t="s">
        <v>18</v>
      </c>
      <c r="D56" s="22"/>
      <c r="E56" s="19"/>
      <c r="F56" s="21"/>
      <c r="G56" s="19"/>
      <c r="H56" s="144"/>
    </row>
    <row r="57" spans="1:8" x14ac:dyDescent="0.25">
      <c r="A57" s="19"/>
      <c r="B57" s="22" t="s">
        <v>19</v>
      </c>
      <c r="C57" s="24" t="s">
        <v>20</v>
      </c>
      <c r="D57" s="21"/>
      <c r="E57" s="19"/>
      <c r="F57" s="21"/>
      <c r="G57" s="19"/>
      <c r="H57" s="144"/>
    </row>
    <row r="58" spans="1:8" x14ac:dyDescent="0.25">
      <c r="C58" s="21"/>
      <c r="D58" s="21"/>
      <c r="E58" s="21"/>
      <c r="F58" s="21"/>
    </row>
    <row r="59" spans="1:8" x14ac:dyDescent="0.25">
      <c r="B59" s="5" t="s">
        <v>21</v>
      </c>
      <c r="C59" s="21"/>
      <c r="D59" s="21"/>
      <c r="E59" s="21"/>
      <c r="F59" s="21"/>
    </row>
    <row r="60" spans="1:8" x14ac:dyDescent="0.25">
      <c r="B60" s="21"/>
      <c r="C60" s="21"/>
      <c r="D60" s="21"/>
      <c r="E60" s="21"/>
      <c r="F60" s="21"/>
    </row>
  </sheetData>
  <mergeCells count="2">
    <mergeCell ref="B46:E46"/>
    <mergeCell ref="B3:G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workbookViewId="0">
      <selection activeCell="C15" sqref="C15"/>
    </sheetView>
  </sheetViews>
  <sheetFormatPr defaultRowHeight="15" x14ac:dyDescent="0.25"/>
  <cols>
    <col min="1" max="1" width="20.7109375" customWidth="1"/>
    <col min="2" max="2" width="23.5703125" customWidth="1"/>
    <col min="10" max="10" width="9.140625" style="110"/>
  </cols>
  <sheetData>
    <row r="1" spans="1:10" ht="26.25" x14ac:dyDescent="0.4">
      <c r="A1" s="1" t="s">
        <v>0</v>
      </c>
    </row>
    <row r="2" spans="1:10" ht="26.25" x14ac:dyDescent="0.4">
      <c r="A2" s="1" t="s">
        <v>47</v>
      </c>
    </row>
    <row r="3" spans="1:10" s="138" customFormat="1" ht="97.5" customHeight="1" x14ac:dyDescent="0.4">
      <c r="A3" s="1"/>
      <c r="B3" s="159" t="s">
        <v>331</v>
      </c>
      <c r="C3" s="160"/>
      <c r="D3" s="160"/>
      <c r="E3" s="160"/>
      <c r="F3" s="160"/>
      <c r="G3" s="160"/>
      <c r="H3" s="160"/>
      <c r="I3" s="160"/>
      <c r="J3" s="110"/>
    </row>
    <row r="4" spans="1:10" s="151" customFormat="1" x14ac:dyDescent="0.25">
      <c r="A4" s="152"/>
      <c r="B4" s="153"/>
      <c r="C4" s="153"/>
      <c r="D4" s="153"/>
      <c r="E4" s="153"/>
      <c r="F4" s="153"/>
      <c r="G4" s="153"/>
      <c r="H4" s="153"/>
    </row>
    <row r="5" spans="1:10" x14ac:dyDescent="0.25">
      <c r="A5" s="4"/>
      <c r="B5" s="6" t="s">
        <v>2</v>
      </c>
      <c r="C5" s="6"/>
      <c r="D5" s="6"/>
      <c r="E5" s="6"/>
      <c r="F5" s="6"/>
      <c r="G5" s="6"/>
      <c r="H5" s="6"/>
    </row>
    <row r="6" spans="1:10" x14ac:dyDescent="0.25">
      <c r="A6" s="4"/>
      <c r="B6" s="7" t="s">
        <v>3</v>
      </c>
      <c r="C6" s="5"/>
      <c r="D6" s="5"/>
      <c r="E6" s="5"/>
      <c r="F6" s="5"/>
      <c r="G6" s="5"/>
      <c r="H6" s="5"/>
    </row>
    <row r="7" spans="1:10" x14ac:dyDescent="0.25">
      <c r="A7" s="4"/>
      <c r="B7" s="5" t="s">
        <v>4</v>
      </c>
      <c r="C7" s="8"/>
      <c r="D7" s="5"/>
      <c r="E7" s="5"/>
      <c r="F7" s="5"/>
      <c r="G7" s="5"/>
      <c r="H7" s="5"/>
    </row>
    <row r="8" spans="1:10" x14ac:dyDescent="0.25">
      <c r="A8" s="4"/>
      <c r="B8" s="5" t="s">
        <v>5</v>
      </c>
      <c r="C8" s="5"/>
      <c r="D8" s="5"/>
      <c r="E8" s="5"/>
      <c r="F8" s="5"/>
      <c r="G8" s="5"/>
      <c r="H8" s="5"/>
    </row>
    <row r="10" spans="1:10" x14ac:dyDescent="0.25">
      <c r="B10" s="4" t="s">
        <v>6</v>
      </c>
      <c r="C10" t="s">
        <v>1</v>
      </c>
    </row>
    <row r="11" spans="1:10" x14ac:dyDescent="0.25">
      <c r="B11" s="4"/>
    </row>
    <row r="12" spans="1:10" x14ac:dyDescent="0.25">
      <c r="B12" s="28" t="s">
        <v>247</v>
      </c>
      <c r="C12" s="51">
        <v>15.2</v>
      </c>
    </row>
    <row r="13" spans="1:10" x14ac:dyDescent="0.25">
      <c r="A13" s="10" t="s">
        <v>1</v>
      </c>
      <c r="B13" s="28" t="s">
        <v>52</v>
      </c>
      <c r="C13" s="51">
        <v>1.88</v>
      </c>
    </row>
    <row r="14" spans="1:10" x14ac:dyDescent="0.25">
      <c r="A14" s="11"/>
      <c r="B14" s="28" t="s">
        <v>248</v>
      </c>
      <c r="C14" s="9">
        <v>3.5</v>
      </c>
      <c r="D14" s="28" t="s">
        <v>186</v>
      </c>
    </row>
    <row r="15" spans="1:10" x14ac:dyDescent="0.25">
      <c r="A15" s="11"/>
    </row>
    <row r="16" spans="1:10" x14ac:dyDescent="0.25">
      <c r="A16" s="11"/>
      <c r="E16" s="12"/>
      <c r="H16" s="13"/>
    </row>
    <row r="17" spans="1:8" x14ac:dyDescent="0.25">
      <c r="A17" s="11"/>
      <c r="B17" s="4" t="s">
        <v>7</v>
      </c>
    </row>
    <row r="18" spans="1:8" x14ac:dyDescent="0.25">
      <c r="A18" s="11"/>
      <c r="B18" s="4"/>
    </row>
    <row r="19" spans="1:8" x14ac:dyDescent="0.25">
      <c r="A19" s="11" t="s">
        <v>1</v>
      </c>
      <c r="B19" s="28" t="s">
        <v>249</v>
      </c>
      <c r="C19" s="57">
        <f>C12*C14</f>
        <v>53.199999999999996</v>
      </c>
    </row>
    <row r="20" spans="1:8" x14ac:dyDescent="0.25">
      <c r="A20" s="11"/>
      <c r="B20" s="28" t="s">
        <v>250</v>
      </c>
      <c r="C20" s="62">
        <f>C19/C13</f>
        <v>28.297872340425531</v>
      </c>
      <c r="D20" s="28" t="s">
        <v>186</v>
      </c>
    </row>
    <row r="21" spans="1:8" x14ac:dyDescent="0.25">
      <c r="A21" s="11"/>
      <c r="B21" t="s">
        <v>1</v>
      </c>
      <c r="C21" s="15" t="s">
        <v>1</v>
      </c>
    </row>
    <row r="22" spans="1:8" x14ac:dyDescent="0.25">
      <c r="A22" s="11"/>
    </row>
    <row r="23" spans="1:8" x14ac:dyDescent="0.25">
      <c r="A23" s="11"/>
      <c r="B23" s="18" t="s">
        <v>9</v>
      </c>
    </row>
    <row r="24" spans="1:8" x14ac:dyDescent="0.25">
      <c r="A24" s="19"/>
      <c r="B24" s="20"/>
      <c r="C24" s="21"/>
      <c r="D24" s="21"/>
      <c r="E24" s="21"/>
      <c r="F24" s="21"/>
      <c r="G24" s="19"/>
      <c r="H24" s="19"/>
    </row>
    <row r="25" spans="1:8" x14ac:dyDescent="0.25">
      <c r="A25" s="19"/>
      <c r="B25" s="22" t="s">
        <v>10</v>
      </c>
      <c r="C25" s="22"/>
      <c r="D25" s="22"/>
      <c r="E25" s="19"/>
      <c r="F25" s="21"/>
      <c r="G25" s="19"/>
      <c r="H25" s="19"/>
    </row>
    <row r="26" spans="1:8" ht="31.5" customHeight="1" x14ac:dyDescent="0.25">
      <c r="A26" s="19"/>
      <c r="B26" s="23" t="s">
        <v>11</v>
      </c>
      <c r="C26" s="24" t="s">
        <v>12</v>
      </c>
      <c r="D26" s="22"/>
      <c r="E26" s="19"/>
      <c r="F26" s="21"/>
      <c r="G26" s="19"/>
      <c r="H26" s="19"/>
    </row>
    <row r="27" spans="1:8" ht="31.5" customHeight="1" x14ac:dyDescent="0.25">
      <c r="A27" s="19"/>
      <c r="B27" s="23" t="s">
        <v>13</v>
      </c>
      <c r="C27" s="25" t="s">
        <v>14</v>
      </c>
      <c r="D27" s="22" t="s">
        <v>15</v>
      </c>
      <c r="E27" s="19"/>
      <c r="F27" s="21"/>
      <c r="G27" s="19"/>
      <c r="H27" s="19"/>
    </row>
    <row r="28" spans="1:8" x14ac:dyDescent="0.25">
      <c r="A28" s="19"/>
      <c r="B28" s="22" t="s">
        <v>16</v>
      </c>
      <c r="C28" s="24" t="s">
        <v>12</v>
      </c>
      <c r="D28" s="22"/>
      <c r="E28" s="19"/>
      <c r="F28" s="21"/>
      <c r="G28" s="19"/>
      <c r="H28" s="19"/>
    </row>
    <row r="29" spans="1:8" x14ac:dyDescent="0.25">
      <c r="A29" s="19"/>
      <c r="B29" s="22" t="s">
        <v>17</v>
      </c>
      <c r="C29" s="24" t="s">
        <v>18</v>
      </c>
      <c r="D29" s="22"/>
      <c r="E29" s="19"/>
      <c r="F29" s="21"/>
      <c r="G29" s="19"/>
      <c r="H29" s="19"/>
    </row>
    <row r="30" spans="1:8" x14ac:dyDescent="0.25">
      <c r="A30" s="19"/>
      <c r="B30" s="22" t="s">
        <v>19</v>
      </c>
      <c r="C30" s="24" t="s">
        <v>20</v>
      </c>
      <c r="D30" s="21"/>
      <c r="E30" s="19"/>
      <c r="F30" s="21"/>
      <c r="G30" s="19"/>
      <c r="H30" s="19"/>
    </row>
    <row r="31" spans="1:8" x14ac:dyDescent="0.25">
      <c r="C31" s="21"/>
      <c r="D31" s="21"/>
      <c r="E31" s="21"/>
      <c r="F31" s="21"/>
    </row>
    <row r="32" spans="1:8" x14ac:dyDescent="0.25">
      <c r="B32" s="5" t="s">
        <v>21</v>
      </c>
      <c r="C32" s="21"/>
      <c r="D32" s="21"/>
      <c r="E32" s="21"/>
      <c r="F32" s="21"/>
    </row>
    <row r="33" spans="2:6" x14ac:dyDescent="0.25">
      <c r="B33" s="21"/>
      <c r="C33" s="21"/>
      <c r="D33" s="21"/>
      <c r="E33" s="21"/>
      <c r="F33" s="21"/>
    </row>
  </sheetData>
  <mergeCells count="1">
    <mergeCell ref="B3:I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6"/>
  <sheetViews>
    <sheetView zoomScale="70" zoomScaleNormal="70" workbookViewId="0">
      <selection activeCell="J46" sqref="J46"/>
    </sheetView>
  </sheetViews>
  <sheetFormatPr defaultRowHeight="15" x14ac:dyDescent="0.25"/>
  <cols>
    <col min="1" max="1" width="16.7109375" customWidth="1"/>
    <col min="2" max="2" width="52.5703125" customWidth="1"/>
    <col min="3" max="3" width="11.5703125" customWidth="1"/>
    <col min="5" max="5" width="10.5703125" customWidth="1"/>
    <col min="6" max="6" width="21.140625" style="110" customWidth="1"/>
    <col min="7" max="7" width="13.7109375" customWidth="1"/>
    <col min="9" max="9" width="9.140625" style="110"/>
  </cols>
  <sheetData>
    <row r="1" spans="1:9" ht="26.25" x14ac:dyDescent="0.4">
      <c r="A1" s="1" t="s">
        <v>0</v>
      </c>
    </row>
    <row r="2" spans="1:9" ht="26.25" x14ac:dyDescent="0.4">
      <c r="A2" s="1" t="s">
        <v>48</v>
      </c>
    </row>
    <row r="3" spans="1:9" ht="409.5" customHeight="1" x14ac:dyDescent="0.25">
      <c r="A3" s="4"/>
      <c r="B3" s="164" t="s">
        <v>338</v>
      </c>
      <c r="C3" s="164"/>
      <c r="D3" s="164"/>
      <c r="E3" s="164"/>
      <c r="F3" s="139"/>
      <c r="G3" s="5"/>
      <c r="H3" s="5"/>
    </row>
    <row r="4" spans="1:9" s="151" customFormat="1" ht="15" customHeight="1" x14ac:dyDescent="0.25">
      <c r="A4" s="152"/>
      <c r="B4" s="157"/>
      <c r="C4" s="153"/>
      <c r="D4" s="153"/>
      <c r="E4" s="153"/>
      <c r="F4" s="153"/>
      <c r="G4" s="153"/>
      <c r="H4" s="153"/>
    </row>
    <row r="5" spans="1:9" x14ac:dyDescent="0.25">
      <c r="A5" s="4"/>
      <c r="B5" s="6" t="s">
        <v>2</v>
      </c>
      <c r="C5" s="6"/>
      <c r="D5" s="6"/>
      <c r="E5" s="6"/>
      <c r="F5" s="139"/>
      <c r="G5" s="139"/>
      <c r="H5" s="139"/>
    </row>
    <row r="6" spans="1:9" x14ac:dyDescent="0.25">
      <c r="A6" s="4"/>
      <c r="B6" s="7" t="s">
        <v>3</v>
      </c>
      <c r="C6" s="5"/>
      <c r="D6" s="5"/>
      <c r="E6" s="5"/>
      <c r="F6" s="139"/>
      <c r="G6" s="5"/>
      <c r="H6" s="5"/>
    </row>
    <row r="7" spans="1:9" x14ac:dyDescent="0.25">
      <c r="A7" s="4"/>
      <c r="B7" s="5" t="s">
        <v>4</v>
      </c>
      <c r="C7" s="8"/>
      <c r="D7" s="5"/>
      <c r="E7" s="5"/>
      <c r="F7" s="139"/>
      <c r="G7" s="5"/>
      <c r="H7" s="5"/>
    </row>
    <row r="8" spans="1:9" x14ac:dyDescent="0.25">
      <c r="A8" s="4"/>
      <c r="B8" s="5" t="s">
        <v>5</v>
      </c>
      <c r="C8" s="5"/>
      <c r="D8" s="5"/>
      <c r="E8" s="5"/>
      <c r="F8" s="139"/>
      <c r="G8" s="5"/>
      <c r="H8" s="5"/>
    </row>
    <row r="10" spans="1:9" x14ac:dyDescent="0.25">
      <c r="B10" s="4" t="s">
        <v>6</v>
      </c>
      <c r="C10" t="s">
        <v>1</v>
      </c>
    </row>
    <row r="11" spans="1:9" s="28" customFormat="1" x14ac:dyDescent="0.25">
      <c r="B11" s="4"/>
      <c r="F11" s="110"/>
      <c r="I11" s="110"/>
    </row>
    <row r="12" spans="1:9" s="28" customFormat="1" x14ac:dyDescent="0.25">
      <c r="B12" s="4" t="s">
        <v>260</v>
      </c>
      <c r="F12" s="110"/>
      <c r="I12" s="110"/>
    </row>
    <row r="13" spans="1:9" s="28" customFormat="1" x14ac:dyDescent="0.25">
      <c r="B13" s="12" t="s">
        <v>59</v>
      </c>
      <c r="C13" s="39">
        <v>15000</v>
      </c>
      <c r="F13" s="110"/>
      <c r="I13" s="110"/>
    </row>
    <row r="14" spans="1:9" s="28" customFormat="1" x14ac:dyDescent="0.25">
      <c r="B14" s="12" t="s">
        <v>113</v>
      </c>
      <c r="C14" s="39">
        <v>20000</v>
      </c>
      <c r="F14" s="110"/>
      <c r="I14" s="110"/>
    </row>
    <row r="15" spans="1:9" s="28" customFormat="1" x14ac:dyDescent="0.25">
      <c r="B15" s="12" t="s">
        <v>109</v>
      </c>
      <c r="C15" s="39">
        <v>30000</v>
      </c>
      <c r="F15" s="110"/>
      <c r="I15" s="110"/>
    </row>
    <row r="16" spans="1:9" s="28" customFormat="1" x14ac:dyDescent="0.25">
      <c r="B16" s="12" t="s">
        <v>107</v>
      </c>
      <c r="C16" s="39">
        <v>12500</v>
      </c>
      <c r="F16" s="110"/>
      <c r="I16" s="110"/>
    </row>
    <row r="17" spans="2:9" s="28" customFormat="1" x14ac:dyDescent="0.25">
      <c r="B17" s="12" t="s">
        <v>251</v>
      </c>
      <c r="C17" s="39">
        <v>255000</v>
      </c>
      <c r="F17" s="110"/>
      <c r="I17" s="110"/>
    </row>
    <row r="18" spans="2:9" s="28" customFormat="1" x14ac:dyDescent="0.25">
      <c r="B18" s="12" t="s">
        <v>138</v>
      </c>
      <c r="C18" s="39">
        <v>51000</v>
      </c>
      <c r="F18" s="110"/>
      <c r="I18" s="110"/>
    </row>
    <row r="19" spans="2:9" s="28" customFormat="1" x14ac:dyDescent="0.25">
      <c r="B19" s="12" t="s">
        <v>252</v>
      </c>
      <c r="C19" s="14">
        <f>C17-C18</f>
        <v>204000</v>
      </c>
      <c r="F19" s="110"/>
      <c r="I19" s="110"/>
    </row>
    <row r="20" spans="2:9" s="28" customFormat="1" x14ac:dyDescent="0.25">
      <c r="B20" s="12" t="s">
        <v>78</v>
      </c>
      <c r="C20" s="14">
        <f>SUM(C13:C16)+C19</f>
        <v>281500</v>
      </c>
      <c r="F20" s="110"/>
      <c r="I20" s="110"/>
    </row>
    <row r="21" spans="2:9" s="28" customFormat="1" x14ac:dyDescent="0.25">
      <c r="B21" s="12"/>
      <c r="C21" s="14"/>
      <c r="F21" s="110"/>
      <c r="I21" s="110"/>
    </row>
    <row r="22" spans="2:9" s="28" customFormat="1" x14ac:dyDescent="0.25">
      <c r="B22" s="12" t="s">
        <v>106</v>
      </c>
      <c r="C22" s="39">
        <v>17000</v>
      </c>
      <c r="F22" s="110"/>
      <c r="I22" s="110"/>
    </row>
    <row r="23" spans="2:9" s="28" customFormat="1" x14ac:dyDescent="0.25">
      <c r="B23" s="12" t="s">
        <v>145</v>
      </c>
      <c r="C23" s="39">
        <v>25000</v>
      </c>
      <c r="F23" s="110"/>
      <c r="I23" s="110"/>
    </row>
    <row r="24" spans="2:9" s="28" customFormat="1" x14ac:dyDescent="0.25">
      <c r="B24" s="12" t="s">
        <v>111</v>
      </c>
      <c r="C24" s="39">
        <v>55000</v>
      </c>
      <c r="F24" s="110"/>
      <c r="I24" s="110"/>
    </row>
    <row r="25" spans="2:9" s="28" customFormat="1" x14ac:dyDescent="0.25">
      <c r="B25" s="12" t="s">
        <v>115</v>
      </c>
      <c r="C25" s="39">
        <v>25000</v>
      </c>
      <c r="F25" s="110"/>
      <c r="I25" s="110"/>
    </row>
    <row r="26" spans="2:9" s="28" customFormat="1" x14ac:dyDescent="0.25">
      <c r="B26" s="12" t="s">
        <v>110</v>
      </c>
      <c r="C26" s="39">
        <v>60000</v>
      </c>
      <c r="F26" s="110"/>
      <c r="I26" s="110"/>
    </row>
    <row r="27" spans="2:9" s="28" customFormat="1" x14ac:dyDescent="0.25">
      <c r="B27" s="28" t="s">
        <v>272</v>
      </c>
      <c r="C27" s="39">
        <v>30000</v>
      </c>
      <c r="F27" s="110"/>
      <c r="I27" s="110"/>
    </row>
    <row r="28" spans="2:9" s="28" customFormat="1" x14ac:dyDescent="0.25">
      <c r="B28" s="12" t="s">
        <v>105</v>
      </c>
      <c r="C28" s="39">
        <v>69500</v>
      </c>
      <c r="F28" s="110"/>
      <c r="I28" s="110"/>
    </row>
    <row r="29" spans="2:9" s="28" customFormat="1" x14ac:dyDescent="0.25">
      <c r="B29" s="12" t="s">
        <v>158</v>
      </c>
      <c r="C29" s="14">
        <f>SUM(C22:C28)</f>
        <v>281500</v>
      </c>
      <c r="F29" s="110"/>
      <c r="I29" s="110"/>
    </row>
    <row r="30" spans="2:9" s="28" customFormat="1" x14ac:dyDescent="0.25">
      <c r="B30" s="4"/>
      <c r="F30" s="110"/>
      <c r="I30" s="110"/>
    </row>
    <row r="31" spans="2:9" s="28" customFormat="1" x14ac:dyDescent="0.25">
      <c r="B31" s="12" t="s">
        <v>60</v>
      </c>
      <c r="C31" s="39">
        <v>245000</v>
      </c>
      <c r="F31" s="110"/>
      <c r="I31" s="110"/>
    </row>
    <row r="32" spans="2:9" s="28" customFormat="1" x14ac:dyDescent="0.25">
      <c r="B32" s="12" t="s">
        <v>100</v>
      </c>
      <c r="C32" s="95">
        <v>60</v>
      </c>
      <c r="D32" s="28" t="s">
        <v>64</v>
      </c>
      <c r="F32" s="110"/>
      <c r="I32" s="110"/>
    </row>
    <row r="33" spans="2:9" s="28" customFormat="1" x14ac:dyDescent="0.25">
      <c r="B33" s="12" t="s">
        <v>57</v>
      </c>
      <c r="C33" s="39">
        <v>24500</v>
      </c>
      <c r="F33" s="110"/>
      <c r="I33" s="110"/>
    </row>
    <row r="34" spans="2:9" s="28" customFormat="1" x14ac:dyDescent="0.25">
      <c r="B34" s="12" t="s">
        <v>254</v>
      </c>
      <c r="C34" s="95">
        <v>8</v>
      </c>
      <c r="D34" s="28" t="s">
        <v>253</v>
      </c>
      <c r="F34" s="110"/>
      <c r="I34" s="110"/>
    </row>
    <row r="35" spans="2:9" s="28" customFormat="1" x14ac:dyDescent="0.25">
      <c r="B35" s="12" t="s">
        <v>256</v>
      </c>
      <c r="C35" s="9">
        <v>10</v>
      </c>
      <c r="D35" s="28" t="s">
        <v>255</v>
      </c>
      <c r="F35" s="110"/>
      <c r="I35" s="110"/>
    </row>
    <row r="36" spans="2:9" x14ac:dyDescent="0.25">
      <c r="B36" s="12" t="s">
        <v>257</v>
      </c>
      <c r="C36" s="9">
        <v>12</v>
      </c>
      <c r="D36" s="28" t="s">
        <v>258</v>
      </c>
    </row>
    <row r="37" spans="2:9" x14ac:dyDescent="0.25">
      <c r="B37" s="12" t="s">
        <v>259</v>
      </c>
      <c r="C37" s="9">
        <v>20</v>
      </c>
      <c r="D37" s="28" t="s">
        <v>64</v>
      </c>
    </row>
    <row r="38" spans="2:9" s="28" customFormat="1" x14ac:dyDescent="0.25">
      <c r="B38" s="12"/>
      <c r="C38"/>
      <c r="F38" s="110"/>
      <c r="I38" s="110"/>
    </row>
    <row r="39" spans="2:9" s="28" customFormat="1" x14ac:dyDescent="0.25">
      <c r="B39" s="12" t="s">
        <v>86</v>
      </c>
      <c r="C39" s="39">
        <v>2500</v>
      </c>
      <c r="F39" s="110"/>
      <c r="I39" s="110"/>
    </row>
    <row r="40" spans="2:9" s="28" customFormat="1" x14ac:dyDescent="0.25">
      <c r="B40" s="12" t="s">
        <v>170</v>
      </c>
      <c r="C40" s="39">
        <v>5500</v>
      </c>
      <c r="F40" s="110"/>
      <c r="I40" s="110"/>
    </row>
    <row r="41" spans="2:9" s="28" customFormat="1" x14ac:dyDescent="0.25">
      <c r="B41" s="12" t="s">
        <v>229</v>
      </c>
      <c r="C41" s="132">
        <v>10000</v>
      </c>
      <c r="F41" s="110"/>
      <c r="I41" s="110"/>
    </row>
    <row r="42" spans="2:9" s="28" customFormat="1" x14ac:dyDescent="0.25">
      <c r="B42" s="12"/>
      <c r="C42"/>
      <c r="F42" s="110"/>
      <c r="I42" s="110"/>
    </row>
    <row r="43" spans="2:9" s="28" customFormat="1" x14ac:dyDescent="0.25">
      <c r="B43" s="4" t="s">
        <v>261</v>
      </c>
      <c r="C43"/>
      <c r="F43" s="110"/>
      <c r="I43" s="110"/>
    </row>
    <row r="44" spans="2:9" s="28" customFormat="1" x14ac:dyDescent="0.25">
      <c r="B44" s="12" t="s">
        <v>262</v>
      </c>
      <c r="C44" s="9">
        <v>10</v>
      </c>
      <c r="D44" s="28" t="s">
        <v>64</v>
      </c>
      <c r="F44" s="110"/>
      <c r="I44" s="110"/>
    </row>
    <row r="45" spans="2:9" s="28" customFormat="1" x14ac:dyDescent="0.25">
      <c r="B45" s="12" t="s">
        <v>263</v>
      </c>
      <c r="C45" s="39">
        <v>40000</v>
      </c>
      <c r="F45" s="110"/>
      <c r="I45" s="110"/>
    </row>
    <row r="46" spans="2:9" s="28" customFormat="1" x14ac:dyDescent="0.25">
      <c r="B46" s="28" t="s">
        <v>273</v>
      </c>
      <c r="C46" s="9">
        <v>20</v>
      </c>
      <c r="D46" s="28" t="s">
        <v>64</v>
      </c>
      <c r="F46" s="110"/>
      <c r="I46" s="110"/>
    </row>
    <row r="47" spans="2:9" s="28" customFormat="1" x14ac:dyDescent="0.25">
      <c r="B47" s="12" t="s">
        <v>264</v>
      </c>
      <c r="C47" s="39">
        <v>6500</v>
      </c>
      <c r="F47" s="110"/>
      <c r="I47" s="110"/>
    </row>
    <row r="48" spans="2:9" s="28" customFormat="1" x14ac:dyDescent="0.25">
      <c r="B48" s="12" t="s">
        <v>265</v>
      </c>
      <c r="C48" s="39">
        <v>12500</v>
      </c>
      <c r="D48" s="28" t="s">
        <v>274</v>
      </c>
      <c r="F48" s="110"/>
      <c r="I48" s="110"/>
    </row>
    <row r="49" spans="1:9" x14ac:dyDescent="0.25">
      <c r="A49" s="11"/>
    </row>
    <row r="50" spans="1:9" x14ac:dyDescent="0.25">
      <c r="A50" s="11"/>
      <c r="E50" s="12"/>
      <c r="H50" s="13"/>
    </row>
    <row r="51" spans="1:9" x14ac:dyDescent="0.25">
      <c r="A51" s="11"/>
      <c r="B51" s="4" t="s">
        <v>7</v>
      </c>
    </row>
    <row r="52" spans="1:9" s="28" customFormat="1" x14ac:dyDescent="0.25">
      <c r="A52" s="11"/>
      <c r="B52" s="4"/>
      <c r="F52" s="110"/>
      <c r="I52" s="110"/>
    </row>
    <row r="53" spans="1:9" s="28" customFormat="1" x14ac:dyDescent="0.25">
      <c r="A53" s="11"/>
      <c r="B53" s="4" t="s">
        <v>50</v>
      </c>
      <c r="F53" s="110"/>
      <c r="I53" s="110"/>
    </row>
    <row r="54" spans="1:9" s="28" customFormat="1" x14ac:dyDescent="0.25">
      <c r="A54" s="11"/>
      <c r="B54" s="34" t="s">
        <v>60</v>
      </c>
      <c r="C54" s="46">
        <f>C31</f>
        <v>245000</v>
      </c>
      <c r="F54" s="110"/>
      <c r="I54" s="110"/>
    </row>
    <row r="55" spans="1:9" s="28" customFormat="1" x14ac:dyDescent="0.25">
      <c r="A55" s="11"/>
      <c r="B55" s="34" t="s">
        <v>54</v>
      </c>
      <c r="C55" s="43">
        <f>C31*(C32/100)</f>
        <v>147000</v>
      </c>
      <c r="F55" s="110"/>
      <c r="I55" s="110"/>
    </row>
    <row r="56" spans="1:9" s="28" customFormat="1" x14ac:dyDescent="0.25">
      <c r="A56" s="11"/>
      <c r="B56" s="34" t="s">
        <v>1</v>
      </c>
      <c r="C56" s="55"/>
      <c r="F56" s="110"/>
      <c r="I56" s="110"/>
    </row>
    <row r="57" spans="1:9" s="28" customFormat="1" x14ac:dyDescent="0.25">
      <c r="A57" s="11"/>
      <c r="B57" s="34" t="s">
        <v>71</v>
      </c>
      <c r="C57" s="46">
        <f>C54-C55</f>
        <v>98000</v>
      </c>
      <c r="F57" s="110"/>
      <c r="I57" s="110"/>
    </row>
    <row r="58" spans="1:9" s="28" customFormat="1" x14ac:dyDescent="0.25">
      <c r="A58" s="11"/>
      <c r="B58" s="34" t="s">
        <v>57</v>
      </c>
      <c r="C58" s="43">
        <f>C33</f>
        <v>24500</v>
      </c>
      <c r="F58" s="110"/>
      <c r="I58" s="110"/>
    </row>
    <row r="59" spans="1:9" s="28" customFormat="1" x14ac:dyDescent="0.25">
      <c r="A59" s="11"/>
      <c r="B59" s="34" t="s">
        <v>83</v>
      </c>
      <c r="C59" s="43">
        <f>(C34/100)*C17</f>
        <v>20400</v>
      </c>
      <c r="F59" s="110"/>
      <c r="I59" s="110"/>
    </row>
    <row r="60" spans="1:9" s="28" customFormat="1" x14ac:dyDescent="0.25">
      <c r="A60" s="11"/>
      <c r="B60" s="34"/>
      <c r="C60" s="55"/>
      <c r="F60" s="110"/>
      <c r="I60" s="110"/>
    </row>
    <row r="61" spans="1:9" s="28" customFormat="1" x14ac:dyDescent="0.25">
      <c r="A61" s="11"/>
      <c r="B61" s="34" t="s">
        <v>79</v>
      </c>
      <c r="C61" s="46">
        <f>C57-C58-C59</f>
        <v>53100</v>
      </c>
      <c r="F61" s="110"/>
      <c r="I61" s="110"/>
    </row>
    <row r="62" spans="1:9" s="28" customFormat="1" x14ac:dyDescent="0.25">
      <c r="A62" s="11"/>
      <c r="B62" s="34" t="s">
        <v>84</v>
      </c>
      <c r="C62" s="43">
        <f>((C35/100)*C23)+((C36/100)*C24)</f>
        <v>9100</v>
      </c>
      <c r="F62" s="110"/>
      <c r="I62" s="110"/>
    </row>
    <row r="63" spans="1:9" s="28" customFormat="1" x14ac:dyDescent="0.25">
      <c r="A63" s="11"/>
      <c r="B63" s="34"/>
      <c r="C63" s="55"/>
      <c r="F63" s="110"/>
      <c r="I63" s="110"/>
    </row>
    <row r="64" spans="1:9" s="28" customFormat="1" x14ac:dyDescent="0.25">
      <c r="A64" s="11"/>
      <c r="B64" s="34" t="s">
        <v>53</v>
      </c>
      <c r="C64" s="46">
        <f>C61-C62</f>
        <v>44000</v>
      </c>
      <c r="F64" s="110"/>
      <c r="I64" s="110"/>
    </row>
    <row r="65" spans="1:9" s="28" customFormat="1" x14ac:dyDescent="0.25">
      <c r="A65" s="11"/>
      <c r="B65" s="34" t="s">
        <v>85</v>
      </c>
      <c r="C65" s="43">
        <f>C37/100*C64</f>
        <v>8800</v>
      </c>
      <c r="F65" s="110"/>
      <c r="I65" s="110"/>
    </row>
    <row r="66" spans="1:9" s="28" customFormat="1" x14ac:dyDescent="0.25">
      <c r="A66" s="11"/>
      <c r="B66" s="34" t="s">
        <v>1</v>
      </c>
      <c r="C66" s="55"/>
      <c r="F66" s="110"/>
      <c r="I66" s="110"/>
    </row>
    <row r="67" spans="1:9" s="28" customFormat="1" x14ac:dyDescent="0.25">
      <c r="A67" s="11"/>
      <c r="B67" s="34" t="s">
        <v>55</v>
      </c>
      <c r="C67" s="46">
        <f>C64-C65</f>
        <v>35200</v>
      </c>
      <c r="F67" s="110"/>
      <c r="I67" s="110"/>
    </row>
    <row r="68" spans="1:9" s="28" customFormat="1" x14ac:dyDescent="0.25">
      <c r="A68" s="11"/>
      <c r="B68" s="34" t="s">
        <v>86</v>
      </c>
      <c r="C68" s="43">
        <f>C39</f>
        <v>2500</v>
      </c>
      <c r="F68" s="110"/>
      <c r="I68" s="110"/>
    </row>
    <row r="69" spans="1:9" s="28" customFormat="1" x14ac:dyDescent="0.25">
      <c r="A69" s="11"/>
      <c r="B69" s="12"/>
      <c r="C69" s="55"/>
      <c r="F69" s="110"/>
      <c r="I69" s="110"/>
    </row>
    <row r="70" spans="1:9" s="28" customFormat="1" x14ac:dyDescent="0.25">
      <c r="A70" s="11"/>
      <c r="B70" s="50" t="s">
        <v>56</v>
      </c>
      <c r="C70" s="46">
        <f>C67-C68</f>
        <v>32700</v>
      </c>
      <c r="F70" s="110"/>
      <c r="I70" s="110"/>
    </row>
    <row r="71" spans="1:9" s="28" customFormat="1" ht="15.75" thickBot="1" x14ac:dyDescent="0.3">
      <c r="A71" s="11"/>
      <c r="B71" s="12"/>
      <c r="C71" s="49"/>
      <c r="F71" s="110"/>
      <c r="I71" s="110"/>
    </row>
    <row r="72" spans="1:9" s="28" customFormat="1" ht="15.75" thickTop="1" x14ac:dyDescent="0.25">
      <c r="A72" s="11"/>
      <c r="B72" s="12"/>
      <c r="C72" s="34"/>
      <c r="F72" s="110"/>
      <c r="I72" s="110"/>
    </row>
    <row r="73" spans="1:9" s="28" customFormat="1" x14ac:dyDescent="0.25">
      <c r="A73" s="11"/>
      <c r="B73" s="12" t="s">
        <v>61</v>
      </c>
      <c r="C73" s="47">
        <f>C41</f>
        <v>10000</v>
      </c>
      <c r="F73" s="110"/>
      <c r="I73" s="110"/>
    </row>
    <row r="74" spans="1:9" s="28" customFormat="1" x14ac:dyDescent="0.25">
      <c r="A74" s="11"/>
      <c r="B74" s="12" t="s">
        <v>52</v>
      </c>
      <c r="C74" s="33">
        <f>C70/C73</f>
        <v>3.27</v>
      </c>
      <c r="F74" s="110"/>
      <c r="I74" s="110"/>
    </row>
    <row r="75" spans="1:9" s="28" customFormat="1" x14ac:dyDescent="0.25">
      <c r="A75" s="11"/>
      <c r="B75" s="4"/>
      <c r="F75" s="110"/>
      <c r="I75" s="110"/>
    </row>
    <row r="76" spans="1:9" s="121" customFormat="1" x14ac:dyDescent="0.25">
      <c r="A76" s="11"/>
      <c r="B76" s="121" t="s">
        <v>317</v>
      </c>
      <c r="C76" s="14">
        <f>C55</f>
        <v>147000</v>
      </c>
      <c r="F76" s="110"/>
      <c r="I76" s="110"/>
    </row>
    <row r="77" spans="1:9" s="28" customFormat="1" x14ac:dyDescent="0.25">
      <c r="A77" s="11"/>
      <c r="B77" s="104" t="s">
        <v>275</v>
      </c>
      <c r="C77" s="14">
        <f>C59</f>
        <v>20400</v>
      </c>
      <c r="F77" s="110"/>
      <c r="I77" s="110"/>
    </row>
    <row r="78" spans="1:9" s="28" customFormat="1" x14ac:dyDescent="0.25">
      <c r="A78" s="11"/>
      <c r="B78" s="104" t="s">
        <v>276</v>
      </c>
      <c r="C78" s="14">
        <f>C62</f>
        <v>9100</v>
      </c>
      <c r="F78" s="110"/>
      <c r="I78" s="110"/>
    </row>
    <row r="79" spans="1:9" s="121" customFormat="1" x14ac:dyDescent="0.25">
      <c r="A79" s="11"/>
      <c r="B79" s="120" t="s">
        <v>318</v>
      </c>
      <c r="C79" s="14">
        <f>C65</f>
        <v>8800</v>
      </c>
      <c r="F79" s="110"/>
      <c r="I79" s="110"/>
    </row>
    <row r="80" spans="1:9" s="28" customFormat="1" x14ac:dyDescent="0.25">
      <c r="A80" s="11"/>
      <c r="B80" s="4"/>
      <c r="F80" s="110"/>
      <c r="I80" s="110"/>
    </row>
    <row r="81" spans="1:9" s="28" customFormat="1" x14ac:dyDescent="0.25">
      <c r="A81" s="11"/>
      <c r="B81" s="4" t="s">
        <v>51</v>
      </c>
      <c r="F81" s="110"/>
      <c r="I81" s="110"/>
    </row>
    <row r="82" spans="1:9" s="28" customFormat="1" x14ac:dyDescent="0.25">
      <c r="A82" s="11"/>
      <c r="B82" s="34" t="s">
        <v>266</v>
      </c>
      <c r="C82" s="46">
        <f>C28</f>
        <v>69500</v>
      </c>
      <c r="F82" s="110"/>
      <c r="I82" s="110"/>
    </row>
    <row r="83" spans="1:9" x14ac:dyDescent="0.25">
      <c r="A83" s="11"/>
      <c r="B83" s="34" t="s">
        <v>267</v>
      </c>
      <c r="C83" s="47">
        <f>C70</f>
        <v>32700</v>
      </c>
    </row>
    <row r="84" spans="1:9" x14ac:dyDescent="0.25">
      <c r="A84" s="11" t="s">
        <v>1</v>
      </c>
      <c r="B84" s="34" t="s">
        <v>268</v>
      </c>
      <c r="C84" s="47">
        <f>C40</f>
        <v>5500</v>
      </c>
    </row>
    <row r="85" spans="1:9" s="28" customFormat="1" x14ac:dyDescent="0.25">
      <c r="A85" s="11"/>
      <c r="B85" s="34"/>
      <c r="C85" s="71"/>
      <c r="F85" s="110"/>
      <c r="I85" s="110"/>
    </row>
    <row r="86" spans="1:9" x14ac:dyDescent="0.25">
      <c r="A86" s="11"/>
      <c r="B86" s="34" t="s">
        <v>269</v>
      </c>
      <c r="C86" s="46">
        <f>C82+C83-C84</f>
        <v>96700</v>
      </c>
    </row>
    <row r="87" spans="1:9" ht="15.75" thickBot="1" x14ac:dyDescent="0.3">
      <c r="A87" s="11"/>
      <c r="B87" s="34" t="s">
        <v>1</v>
      </c>
      <c r="C87" s="100" t="s">
        <v>1</v>
      </c>
    </row>
    <row r="88" spans="1:9" s="28" customFormat="1" ht="15.75" thickTop="1" x14ac:dyDescent="0.25">
      <c r="A88" s="11"/>
      <c r="C88" s="99"/>
      <c r="F88" s="110"/>
      <c r="I88" s="110"/>
    </row>
    <row r="89" spans="1:9" s="28" customFormat="1" x14ac:dyDescent="0.25">
      <c r="A89" s="11"/>
      <c r="B89" s="4" t="s">
        <v>58</v>
      </c>
      <c r="C89" s="99"/>
      <c r="F89" s="110"/>
      <c r="I89" s="110"/>
    </row>
    <row r="90" spans="1:9" s="28" customFormat="1" x14ac:dyDescent="0.25">
      <c r="A90" s="11"/>
      <c r="B90" s="34" t="s">
        <v>59</v>
      </c>
      <c r="D90" s="101">
        <f>C13</f>
        <v>15000</v>
      </c>
      <c r="F90" s="141" t="s">
        <v>106</v>
      </c>
      <c r="G90" s="46">
        <f>(1+(C46/100))*C22</f>
        <v>20400</v>
      </c>
      <c r="I90" s="110"/>
    </row>
    <row r="91" spans="1:9" s="28" customFormat="1" x14ac:dyDescent="0.25">
      <c r="A91" s="11"/>
      <c r="B91" s="34" t="s">
        <v>113</v>
      </c>
      <c r="D91" s="102">
        <f>(1+(C44/100))*C14</f>
        <v>22000</v>
      </c>
      <c r="F91" s="141" t="s">
        <v>145</v>
      </c>
      <c r="G91" s="47">
        <f>C23+C47</f>
        <v>31500</v>
      </c>
      <c r="I91" s="110"/>
    </row>
    <row r="92" spans="1:9" s="28" customFormat="1" x14ac:dyDescent="0.25">
      <c r="A92" s="11"/>
      <c r="B92" s="34" t="s">
        <v>109</v>
      </c>
      <c r="D92" s="102">
        <f>(1+(C44/100))*C15</f>
        <v>33000</v>
      </c>
      <c r="F92" s="141" t="s">
        <v>111</v>
      </c>
      <c r="G92" s="47">
        <f>C24-C48</f>
        <v>42500</v>
      </c>
      <c r="I92" s="110"/>
    </row>
    <row r="93" spans="1:9" s="28" customFormat="1" x14ac:dyDescent="0.25">
      <c r="A93" s="11"/>
      <c r="B93" s="34" t="s">
        <v>107</v>
      </c>
      <c r="D93" s="102">
        <f>C16</f>
        <v>12500</v>
      </c>
      <c r="F93" s="110"/>
      <c r="G93" s="55"/>
      <c r="I93" s="110"/>
    </row>
    <row r="94" spans="1:9" s="28" customFormat="1" x14ac:dyDescent="0.25">
      <c r="A94" s="11"/>
      <c r="D94" s="44"/>
      <c r="F94" s="110"/>
      <c r="G94" s="34"/>
      <c r="I94" s="110"/>
    </row>
    <row r="95" spans="1:9" s="28" customFormat="1" x14ac:dyDescent="0.25">
      <c r="A95" s="11"/>
      <c r="B95" s="28" t="s">
        <v>148</v>
      </c>
      <c r="D95" s="101">
        <f>SUM(D90:D93)</f>
        <v>82500</v>
      </c>
      <c r="F95" s="110" t="s">
        <v>155</v>
      </c>
      <c r="G95" s="46">
        <f>SUM(G90:G92)</f>
        <v>94400</v>
      </c>
      <c r="I95" s="110"/>
    </row>
    <row r="96" spans="1:9" s="28" customFormat="1" x14ac:dyDescent="0.25">
      <c r="A96" s="11"/>
      <c r="D96" s="102"/>
      <c r="F96" s="110"/>
      <c r="G96" s="34"/>
      <c r="I96" s="110"/>
    </row>
    <row r="97" spans="1:9" s="28" customFormat="1" x14ac:dyDescent="0.25">
      <c r="A97" s="11"/>
      <c r="B97" s="34" t="s">
        <v>270</v>
      </c>
      <c r="C97" s="101">
        <f>C17+C45</f>
        <v>295000</v>
      </c>
      <c r="F97" s="141" t="s">
        <v>115</v>
      </c>
      <c r="G97" s="46">
        <f>C25</f>
        <v>25000</v>
      </c>
      <c r="I97" s="110"/>
    </row>
    <row r="98" spans="1:9" s="28" customFormat="1" x14ac:dyDescent="0.25">
      <c r="A98" s="11"/>
      <c r="B98" s="34" t="s">
        <v>271</v>
      </c>
      <c r="C98" s="133">
        <f>C18+((C34/100)*C17)</f>
        <v>71400</v>
      </c>
      <c r="F98" s="141" t="s">
        <v>110</v>
      </c>
      <c r="G98" s="47">
        <f>C26</f>
        <v>60000</v>
      </c>
      <c r="I98" s="110"/>
    </row>
    <row r="99" spans="1:9" s="28" customFormat="1" x14ac:dyDescent="0.25">
      <c r="A99" s="11"/>
      <c r="D99" s="44"/>
      <c r="F99" s="141" t="s">
        <v>272</v>
      </c>
      <c r="G99" s="47">
        <f>C27</f>
        <v>30000</v>
      </c>
      <c r="I99" s="110"/>
    </row>
    <row r="100" spans="1:9" s="28" customFormat="1" x14ac:dyDescent="0.25">
      <c r="A100" s="11"/>
      <c r="B100" s="28" t="s">
        <v>252</v>
      </c>
      <c r="D100" s="134">
        <f>C97-C98</f>
        <v>223600</v>
      </c>
      <c r="F100" s="141" t="s">
        <v>105</v>
      </c>
      <c r="G100" s="47">
        <f>C86</f>
        <v>96700</v>
      </c>
      <c r="I100" s="110"/>
    </row>
    <row r="101" spans="1:9" s="28" customFormat="1" x14ac:dyDescent="0.25">
      <c r="A101" s="11"/>
      <c r="D101" s="103"/>
      <c r="F101" s="110"/>
      <c r="G101" s="55"/>
      <c r="I101" s="110"/>
    </row>
    <row r="102" spans="1:9" s="28" customFormat="1" x14ac:dyDescent="0.25">
      <c r="A102" s="11"/>
      <c r="D102" s="34"/>
      <c r="F102" s="110" t="s">
        <v>157</v>
      </c>
      <c r="G102" s="46">
        <f>SUM(G97:G100)</f>
        <v>211700</v>
      </c>
      <c r="I102" s="110"/>
    </row>
    <row r="103" spans="1:9" x14ac:dyDescent="0.25">
      <c r="A103" s="11"/>
      <c r="D103" s="34"/>
      <c r="G103" s="34"/>
    </row>
    <row r="104" spans="1:9" x14ac:dyDescent="0.25">
      <c r="A104" s="11"/>
      <c r="B104" s="28" t="s">
        <v>78</v>
      </c>
      <c r="D104" s="101">
        <f>D95+D100</f>
        <v>306100</v>
      </c>
      <c r="F104" s="110" t="s">
        <v>158</v>
      </c>
      <c r="G104" s="46">
        <f>G95+G102</f>
        <v>306100</v>
      </c>
    </row>
    <row r="105" spans="1:9" ht="15.75" thickBot="1" x14ac:dyDescent="0.3">
      <c r="A105" s="11"/>
      <c r="B105" t="s">
        <v>1</v>
      </c>
      <c r="D105" s="100" t="s">
        <v>1</v>
      </c>
      <c r="G105" s="49"/>
    </row>
    <row r="106" spans="1:9" ht="15.75" thickTop="1" x14ac:dyDescent="0.25">
      <c r="A106" s="11"/>
      <c r="B106" t="s">
        <v>1</v>
      </c>
      <c r="C106" t="s">
        <v>1</v>
      </c>
    </row>
    <row r="107" spans="1:9" s="121" customFormat="1" x14ac:dyDescent="0.25">
      <c r="A107" s="11"/>
      <c r="B107" s="121" t="s">
        <v>319</v>
      </c>
      <c r="C107" s="14">
        <f>D91</f>
        <v>22000</v>
      </c>
      <c r="F107" s="110"/>
      <c r="I107" s="110"/>
    </row>
    <row r="108" spans="1:9" s="121" customFormat="1" x14ac:dyDescent="0.25">
      <c r="A108" s="11"/>
      <c r="B108" s="121" t="s">
        <v>320</v>
      </c>
      <c r="C108" s="14">
        <f>D92</f>
        <v>33000</v>
      </c>
      <c r="F108" s="110"/>
      <c r="I108" s="110"/>
    </row>
    <row r="109" spans="1:9" s="121" customFormat="1" x14ac:dyDescent="0.25">
      <c r="A109" s="11"/>
      <c r="B109" s="121" t="s">
        <v>321</v>
      </c>
      <c r="C109" s="14">
        <f>C97</f>
        <v>295000</v>
      </c>
      <c r="F109" s="110"/>
      <c r="I109" s="110"/>
    </row>
    <row r="110" spans="1:9" s="28" customFormat="1" x14ac:dyDescent="0.25">
      <c r="A110" s="11"/>
      <c r="B110" s="28" t="s">
        <v>277</v>
      </c>
      <c r="C110" s="14">
        <f>C98</f>
        <v>71400</v>
      </c>
      <c r="F110" s="110"/>
      <c r="I110" s="110"/>
    </row>
    <row r="111" spans="1:9" s="121" customFormat="1" x14ac:dyDescent="0.25">
      <c r="A111" s="11"/>
      <c r="B111" s="121" t="s">
        <v>322</v>
      </c>
      <c r="C111" s="14">
        <f>G90</f>
        <v>20400</v>
      </c>
      <c r="F111" s="110"/>
      <c r="I111" s="110"/>
    </row>
    <row r="112" spans="1:9" s="121" customFormat="1" x14ac:dyDescent="0.25">
      <c r="A112" s="11"/>
      <c r="B112" s="121" t="s">
        <v>323</v>
      </c>
      <c r="C112" s="14">
        <f>G91</f>
        <v>31500</v>
      </c>
      <c r="F112" s="110"/>
      <c r="I112" s="110"/>
    </row>
    <row r="113" spans="1:9" s="121" customFormat="1" x14ac:dyDescent="0.25">
      <c r="A113" s="11"/>
      <c r="B113" s="121" t="s">
        <v>324</v>
      </c>
      <c r="C113" s="14">
        <f>G92</f>
        <v>42500</v>
      </c>
      <c r="F113" s="110"/>
      <c r="I113" s="110"/>
    </row>
    <row r="114" spans="1:9" s="28" customFormat="1" x14ac:dyDescent="0.25">
      <c r="A114" s="11"/>
      <c r="F114" s="110"/>
      <c r="I114" s="110"/>
    </row>
    <row r="115" spans="1:9" x14ac:dyDescent="0.25">
      <c r="A115" s="11"/>
    </row>
    <row r="116" spans="1:9" x14ac:dyDescent="0.25">
      <c r="A116" s="11"/>
      <c r="B116" s="18" t="s">
        <v>9</v>
      </c>
    </row>
    <row r="117" spans="1:9" x14ac:dyDescent="0.25">
      <c r="A117" s="19"/>
      <c r="B117" s="20"/>
      <c r="C117" s="21"/>
      <c r="D117" s="21"/>
      <c r="E117" s="21"/>
      <c r="F117" s="140"/>
      <c r="G117" s="19"/>
      <c r="H117" s="19"/>
    </row>
    <row r="118" spans="1:9" x14ac:dyDescent="0.25">
      <c r="A118" s="19"/>
      <c r="B118" s="22" t="s">
        <v>10</v>
      </c>
      <c r="C118" s="22"/>
      <c r="D118" s="22"/>
      <c r="E118" s="19"/>
      <c r="F118" s="140"/>
      <c r="G118" s="19"/>
      <c r="H118" s="19"/>
    </row>
    <row r="119" spans="1:9" ht="31.5" customHeight="1" x14ac:dyDescent="0.25">
      <c r="A119" s="19"/>
      <c r="B119" s="23" t="s">
        <v>11</v>
      </c>
      <c r="C119" s="24" t="s">
        <v>12</v>
      </c>
      <c r="D119" s="22"/>
      <c r="E119" s="19"/>
      <c r="F119" s="140"/>
      <c r="G119" s="19"/>
      <c r="H119" s="19"/>
    </row>
    <row r="120" spans="1:9" ht="31.5" customHeight="1" x14ac:dyDescent="0.25">
      <c r="A120" s="19"/>
      <c r="B120" s="23" t="s">
        <v>13</v>
      </c>
      <c r="C120" s="25" t="s">
        <v>14</v>
      </c>
      <c r="D120" s="22" t="s">
        <v>15</v>
      </c>
      <c r="E120" s="19"/>
      <c r="F120" s="140"/>
      <c r="G120" s="19"/>
      <c r="H120" s="19"/>
    </row>
    <row r="121" spans="1:9" x14ac:dyDescent="0.25">
      <c r="A121" s="19"/>
      <c r="B121" s="22" t="s">
        <v>16</v>
      </c>
      <c r="C121" s="24" t="s">
        <v>12</v>
      </c>
      <c r="D121" s="22"/>
      <c r="E121" s="19"/>
      <c r="F121" s="140"/>
      <c r="G121" s="19"/>
      <c r="H121" s="19"/>
    </row>
    <row r="122" spans="1:9" x14ac:dyDescent="0.25">
      <c r="A122" s="19"/>
      <c r="B122" s="22" t="s">
        <v>17</v>
      </c>
      <c r="C122" s="24" t="s">
        <v>18</v>
      </c>
      <c r="D122" s="22"/>
      <c r="E122" s="19"/>
      <c r="F122" s="140"/>
      <c r="G122" s="19"/>
      <c r="H122" s="19"/>
    </row>
    <row r="123" spans="1:9" x14ac:dyDescent="0.25">
      <c r="A123" s="19"/>
      <c r="B123" s="22" t="s">
        <v>19</v>
      </c>
      <c r="C123" s="24" t="s">
        <v>20</v>
      </c>
      <c r="D123" s="21"/>
      <c r="E123" s="19"/>
      <c r="F123" s="140"/>
      <c r="G123" s="19"/>
      <c r="H123" s="19"/>
    </row>
    <row r="124" spans="1:9" x14ac:dyDescent="0.25">
      <c r="C124" s="21"/>
      <c r="D124" s="21"/>
      <c r="E124" s="21"/>
      <c r="F124" s="140"/>
    </row>
    <row r="125" spans="1:9" x14ac:dyDescent="0.25">
      <c r="B125" s="5" t="s">
        <v>21</v>
      </c>
      <c r="C125" s="21"/>
      <c r="D125" s="21"/>
      <c r="E125" s="21"/>
      <c r="F125" s="140"/>
    </row>
    <row r="126" spans="1:9" x14ac:dyDescent="0.25">
      <c r="B126" s="21"/>
      <c r="C126" s="21"/>
      <c r="D126" s="21"/>
      <c r="E126" s="21"/>
      <c r="F126" s="140"/>
    </row>
  </sheetData>
  <mergeCells count="1">
    <mergeCell ref="B3:E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2"/>
  <sheetViews>
    <sheetView workbookViewId="0">
      <selection activeCell="E53" sqref="E53"/>
    </sheetView>
  </sheetViews>
  <sheetFormatPr defaultRowHeight="15" x14ac:dyDescent="0.25"/>
  <cols>
    <col min="1" max="1" width="20.5703125" customWidth="1"/>
    <col min="2" max="2" width="52" customWidth="1"/>
    <col min="3" max="3" width="7.28515625" customWidth="1"/>
    <col min="4" max="4" width="14.7109375" customWidth="1"/>
    <col min="5" max="5" width="15.140625" customWidth="1"/>
    <col min="6" max="6" width="8.85546875" style="110" customWidth="1"/>
    <col min="7" max="7" width="9.140625" style="110"/>
  </cols>
  <sheetData>
    <row r="1" spans="1:8" ht="26.25" x14ac:dyDescent="0.4">
      <c r="A1" s="1" t="s">
        <v>0</v>
      </c>
    </row>
    <row r="2" spans="1:8" ht="26.25" x14ac:dyDescent="0.4">
      <c r="A2" s="1" t="s">
        <v>49</v>
      </c>
    </row>
    <row r="3" spans="1:8" s="138" customFormat="1" ht="189" customHeight="1" x14ac:dyDescent="0.4">
      <c r="A3" s="1"/>
      <c r="B3" s="159" t="s">
        <v>339</v>
      </c>
      <c r="C3" s="159"/>
      <c r="D3" s="159"/>
      <c r="E3" s="159"/>
      <c r="F3" s="110"/>
      <c r="G3" s="110"/>
    </row>
    <row r="4" spans="1:8" s="151" customFormat="1" x14ac:dyDescent="0.25">
      <c r="A4" s="152"/>
      <c r="B4" s="153"/>
      <c r="C4" s="153"/>
      <c r="D4" s="153"/>
      <c r="E4" s="153"/>
      <c r="F4" s="153"/>
      <c r="G4" s="153"/>
      <c r="H4" s="153"/>
    </row>
    <row r="5" spans="1:8" x14ac:dyDescent="0.25">
      <c r="A5" s="4"/>
      <c r="B5" s="6" t="s">
        <v>2</v>
      </c>
      <c r="C5" s="6"/>
      <c r="D5" s="6"/>
      <c r="E5" s="6"/>
      <c r="F5" s="139"/>
      <c r="G5" s="139"/>
      <c r="H5" s="139"/>
    </row>
    <row r="6" spans="1:8" x14ac:dyDescent="0.25">
      <c r="A6" s="4"/>
      <c r="B6" s="7" t="s">
        <v>3</v>
      </c>
      <c r="C6" s="5"/>
      <c r="D6" s="5"/>
      <c r="E6" s="5"/>
      <c r="F6" s="139"/>
      <c r="G6" s="139"/>
      <c r="H6" s="5"/>
    </row>
    <row r="7" spans="1:8" x14ac:dyDescent="0.25">
      <c r="A7" s="4"/>
      <c r="B7" s="5" t="s">
        <v>4</v>
      </c>
      <c r="C7" s="8"/>
      <c r="D7" s="5"/>
      <c r="E7" s="5"/>
      <c r="F7" s="139"/>
      <c r="G7" s="139"/>
      <c r="H7" s="5"/>
    </row>
    <row r="8" spans="1:8" x14ac:dyDescent="0.25">
      <c r="A8" s="4"/>
      <c r="B8" s="5" t="s">
        <v>5</v>
      </c>
      <c r="C8" s="5"/>
      <c r="D8" s="5"/>
      <c r="E8" s="5"/>
      <c r="F8" s="139"/>
      <c r="G8" s="139"/>
      <c r="H8" s="5"/>
    </row>
    <row r="10" spans="1:8" x14ac:dyDescent="0.25">
      <c r="B10" s="4" t="s">
        <v>6</v>
      </c>
      <c r="C10" t="s">
        <v>1</v>
      </c>
    </row>
    <row r="11" spans="1:8" s="50" customFormat="1" x14ac:dyDescent="0.25">
      <c r="B11" s="4"/>
      <c r="F11" s="110"/>
      <c r="G11" s="110"/>
    </row>
    <row r="12" spans="1:8" s="28" customFormat="1" x14ac:dyDescent="0.25">
      <c r="B12" s="12" t="s">
        <v>311</v>
      </c>
      <c r="F12" s="110"/>
      <c r="G12" s="110"/>
    </row>
    <row r="13" spans="1:8" s="28" customFormat="1" x14ac:dyDescent="0.25">
      <c r="B13" s="12" t="s">
        <v>60</v>
      </c>
      <c r="D13" s="39">
        <v>2200000</v>
      </c>
      <c r="F13" s="110"/>
      <c r="G13" s="110"/>
    </row>
    <row r="14" spans="1:8" s="28" customFormat="1" x14ac:dyDescent="0.25">
      <c r="B14" s="12" t="s">
        <v>54</v>
      </c>
      <c r="D14" s="39">
        <v>1300000</v>
      </c>
      <c r="F14" s="110"/>
      <c r="G14" s="110"/>
    </row>
    <row r="15" spans="1:8" s="50" customFormat="1" x14ac:dyDescent="0.25">
      <c r="B15" s="12" t="s">
        <v>309</v>
      </c>
      <c r="D15" s="107">
        <f>D13-D14</f>
        <v>900000</v>
      </c>
      <c r="F15" s="110"/>
      <c r="G15" s="110"/>
    </row>
    <row r="16" spans="1:8" s="28" customFormat="1" x14ac:dyDescent="0.25">
      <c r="B16" s="12" t="s">
        <v>82</v>
      </c>
      <c r="D16" s="39">
        <v>420000</v>
      </c>
      <c r="F16" s="110"/>
      <c r="G16" s="110"/>
    </row>
    <row r="17" spans="2:7" s="28" customFormat="1" x14ac:dyDescent="0.25">
      <c r="B17" s="12" t="s">
        <v>83</v>
      </c>
      <c r="D17" s="39">
        <v>150000</v>
      </c>
      <c r="F17" s="110"/>
      <c r="G17" s="110"/>
    </row>
    <row r="18" spans="2:7" s="50" customFormat="1" x14ac:dyDescent="0.25">
      <c r="B18" s="12" t="s">
        <v>310</v>
      </c>
      <c r="D18" s="107">
        <f>D15-D16-D17</f>
        <v>330000</v>
      </c>
      <c r="F18" s="110"/>
      <c r="G18" s="110"/>
    </row>
    <row r="19" spans="2:7" s="28" customFormat="1" x14ac:dyDescent="0.25">
      <c r="B19" s="12" t="s">
        <v>84</v>
      </c>
      <c r="D19" s="39">
        <v>90000</v>
      </c>
      <c r="F19" s="110"/>
      <c r="G19" s="110"/>
    </row>
    <row r="20" spans="2:7" s="50" customFormat="1" x14ac:dyDescent="0.25">
      <c r="B20" s="12" t="s">
        <v>53</v>
      </c>
      <c r="D20" s="107">
        <f>D18-D19</f>
        <v>240000</v>
      </c>
      <c r="F20" s="110"/>
      <c r="G20" s="110"/>
    </row>
    <row r="21" spans="2:7" s="28" customFormat="1" x14ac:dyDescent="0.25">
      <c r="B21" s="12" t="s">
        <v>85</v>
      </c>
      <c r="D21" s="39">
        <v>80000</v>
      </c>
      <c r="F21" s="110"/>
      <c r="G21" s="110"/>
    </row>
    <row r="22" spans="2:7" s="28" customFormat="1" x14ac:dyDescent="0.25">
      <c r="B22" s="12" t="s">
        <v>55</v>
      </c>
      <c r="D22" s="107">
        <f>D20-D21</f>
        <v>160000</v>
      </c>
      <c r="F22" s="110"/>
      <c r="G22" s="110"/>
    </row>
    <row r="23" spans="2:7" s="28" customFormat="1" x14ac:dyDescent="0.25">
      <c r="B23" s="12" t="s">
        <v>86</v>
      </c>
      <c r="D23" s="39">
        <v>10000</v>
      </c>
      <c r="F23" s="110"/>
      <c r="G23" s="110"/>
    </row>
    <row r="24" spans="2:7" s="28" customFormat="1" x14ac:dyDescent="0.25">
      <c r="B24" s="12" t="s">
        <v>56</v>
      </c>
      <c r="D24" s="73">
        <f>D13-D14-D16-D17-D19-D21-D23</f>
        <v>150000</v>
      </c>
      <c r="F24" s="110"/>
      <c r="G24" s="110"/>
    </row>
    <row r="25" spans="2:7" s="123" customFormat="1" x14ac:dyDescent="0.25">
      <c r="B25" s="12" t="s">
        <v>325</v>
      </c>
      <c r="D25" s="63">
        <v>120000</v>
      </c>
      <c r="F25" s="110"/>
      <c r="G25" s="110"/>
    </row>
    <row r="26" spans="2:7" s="50" customFormat="1" x14ac:dyDescent="0.25">
      <c r="B26" s="12" t="s">
        <v>183</v>
      </c>
      <c r="D26" s="137">
        <f>D24/D25</f>
        <v>1.25</v>
      </c>
      <c r="F26" s="110"/>
      <c r="G26" s="110"/>
    </row>
    <row r="27" spans="2:7" s="28" customFormat="1" x14ac:dyDescent="0.25">
      <c r="B27" s="12" t="s">
        <v>312</v>
      </c>
      <c r="D27" s="73"/>
      <c r="F27" s="110"/>
      <c r="G27" s="110"/>
    </row>
    <row r="28" spans="2:7" s="28" customFormat="1" x14ac:dyDescent="0.25">
      <c r="B28" s="12" t="s">
        <v>170</v>
      </c>
      <c r="D28" s="39">
        <v>150000</v>
      </c>
      <c r="F28" s="110"/>
      <c r="G28" s="110"/>
    </row>
    <row r="29" spans="2:7" s="28" customFormat="1" x14ac:dyDescent="0.25">
      <c r="B29" s="12"/>
      <c r="D29" s="74"/>
      <c r="F29" s="110"/>
      <c r="G29" s="110"/>
    </row>
    <row r="30" spans="2:7" s="28" customFormat="1" x14ac:dyDescent="0.25">
      <c r="B30" s="12"/>
      <c r="D30" s="74" t="s">
        <v>278</v>
      </c>
      <c r="E30" s="28" t="s">
        <v>279</v>
      </c>
      <c r="F30" s="110"/>
      <c r="G30" s="110"/>
    </row>
    <row r="31" spans="2:7" s="28" customFormat="1" x14ac:dyDescent="0.25">
      <c r="B31" s="12" t="s">
        <v>59</v>
      </c>
      <c r="D31" s="39">
        <v>70000</v>
      </c>
      <c r="E31" s="39">
        <v>100000</v>
      </c>
      <c r="F31" s="110"/>
      <c r="G31" s="110"/>
    </row>
    <row r="32" spans="2:7" s="28" customFormat="1" x14ac:dyDescent="0.25">
      <c r="B32" s="12" t="s">
        <v>113</v>
      </c>
      <c r="D32" s="39">
        <v>300000</v>
      </c>
      <c r="E32" s="39">
        <v>350000</v>
      </c>
      <c r="F32" s="110"/>
      <c r="G32" s="110"/>
    </row>
    <row r="33" spans="2:7" s="28" customFormat="1" x14ac:dyDescent="0.25">
      <c r="B33" s="12" t="s">
        <v>109</v>
      </c>
      <c r="D33" s="39">
        <v>410000</v>
      </c>
      <c r="E33" s="39">
        <v>430000</v>
      </c>
      <c r="F33" s="110"/>
      <c r="G33" s="110"/>
    </row>
    <row r="34" spans="2:7" s="28" customFormat="1" x14ac:dyDescent="0.25">
      <c r="B34" s="12" t="s">
        <v>107</v>
      </c>
      <c r="D34" s="39">
        <v>50000</v>
      </c>
      <c r="E34" s="39">
        <v>30000</v>
      </c>
      <c r="F34" s="110"/>
      <c r="G34" s="110"/>
    </row>
    <row r="35" spans="2:7" s="50" customFormat="1" x14ac:dyDescent="0.25">
      <c r="B35" s="12" t="s">
        <v>148</v>
      </c>
      <c r="D35" s="107">
        <f>SUM(D31:D34)</f>
        <v>830000</v>
      </c>
      <c r="E35" s="107">
        <f>SUM(E31:E34)</f>
        <v>910000</v>
      </c>
      <c r="F35" s="110"/>
      <c r="G35" s="110"/>
    </row>
    <row r="36" spans="2:7" s="28" customFormat="1" x14ac:dyDescent="0.25">
      <c r="B36" s="12" t="s">
        <v>144</v>
      </c>
      <c r="D36" s="39">
        <v>80000</v>
      </c>
      <c r="E36" s="39">
        <v>70000</v>
      </c>
      <c r="F36" s="110"/>
      <c r="G36" s="110"/>
    </row>
    <row r="37" spans="2:7" s="28" customFormat="1" x14ac:dyDescent="0.25">
      <c r="B37" s="12" t="s">
        <v>270</v>
      </c>
      <c r="D37" s="39">
        <v>2000000</v>
      </c>
      <c r="E37" s="39">
        <v>2400000</v>
      </c>
      <c r="F37" s="110"/>
      <c r="G37" s="110"/>
    </row>
    <row r="38" spans="2:7" s="28" customFormat="1" x14ac:dyDescent="0.25">
      <c r="B38" s="12" t="s">
        <v>138</v>
      </c>
      <c r="D38" s="39">
        <v>1000000</v>
      </c>
      <c r="E38" s="39">
        <v>1150000</v>
      </c>
      <c r="F38" s="110"/>
      <c r="G38" s="110"/>
    </row>
    <row r="39" spans="2:7" s="50" customFormat="1" x14ac:dyDescent="0.25">
      <c r="B39" s="12" t="s">
        <v>252</v>
      </c>
      <c r="D39" s="107">
        <f>D37-D38</f>
        <v>1000000</v>
      </c>
      <c r="E39" s="107">
        <f>E37-E38</f>
        <v>1250000</v>
      </c>
      <c r="F39" s="110"/>
      <c r="G39" s="110"/>
    </row>
    <row r="40" spans="2:7" s="50" customFormat="1" x14ac:dyDescent="0.25">
      <c r="B40" s="12" t="s">
        <v>78</v>
      </c>
      <c r="D40" s="107">
        <f>D35+D36+D39</f>
        <v>1910000</v>
      </c>
      <c r="E40" s="107">
        <f>E35+E36+E39</f>
        <v>2230000</v>
      </c>
      <c r="F40" s="110"/>
      <c r="G40" s="110"/>
    </row>
    <row r="41" spans="2:7" s="28" customFormat="1" x14ac:dyDescent="0.25">
      <c r="B41" s="12"/>
      <c r="D41" s="107"/>
      <c r="E41" s="107"/>
      <c r="F41" s="110"/>
      <c r="G41" s="110"/>
    </row>
    <row r="42" spans="2:7" s="28" customFormat="1" x14ac:dyDescent="0.25">
      <c r="B42" s="12" t="s">
        <v>106</v>
      </c>
      <c r="D42" s="39">
        <v>250000</v>
      </c>
      <c r="E42" s="39">
        <v>440000</v>
      </c>
      <c r="F42" s="110"/>
      <c r="G42" s="110"/>
    </row>
    <row r="43" spans="2:7" s="28" customFormat="1" x14ac:dyDescent="0.25">
      <c r="B43" s="12" t="s">
        <v>145</v>
      </c>
      <c r="D43" s="39">
        <v>400000</v>
      </c>
      <c r="E43" s="39">
        <v>400000</v>
      </c>
      <c r="F43" s="110"/>
      <c r="G43" s="110"/>
    </row>
    <row r="44" spans="2:7" s="28" customFormat="1" x14ac:dyDescent="0.25">
      <c r="B44" s="12" t="s">
        <v>121</v>
      </c>
      <c r="D44" s="39">
        <v>70000</v>
      </c>
      <c r="E44" s="39">
        <v>50000</v>
      </c>
      <c r="F44" s="110"/>
      <c r="G44" s="110"/>
    </row>
    <row r="45" spans="2:7" s="109" customFormat="1" x14ac:dyDescent="0.25">
      <c r="B45" s="12" t="s">
        <v>154</v>
      </c>
      <c r="D45" s="107">
        <f>SUM(D42:D44)</f>
        <v>720000</v>
      </c>
      <c r="E45" s="107">
        <f>SUM(E42:E44)</f>
        <v>890000</v>
      </c>
      <c r="F45" s="110"/>
      <c r="G45" s="110"/>
    </row>
    <row r="46" spans="2:7" s="28" customFormat="1" x14ac:dyDescent="0.25">
      <c r="B46" s="12" t="s">
        <v>111</v>
      </c>
      <c r="D46" s="39">
        <v>70000</v>
      </c>
      <c r="E46" s="39">
        <v>120000</v>
      </c>
      <c r="F46" s="110"/>
      <c r="G46" s="110"/>
    </row>
    <row r="47" spans="2:7" s="109" customFormat="1" x14ac:dyDescent="0.25">
      <c r="B47" s="12" t="s">
        <v>315</v>
      </c>
      <c r="D47" s="107">
        <f>SUM(D45:D46)</f>
        <v>790000</v>
      </c>
      <c r="E47" s="107">
        <f>SUM(E45:E46)</f>
        <v>1010000</v>
      </c>
      <c r="F47" s="110"/>
      <c r="G47" s="110"/>
    </row>
    <row r="48" spans="2:7" s="28" customFormat="1" x14ac:dyDescent="0.25">
      <c r="B48" s="12" t="s">
        <v>115</v>
      </c>
      <c r="D48" s="39">
        <v>90000</v>
      </c>
      <c r="E48" s="39">
        <v>90000</v>
      </c>
      <c r="F48" s="110"/>
      <c r="G48" s="110"/>
    </row>
    <row r="49" spans="1:8" s="28" customFormat="1" x14ac:dyDescent="0.25">
      <c r="B49" s="28" t="s">
        <v>301</v>
      </c>
      <c r="D49" s="39">
        <v>120000</v>
      </c>
      <c r="E49" s="39">
        <v>120000</v>
      </c>
      <c r="F49" s="110"/>
      <c r="G49" s="110"/>
    </row>
    <row r="50" spans="1:8" s="28" customFormat="1" x14ac:dyDescent="0.25">
      <c r="B50" s="12" t="s">
        <v>272</v>
      </c>
      <c r="D50" s="39">
        <v>410000</v>
      </c>
      <c r="E50" s="39">
        <v>410000</v>
      </c>
      <c r="F50" s="110"/>
      <c r="G50" s="110"/>
    </row>
    <row r="51" spans="1:8" s="28" customFormat="1" x14ac:dyDescent="0.25">
      <c r="B51" s="12" t="s">
        <v>105</v>
      </c>
      <c r="D51" s="39">
        <v>500000</v>
      </c>
      <c r="E51" s="39">
        <v>600000</v>
      </c>
      <c r="F51" s="110"/>
      <c r="G51" s="110"/>
    </row>
    <row r="52" spans="1:8" s="109" customFormat="1" x14ac:dyDescent="0.25">
      <c r="B52" s="12" t="s">
        <v>157</v>
      </c>
      <c r="D52" s="107">
        <f>SUM(D48:D51)</f>
        <v>1120000</v>
      </c>
      <c r="E52" s="107">
        <f>SUM(E48:E51)</f>
        <v>1220000</v>
      </c>
      <c r="F52" s="110"/>
      <c r="G52" s="110"/>
    </row>
    <row r="53" spans="1:8" s="109" customFormat="1" x14ac:dyDescent="0.25">
      <c r="B53" s="12" t="s">
        <v>158</v>
      </c>
      <c r="D53" s="107">
        <f>D47+D52</f>
        <v>1910000</v>
      </c>
      <c r="E53" s="107">
        <f>E47+E52</f>
        <v>2230000</v>
      </c>
      <c r="F53" s="110"/>
      <c r="G53" s="110"/>
    </row>
    <row r="54" spans="1:8" s="109" customFormat="1" x14ac:dyDescent="0.25">
      <c r="B54" s="12"/>
      <c r="D54" s="107"/>
      <c r="E54" s="107"/>
      <c r="F54" s="110"/>
      <c r="G54" s="110"/>
    </row>
    <row r="55" spans="1:8" s="28" customFormat="1" x14ac:dyDescent="0.25">
      <c r="B55" s="28" t="s">
        <v>303</v>
      </c>
      <c r="D55" s="64">
        <v>2.1</v>
      </c>
      <c r="E55" s="73"/>
      <c r="F55" s="110"/>
      <c r="G55" s="110"/>
    </row>
    <row r="56" spans="1:8" s="28" customFormat="1" x14ac:dyDescent="0.25">
      <c r="D56" s="73"/>
      <c r="E56" s="73"/>
      <c r="F56" s="110"/>
      <c r="G56" s="110"/>
    </row>
    <row r="57" spans="1:8" x14ac:dyDescent="0.25">
      <c r="A57" s="11"/>
      <c r="E57" s="12"/>
      <c r="H57" s="13"/>
    </row>
    <row r="58" spans="1:8" x14ac:dyDescent="0.25">
      <c r="A58" s="11"/>
      <c r="B58" s="4" t="s">
        <v>7</v>
      </c>
    </row>
    <row r="59" spans="1:8" s="28" customFormat="1" x14ac:dyDescent="0.25">
      <c r="A59" s="11"/>
      <c r="B59" s="4"/>
      <c r="F59" s="110"/>
      <c r="G59" s="110"/>
    </row>
    <row r="60" spans="1:8" s="28" customFormat="1" x14ac:dyDescent="0.25">
      <c r="A60" s="11"/>
      <c r="B60" s="4" t="s">
        <v>297</v>
      </c>
      <c r="F60" s="110"/>
      <c r="G60" s="110"/>
    </row>
    <row r="61" spans="1:8" s="28" customFormat="1" x14ac:dyDescent="0.25">
      <c r="A61" s="11"/>
      <c r="B61" s="12" t="s">
        <v>286</v>
      </c>
      <c r="D61" s="34"/>
      <c r="E61" s="34"/>
      <c r="F61" s="110"/>
      <c r="G61" s="110"/>
    </row>
    <row r="62" spans="1:8" s="28" customFormat="1" x14ac:dyDescent="0.25">
      <c r="A62" s="11"/>
      <c r="B62" s="34" t="s">
        <v>127</v>
      </c>
      <c r="D62" s="34"/>
      <c r="E62" s="46">
        <f>D22</f>
        <v>160000</v>
      </c>
      <c r="F62" s="110"/>
      <c r="G62" s="110"/>
    </row>
    <row r="63" spans="1:8" s="28" customFormat="1" x14ac:dyDescent="0.25">
      <c r="A63" s="11"/>
      <c r="B63" s="12" t="s">
        <v>283</v>
      </c>
      <c r="D63" s="34"/>
      <c r="E63" s="34"/>
      <c r="F63" s="110"/>
      <c r="G63" s="110"/>
    </row>
    <row r="64" spans="1:8" s="28" customFormat="1" x14ac:dyDescent="0.25">
      <c r="A64" s="11"/>
      <c r="B64" s="34" t="s">
        <v>280</v>
      </c>
      <c r="D64" s="46">
        <f>D17</f>
        <v>150000</v>
      </c>
      <c r="E64" s="34"/>
      <c r="F64" s="110"/>
      <c r="G64" s="110"/>
    </row>
    <row r="65" spans="1:7" s="28" customFormat="1" x14ac:dyDescent="0.25">
      <c r="A65" s="11"/>
      <c r="B65" s="34" t="s">
        <v>192</v>
      </c>
      <c r="D65" s="47">
        <f>D32-E32</f>
        <v>-50000</v>
      </c>
      <c r="E65" s="34"/>
      <c r="F65" s="110"/>
      <c r="G65" s="110"/>
    </row>
    <row r="66" spans="1:7" s="28" customFormat="1" x14ac:dyDescent="0.25">
      <c r="A66" s="11"/>
      <c r="B66" s="34" t="s">
        <v>197</v>
      </c>
      <c r="D66" s="47">
        <f>D33-E33</f>
        <v>-20000</v>
      </c>
      <c r="E66" s="34"/>
      <c r="F66" s="110"/>
      <c r="G66" s="110"/>
    </row>
    <row r="67" spans="1:7" s="28" customFormat="1" x14ac:dyDescent="0.25">
      <c r="A67" s="11"/>
      <c r="B67" s="34" t="s">
        <v>196</v>
      </c>
      <c r="D67" s="47">
        <f>D34-E34</f>
        <v>20000</v>
      </c>
      <c r="E67" s="34"/>
      <c r="F67" s="110"/>
      <c r="G67" s="110"/>
    </row>
    <row r="68" spans="1:7" s="28" customFormat="1" x14ac:dyDescent="0.25">
      <c r="A68" s="11"/>
      <c r="B68" s="34" t="s">
        <v>281</v>
      </c>
      <c r="D68" s="47">
        <f>E42-D42</f>
        <v>190000</v>
      </c>
      <c r="E68" s="34"/>
      <c r="F68" s="110"/>
      <c r="G68" s="110"/>
    </row>
    <row r="69" spans="1:7" s="28" customFormat="1" x14ac:dyDescent="0.25">
      <c r="A69" s="11"/>
      <c r="B69" s="34" t="s">
        <v>282</v>
      </c>
      <c r="D69" s="47">
        <f>E44-D44</f>
        <v>-20000</v>
      </c>
      <c r="E69" s="34"/>
      <c r="F69" s="110"/>
      <c r="G69" s="110"/>
    </row>
    <row r="70" spans="1:7" s="28" customFormat="1" x14ac:dyDescent="0.25">
      <c r="A70" s="11"/>
      <c r="B70" s="12"/>
      <c r="D70" s="55"/>
      <c r="E70" s="34"/>
      <c r="F70" s="110"/>
      <c r="G70" s="110"/>
    </row>
    <row r="71" spans="1:7" x14ac:dyDescent="0.25">
      <c r="A71" s="11"/>
      <c r="B71" s="12" t="s">
        <v>284</v>
      </c>
      <c r="D71" s="34"/>
      <c r="E71" s="47">
        <f>SUM(D64:D69)</f>
        <v>270000</v>
      </c>
    </row>
    <row r="72" spans="1:7" x14ac:dyDescent="0.25">
      <c r="A72" s="11" t="s">
        <v>1</v>
      </c>
      <c r="B72" s="12" t="s">
        <v>1</v>
      </c>
      <c r="D72" s="34"/>
      <c r="E72" s="55"/>
    </row>
    <row r="73" spans="1:7" x14ac:dyDescent="0.25">
      <c r="A73" s="11"/>
      <c r="B73" s="12" t="s">
        <v>285</v>
      </c>
      <c r="C73" s="14" t="s">
        <v>1</v>
      </c>
      <c r="D73" s="34"/>
      <c r="E73" s="46">
        <f>SUM(E62:E71)</f>
        <v>430000</v>
      </c>
    </row>
    <row r="74" spans="1:7" s="28" customFormat="1" x14ac:dyDescent="0.25">
      <c r="A74" s="11"/>
      <c r="B74" s="12"/>
      <c r="C74" s="14"/>
      <c r="D74" s="34"/>
      <c r="E74" s="34"/>
      <c r="F74" s="110"/>
      <c r="G74" s="110"/>
    </row>
    <row r="75" spans="1:7" s="28" customFormat="1" x14ac:dyDescent="0.25">
      <c r="A75" s="11"/>
      <c r="B75" s="12" t="s">
        <v>287</v>
      </c>
      <c r="C75" s="14"/>
      <c r="D75" s="34"/>
      <c r="E75" s="34"/>
      <c r="F75" s="110"/>
      <c r="G75" s="110"/>
    </row>
    <row r="76" spans="1:7" s="28" customFormat="1" x14ac:dyDescent="0.25">
      <c r="A76" s="11"/>
      <c r="B76" s="34" t="s">
        <v>288</v>
      </c>
      <c r="C76" s="14"/>
      <c r="D76" s="46">
        <f>D36-E36</f>
        <v>10000</v>
      </c>
      <c r="E76" s="34"/>
      <c r="F76" s="110"/>
      <c r="G76" s="110"/>
    </row>
    <row r="77" spans="1:7" s="28" customFormat="1" x14ac:dyDescent="0.25">
      <c r="A77" s="11"/>
      <c r="B77" s="34" t="s">
        <v>289</v>
      </c>
      <c r="C77" s="14"/>
      <c r="D77" s="47">
        <f>D37-E37</f>
        <v>-400000</v>
      </c>
      <c r="E77" s="34"/>
      <c r="F77" s="110"/>
      <c r="G77" s="110"/>
    </row>
    <row r="78" spans="1:7" s="28" customFormat="1" x14ac:dyDescent="0.25">
      <c r="A78" s="11"/>
      <c r="B78" s="12"/>
      <c r="C78" s="14"/>
      <c r="D78" s="55"/>
      <c r="E78" s="34"/>
      <c r="F78" s="110"/>
      <c r="G78" s="110"/>
    </row>
    <row r="79" spans="1:7" s="28" customFormat="1" x14ac:dyDescent="0.25">
      <c r="A79" s="11"/>
      <c r="B79" s="12" t="s">
        <v>290</v>
      </c>
      <c r="C79" s="14"/>
      <c r="D79" s="34"/>
      <c r="E79" s="47">
        <f>SUM(D76:D77)</f>
        <v>-390000</v>
      </c>
      <c r="F79" s="110"/>
      <c r="G79" s="110"/>
    </row>
    <row r="80" spans="1:7" s="28" customFormat="1" x14ac:dyDescent="0.25">
      <c r="A80" s="11"/>
      <c r="B80" s="12"/>
      <c r="C80" s="14"/>
      <c r="D80" s="34"/>
      <c r="E80" s="34"/>
      <c r="F80" s="110"/>
      <c r="G80" s="110"/>
    </row>
    <row r="81" spans="1:7" s="28" customFormat="1" x14ac:dyDescent="0.25">
      <c r="A81" s="11"/>
      <c r="B81" s="12" t="s">
        <v>291</v>
      </c>
      <c r="C81" s="14"/>
      <c r="D81" s="34"/>
      <c r="E81" s="34"/>
      <c r="F81" s="110"/>
      <c r="G81" s="110"/>
    </row>
    <row r="82" spans="1:7" s="28" customFormat="1" x14ac:dyDescent="0.25">
      <c r="A82" s="11"/>
      <c r="B82" s="34" t="s">
        <v>292</v>
      </c>
      <c r="C82" s="14"/>
      <c r="D82" s="46">
        <f>E46-D46</f>
        <v>50000</v>
      </c>
      <c r="E82" s="34"/>
      <c r="F82" s="110"/>
      <c r="G82" s="110"/>
    </row>
    <row r="83" spans="1:7" s="28" customFormat="1" x14ac:dyDescent="0.25">
      <c r="A83" s="11"/>
      <c r="B83" s="34" t="s">
        <v>293</v>
      </c>
      <c r="C83" s="14"/>
      <c r="D83" s="43">
        <f>-D23</f>
        <v>-10000</v>
      </c>
      <c r="E83" s="34"/>
      <c r="F83" s="110"/>
      <c r="G83" s="110"/>
    </row>
    <row r="84" spans="1:7" s="28" customFormat="1" x14ac:dyDescent="0.25">
      <c r="A84" s="11"/>
      <c r="B84" s="34" t="s">
        <v>294</v>
      </c>
      <c r="C84" s="14"/>
      <c r="D84" s="43">
        <f>-D28</f>
        <v>-150000</v>
      </c>
      <c r="E84" s="34"/>
      <c r="F84" s="110"/>
      <c r="G84" s="110"/>
    </row>
    <row r="85" spans="1:7" s="28" customFormat="1" x14ac:dyDescent="0.25">
      <c r="A85" s="11"/>
      <c r="B85" s="12"/>
      <c r="C85" s="14"/>
      <c r="D85" s="55"/>
      <c r="E85" s="34"/>
      <c r="F85" s="110"/>
      <c r="G85" s="110"/>
    </row>
    <row r="86" spans="1:7" x14ac:dyDescent="0.25">
      <c r="A86" s="11"/>
      <c r="B86" s="12" t="s">
        <v>295</v>
      </c>
      <c r="C86" s="15" t="s">
        <v>1</v>
      </c>
      <c r="D86" s="34"/>
      <c r="E86" s="47">
        <f>SUM(D82:D84)</f>
        <v>-110000</v>
      </c>
    </row>
    <row r="87" spans="1:7" x14ac:dyDescent="0.25">
      <c r="A87" s="11"/>
      <c r="B87" s="12" t="s">
        <v>1</v>
      </c>
      <c r="C87" s="16" t="s">
        <v>1</v>
      </c>
      <c r="D87" s="34"/>
      <c r="E87" s="55"/>
    </row>
    <row r="88" spans="1:7" x14ac:dyDescent="0.25">
      <c r="A88" s="11"/>
      <c r="B88" s="12" t="s">
        <v>296</v>
      </c>
      <c r="C88" s="17" t="s">
        <v>8</v>
      </c>
      <c r="D88" s="34"/>
      <c r="E88" s="105">
        <f>SUM(E73:E87)</f>
        <v>-70000</v>
      </c>
    </row>
    <row r="89" spans="1:7" ht="15.75" thickBot="1" x14ac:dyDescent="0.3">
      <c r="A89" s="11"/>
      <c r="D89" s="34"/>
      <c r="E89" s="49"/>
    </row>
    <row r="90" spans="1:7" s="28" customFormat="1" ht="15.75" thickTop="1" x14ac:dyDescent="0.25">
      <c r="A90" s="11"/>
      <c r="E90" s="13"/>
      <c r="F90" s="110"/>
      <c r="G90" s="110"/>
    </row>
    <row r="91" spans="1:7" s="28" customFormat="1" x14ac:dyDescent="0.25">
      <c r="A91" s="11"/>
      <c r="B91" s="4" t="s">
        <v>51</v>
      </c>
      <c r="E91" s="13"/>
      <c r="F91" s="110"/>
      <c r="G91" s="110"/>
    </row>
    <row r="92" spans="1:7" s="28" customFormat="1" x14ac:dyDescent="0.25">
      <c r="B92" s="28" t="s">
        <v>300</v>
      </c>
      <c r="D92" s="73">
        <f>SUM(D49:D51)</f>
        <v>1030000</v>
      </c>
      <c r="E92" s="73">
        <f>SUM(E49:E51)</f>
        <v>1130000</v>
      </c>
      <c r="F92" s="110"/>
      <c r="G92" s="110"/>
    </row>
    <row r="93" spans="1:7" s="28" customFormat="1" x14ac:dyDescent="0.25">
      <c r="A93" s="11"/>
      <c r="B93" s="28" t="s">
        <v>299</v>
      </c>
      <c r="D93" s="33">
        <f>D92/D25</f>
        <v>8.5833333333333339</v>
      </c>
      <c r="E93" s="13"/>
      <c r="F93" s="110"/>
      <c r="G93" s="110"/>
    </row>
    <row r="94" spans="1:7" s="28" customFormat="1" x14ac:dyDescent="0.25">
      <c r="A94" s="11"/>
      <c r="B94" s="28" t="s">
        <v>298</v>
      </c>
      <c r="D94" s="33">
        <f>E92/D25</f>
        <v>9.4166666666666661</v>
      </c>
      <c r="E94" s="13"/>
      <c r="F94" s="110"/>
      <c r="G94" s="110"/>
    </row>
    <row r="95" spans="1:7" s="28" customFormat="1" x14ac:dyDescent="0.25">
      <c r="A95" s="11"/>
      <c r="E95" s="13"/>
      <c r="F95" s="110"/>
      <c r="G95" s="110"/>
    </row>
    <row r="96" spans="1:7" s="28" customFormat="1" x14ac:dyDescent="0.25">
      <c r="A96" s="11"/>
      <c r="B96" s="4" t="s">
        <v>58</v>
      </c>
      <c r="E96" s="13"/>
      <c r="F96" s="110"/>
      <c r="G96" s="110"/>
    </row>
    <row r="97" spans="1:10" s="28" customFormat="1" x14ac:dyDescent="0.25">
      <c r="A97" s="11"/>
      <c r="B97" s="28" t="s">
        <v>302</v>
      </c>
      <c r="D97" s="108">
        <f>D94*D55</f>
        <v>19.774999999999999</v>
      </c>
      <c r="E97" s="13"/>
      <c r="F97" s="110"/>
      <c r="G97" s="110"/>
    </row>
    <row r="98" spans="1:10" s="28" customFormat="1" x14ac:dyDescent="0.25">
      <c r="A98" s="11"/>
      <c r="B98" s="28" t="s">
        <v>185</v>
      </c>
      <c r="D98" s="62">
        <f>D97/(D24/E49)</f>
        <v>15.819999999999999</v>
      </c>
      <c r="E98" s="13" t="s">
        <v>186</v>
      </c>
      <c r="F98" s="110"/>
      <c r="G98" s="110"/>
    </row>
    <row r="99" spans="1:10" s="28" customFormat="1" x14ac:dyDescent="0.25">
      <c r="A99" s="11"/>
      <c r="E99" s="13"/>
      <c r="F99" s="110"/>
      <c r="G99" s="110"/>
    </row>
    <row r="100" spans="1:10" x14ac:dyDescent="0.25">
      <c r="A100" s="11"/>
    </row>
    <row r="101" spans="1:10" x14ac:dyDescent="0.25">
      <c r="A101" s="11"/>
      <c r="B101" s="18" t="s">
        <v>9</v>
      </c>
      <c r="J101" s="123" t="s">
        <v>1</v>
      </c>
    </row>
    <row r="102" spans="1:10" x14ac:dyDescent="0.25">
      <c r="A102" s="19"/>
      <c r="B102" s="20"/>
      <c r="C102" s="21"/>
      <c r="D102" s="21"/>
      <c r="E102" s="21"/>
      <c r="F102" s="140"/>
      <c r="G102" s="144"/>
      <c r="H102" s="19"/>
    </row>
    <row r="103" spans="1:10" x14ac:dyDescent="0.25">
      <c r="A103" s="19"/>
      <c r="B103" s="22" t="s">
        <v>10</v>
      </c>
      <c r="C103" s="22"/>
      <c r="D103" s="22"/>
      <c r="E103" s="19"/>
      <c r="F103" s="140"/>
      <c r="G103" s="144"/>
      <c r="H103" s="19"/>
    </row>
    <row r="104" spans="1:10" ht="31.5" customHeight="1" x14ac:dyDescent="0.25">
      <c r="A104" s="19"/>
      <c r="B104" s="23" t="s">
        <v>11</v>
      </c>
      <c r="C104" s="24" t="s">
        <v>12</v>
      </c>
      <c r="D104" s="22"/>
      <c r="E104" s="19"/>
      <c r="F104" s="140"/>
      <c r="G104" s="144"/>
      <c r="H104" s="19"/>
    </row>
    <row r="105" spans="1:10" ht="31.5" customHeight="1" x14ac:dyDescent="0.25">
      <c r="A105" s="19"/>
      <c r="B105" s="23" t="s">
        <v>13</v>
      </c>
      <c r="C105" s="25" t="s">
        <v>14</v>
      </c>
      <c r="D105" s="22" t="s">
        <v>15</v>
      </c>
      <c r="E105" s="19"/>
      <c r="F105" s="140"/>
      <c r="G105" s="144"/>
      <c r="H105" s="19"/>
    </row>
    <row r="106" spans="1:10" x14ac:dyDescent="0.25">
      <c r="A106" s="19"/>
      <c r="B106" s="22" t="s">
        <v>16</v>
      </c>
      <c r="C106" s="24" t="s">
        <v>12</v>
      </c>
      <c r="D106" s="22"/>
      <c r="E106" s="19"/>
      <c r="F106" s="140"/>
      <c r="G106" s="144"/>
      <c r="H106" s="19"/>
    </row>
    <row r="107" spans="1:10" x14ac:dyDescent="0.25">
      <c r="A107" s="19"/>
      <c r="B107" s="22" t="s">
        <v>17</v>
      </c>
      <c r="C107" s="24" t="s">
        <v>18</v>
      </c>
      <c r="D107" s="22"/>
      <c r="E107" s="19"/>
      <c r="F107" s="140"/>
      <c r="G107" s="144"/>
      <c r="H107" s="19"/>
    </row>
    <row r="108" spans="1:10" x14ac:dyDescent="0.25">
      <c r="A108" s="19"/>
      <c r="B108" s="22" t="s">
        <v>19</v>
      </c>
      <c r="C108" s="24" t="s">
        <v>20</v>
      </c>
      <c r="D108" s="21"/>
      <c r="E108" s="19"/>
      <c r="F108" s="140"/>
      <c r="G108" s="144"/>
      <c r="H108" s="19"/>
    </row>
    <row r="109" spans="1:10" x14ac:dyDescent="0.25">
      <c r="C109" s="21"/>
      <c r="D109" s="21"/>
      <c r="E109" s="21"/>
      <c r="F109" s="140"/>
    </row>
    <row r="110" spans="1:10" x14ac:dyDescent="0.25">
      <c r="B110" s="5" t="s">
        <v>21</v>
      </c>
      <c r="C110" s="21"/>
      <c r="D110" s="21"/>
      <c r="E110" s="21"/>
      <c r="F110" s="140"/>
    </row>
    <row r="111" spans="1:10" x14ac:dyDescent="0.25">
      <c r="B111" s="21"/>
      <c r="C111" s="21"/>
      <c r="D111" s="21"/>
      <c r="E111" s="21"/>
      <c r="F111" s="140"/>
    </row>
    <row r="112" spans="1:10" ht="51.75" customHeight="1" x14ac:dyDescent="0.25">
      <c r="B112" s="159" t="s">
        <v>304</v>
      </c>
      <c r="C112" s="159"/>
      <c r="D112" s="159"/>
      <c r="E112" s="159"/>
    </row>
  </sheetData>
  <mergeCells count="2">
    <mergeCell ref="B112:E112"/>
    <mergeCell ref="B3:E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13" workbookViewId="0">
      <selection activeCell="C15" sqref="C15"/>
    </sheetView>
  </sheetViews>
  <sheetFormatPr defaultRowHeight="15" x14ac:dyDescent="0.25"/>
  <cols>
    <col min="1" max="1" width="16.5703125" customWidth="1"/>
    <col min="2" max="2" width="26.85546875" customWidth="1"/>
    <col min="3" max="3" width="16.7109375" customWidth="1"/>
    <col min="9" max="9" width="9.140625" style="110"/>
  </cols>
  <sheetData>
    <row r="1" spans="1:9" ht="26.25" x14ac:dyDescent="0.4">
      <c r="A1" s="1" t="s">
        <v>0</v>
      </c>
    </row>
    <row r="2" spans="1:9" ht="26.25" x14ac:dyDescent="0.4">
      <c r="A2" s="1" t="s">
        <v>24</v>
      </c>
    </row>
    <row r="3" spans="1:9" s="138" customFormat="1" ht="105.75" customHeight="1" x14ac:dyDescent="0.4">
      <c r="A3" s="1"/>
      <c r="B3" s="159" t="s">
        <v>333</v>
      </c>
      <c r="C3" s="159"/>
      <c r="D3" s="159"/>
      <c r="E3" s="159"/>
      <c r="F3" s="159"/>
      <c r="G3" s="159"/>
      <c r="H3" s="159"/>
      <c r="I3" s="110"/>
    </row>
    <row r="4" spans="1:9" s="156" customFormat="1" x14ac:dyDescent="0.25">
      <c r="A4" s="154"/>
      <c r="B4" s="155"/>
      <c r="C4" s="155"/>
      <c r="D4" s="155"/>
      <c r="E4" s="155"/>
      <c r="F4" s="155"/>
      <c r="G4" s="155"/>
      <c r="H4" s="155"/>
    </row>
    <row r="5" spans="1:9" x14ac:dyDescent="0.25">
      <c r="A5" s="4"/>
      <c r="B5" s="6" t="s">
        <v>2</v>
      </c>
      <c r="C5" s="6"/>
      <c r="D5" s="6"/>
      <c r="E5" s="6"/>
      <c r="F5" s="6"/>
      <c r="G5" s="6"/>
      <c r="H5" s="6"/>
    </row>
    <row r="6" spans="1:9" x14ac:dyDescent="0.25">
      <c r="A6" s="4"/>
      <c r="B6" s="7" t="s">
        <v>3</v>
      </c>
      <c r="C6" s="5"/>
      <c r="D6" s="5"/>
      <c r="E6" s="5"/>
      <c r="F6" s="5"/>
      <c r="G6" s="5"/>
      <c r="H6" s="5"/>
    </row>
    <row r="7" spans="1:9" x14ac:dyDescent="0.25">
      <c r="A7" s="4"/>
      <c r="B7" s="5" t="s">
        <v>4</v>
      </c>
      <c r="C7" s="8"/>
      <c r="D7" s="5"/>
      <c r="E7" s="5"/>
      <c r="F7" s="5"/>
      <c r="G7" s="5"/>
      <c r="H7" s="5"/>
    </row>
    <row r="8" spans="1:9" x14ac:dyDescent="0.25">
      <c r="A8" s="4"/>
      <c r="B8" s="5" t="s">
        <v>5</v>
      </c>
      <c r="C8" s="5"/>
      <c r="D8" s="5"/>
      <c r="E8" s="5"/>
      <c r="F8" s="5"/>
      <c r="G8" s="5"/>
      <c r="H8" s="5"/>
    </row>
    <row r="10" spans="1:9" x14ac:dyDescent="0.25">
      <c r="B10" s="4" t="s">
        <v>6</v>
      </c>
      <c r="C10" t="s">
        <v>1</v>
      </c>
    </row>
    <row r="11" spans="1:9" x14ac:dyDescent="0.25">
      <c r="B11" s="4"/>
    </row>
    <row r="12" spans="1:9" x14ac:dyDescent="0.25">
      <c r="B12" s="27" t="s">
        <v>60</v>
      </c>
      <c r="C12" s="37">
        <v>383000</v>
      </c>
    </row>
    <row r="13" spans="1:9" x14ac:dyDescent="0.25">
      <c r="A13" s="10" t="s">
        <v>1</v>
      </c>
      <c r="B13" s="27" t="s">
        <v>54</v>
      </c>
      <c r="C13" s="37">
        <v>260000</v>
      </c>
    </row>
    <row r="14" spans="1:9" x14ac:dyDescent="0.25">
      <c r="A14" s="11"/>
      <c r="B14" s="27" t="s">
        <v>72</v>
      </c>
      <c r="C14" s="9">
        <v>25</v>
      </c>
      <c r="D14" s="27" t="s">
        <v>64</v>
      </c>
    </row>
    <row r="15" spans="1:9" x14ac:dyDescent="0.25">
      <c r="A15" s="11"/>
      <c r="E15" s="12"/>
      <c r="H15" s="13"/>
    </row>
    <row r="16" spans="1:9" x14ac:dyDescent="0.25">
      <c r="A16" s="11"/>
      <c r="B16" s="4" t="s">
        <v>7</v>
      </c>
    </row>
    <row r="17" spans="1:8" x14ac:dyDescent="0.25">
      <c r="A17" s="11"/>
      <c r="B17" s="4"/>
    </row>
    <row r="18" spans="1:8" x14ac:dyDescent="0.25">
      <c r="A18" s="11" t="s">
        <v>1</v>
      </c>
      <c r="B18" s="4" t="s">
        <v>50</v>
      </c>
    </row>
    <row r="19" spans="1:8" x14ac:dyDescent="0.25">
      <c r="A19" s="11"/>
      <c r="B19" s="27" t="s">
        <v>71</v>
      </c>
      <c r="C19" s="14">
        <f>C12-C13</f>
        <v>123000</v>
      </c>
    </row>
    <row r="20" spans="1:8" x14ac:dyDescent="0.25">
      <c r="A20" s="11"/>
      <c r="B20" s="12" t="s">
        <v>70</v>
      </c>
      <c r="C20" s="135">
        <f>C19/C12</f>
        <v>0.32114882506527415</v>
      </c>
      <c r="D20" s="121" t="s">
        <v>1</v>
      </c>
    </row>
    <row r="21" spans="1:8" x14ac:dyDescent="0.25">
      <c r="A21" s="11"/>
      <c r="B21" t="s">
        <v>1</v>
      </c>
      <c r="C21" s="16" t="s">
        <v>1</v>
      </c>
    </row>
    <row r="22" spans="1:8" x14ac:dyDescent="0.25">
      <c r="A22" s="11"/>
      <c r="B22" s="4" t="s">
        <v>51</v>
      </c>
      <c r="C22" s="17" t="s">
        <v>8</v>
      </c>
      <c r="E22" t="s">
        <v>1</v>
      </c>
    </row>
    <row r="23" spans="1:8" x14ac:dyDescent="0.25">
      <c r="A23" s="11"/>
      <c r="B23" s="27" t="s">
        <v>73</v>
      </c>
      <c r="C23" s="38" t="str">
        <f>IF(C20&gt;C14,"outperforming","under-performing")</f>
        <v>under-performing</v>
      </c>
    </row>
    <row r="24" spans="1:8" x14ac:dyDescent="0.25">
      <c r="A24" s="11"/>
      <c r="B24" t="s">
        <v>1</v>
      </c>
      <c r="C24" t="s">
        <v>1</v>
      </c>
    </row>
    <row r="25" spans="1:8" x14ac:dyDescent="0.25">
      <c r="A25" s="11"/>
    </row>
    <row r="26" spans="1:8" x14ac:dyDescent="0.25">
      <c r="A26" s="11"/>
      <c r="B26" s="18" t="s">
        <v>9</v>
      </c>
    </row>
    <row r="27" spans="1:8" x14ac:dyDescent="0.25">
      <c r="A27" s="19"/>
      <c r="B27" s="20"/>
      <c r="C27" s="21"/>
      <c r="D27" s="21"/>
      <c r="E27" s="21"/>
      <c r="F27" s="21"/>
      <c r="G27" s="19"/>
      <c r="H27" s="19"/>
    </row>
    <row r="28" spans="1:8" x14ac:dyDescent="0.25">
      <c r="A28" s="19"/>
      <c r="B28" s="22" t="s">
        <v>10</v>
      </c>
      <c r="C28" s="22"/>
      <c r="D28" s="22"/>
      <c r="E28" s="19"/>
      <c r="F28" s="21"/>
      <c r="G28" s="19"/>
      <c r="H28" s="19"/>
    </row>
    <row r="29" spans="1:8" ht="31.5" customHeight="1" x14ac:dyDescent="0.25">
      <c r="A29" s="19"/>
      <c r="B29" s="23" t="s">
        <v>11</v>
      </c>
      <c r="C29" s="24" t="s">
        <v>12</v>
      </c>
      <c r="D29" s="22"/>
      <c r="E29" s="19"/>
      <c r="F29" s="21"/>
      <c r="G29" s="19"/>
      <c r="H29" s="19"/>
    </row>
    <row r="30" spans="1:8" ht="31.5" customHeight="1" x14ac:dyDescent="0.25">
      <c r="A30" s="19"/>
      <c r="B30" s="23" t="s">
        <v>13</v>
      </c>
      <c r="C30" s="25" t="s">
        <v>14</v>
      </c>
      <c r="D30" s="22" t="s">
        <v>15</v>
      </c>
      <c r="E30" s="19"/>
      <c r="F30" s="21"/>
      <c r="G30" s="19"/>
      <c r="H30" s="19"/>
    </row>
    <row r="31" spans="1:8" x14ac:dyDescent="0.25">
      <c r="A31" s="19"/>
      <c r="B31" s="22" t="s">
        <v>16</v>
      </c>
      <c r="C31" s="24" t="s">
        <v>12</v>
      </c>
      <c r="D31" s="22"/>
      <c r="E31" s="19"/>
      <c r="F31" s="21"/>
      <c r="G31" s="19"/>
      <c r="H31" s="19"/>
    </row>
    <row r="32" spans="1:8" x14ac:dyDescent="0.25">
      <c r="A32" s="19"/>
      <c r="B32" s="22" t="s">
        <v>17</v>
      </c>
      <c r="C32" s="24" t="s">
        <v>18</v>
      </c>
      <c r="D32" s="22"/>
      <c r="E32" s="19"/>
      <c r="F32" s="21"/>
      <c r="G32" s="19"/>
      <c r="H32" s="19"/>
    </row>
    <row r="33" spans="1:8" x14ac:dyDescent="0.25">
      <c r="A33" s="19"/>
      <c r="B33" s="22" t="s">
        <v>19</v>
      </c>
      <c r="C33" s="24" t="s">
        <v>20</v>
      </c>
      <c r="D33" s="21"/>
      <c r="E33" s="19"/>
      <c r="F33" s="21"/>
      <c r="G33" s="19"/>
      <c r="H33" s="19"/>
    </row>
    <row r="34" spans="1:8" x14ac:dyDescent="0.25">
      <c r="C34" s="21"/>
      <c r="D34" s="21"/>
      <c r="E34" s="21"/>
      <c r="F34" s="21"/>
    </row>
    <row r="35" spans="1:8" x14ac:dyDescent="0.25">
      <c r="B35" s="5" t="s">
        <v>21</v>
      </c>
      <c r="C35" s="21"/>
      <c r="D35" s="21"/>
      <c r="E35" s="21"/>
      <c r="F35" s="21"/>
    </row>
    <row r="36" spans="1:8" x14ac:dyDescent="0.25">
      <c r="B36" s="21" t="s">
        <v>305</v>
      </c>
      <c r="C36" s="21"/>
      <c r="D36" s="21"/>
      <c r="E36" s="21"/>
      <c r="F36" s="21"/>
    </row>
  </sheetData>
  <mergeCells count="1">
    <mergeCell ref="B3:H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workbookViewId="0">
      <selection activeCell="C17" sqref="C17"/>
    </sheetView>
  </sheetViews>
  <sheetFormatPr defaultRowHeight="15" x14ac:dyDescent="0.25"/>
  <cols>
    <col min="1" max="1" width="17.5703125" customWidth="1"/>
    <col min="2" max="2" width="34.85546875" customWidth="1"/>
    <col min="3" max="3" width="12.7109375" bestFit="1" customWidth="1"/>
    <col min="8" max="8" width="7.42578125" style="110" customWidth="1"/>
  </cols>
  <sheetData>
    <row r="1" spans="1:8" ht="26.25" x14ac:dyDescent="0.4">
      <c r="A1" s="1" t="s">
        <v>0</v>
      </c>
    </row>
    <row r="2" spans="1:8" ht="26.25" x14ac:dyDescent="0.4">
      <c r="A2" s="1" t="s">
        <v>25</v>
      </c>
    </row>
    <row r="3" spans="1:8" s="138" customFormat="1" ht="131.25" customHeight="1" x14ac:dyDescent="0.4">
      <c r="A3" s="1"/>
      <c r="B3" s="159" t="s">
        <v>340</v>
      </c>
      <c r="C3" s="159"/>
      <c r="D3" s="159"/>
      <c r="E3" s="159"/>
      <c r="F3" s="159"/>
      <c r="G3" s="159"/>
      <c r="H3" s="110"/>
    </row>
    <row r="4" spans="1:8" s="151" customFormat="1" x14ac:dyDescent="0.25">
      <c r="A4" s="152"/>
      <c r="B4" s="153"/>
      <c r="C4" s="153"/>
      <c r="D4" s="153"/>
      <c r="E4" s="153"/>
      <c r="F4" s="153"/>
      <c r="G4" s="153"/>
    </row>
    <row r="5" spans="1:8" x14ac:dyDescent="0.25">
      <c r="A5" s="4"/>
      <c r="B5" s="6" t="s">
        <v>2</v>
      </c>
      <c r="C5" s="6"/>
      <c r="D5" s="6"/>
      <c r="E5" s="6"/>
      <c r="F5" s="6"/>
      <c r="G5" s="6"/>
    </row>
    <row r="6" spans="1:8" x14ac:dyDescent="0.25">
      <c r="A6" s="4"/>
      <c r="B6" s="7" t="s">
        <v>3</v>
      </c>
      <c r="C6" s="5"/>
      <c r="D6" s="5"/>
      <c r="E6" s="5"/>
      <c r="F6" s="5"/>
      <c r="G6" s="5"/>
    </row>
    <row r="7" spans="1:8" x14ac:dyDescent="0.25">
      <c r="A7" s="4"/>
      <c r="B7" s="5" t="s">
        <v>4</v>
      </c>
      <c r="C7" s="8"/>
      <c r="D7" s="5"/>
      <c r="E7" s="5"/>
      <c r="F7" s="5"/>
      <c r="G7" s="5"/>
    </row>
    <row r="8" spans="1:8" x14ac:dyDescent="0.25">
      <c r="A8" s="4"/>
      <c r="B8" s="5" t="s">
        <v>5</v>
      </c>
      <c r="C8" s="5"/>
      <c r="D8" s="5"/>
      <c r="E8" s="5"/>
      <c r="F8" s="5"/>
      <c r="G8" s="5"/>
    </row>
    <row r="10" spans="1:8" x14ac:dyDescent="0.25">
      <c r="B10" s="4" t="s">
        <v>6</v>
      </c>
      <c r="C10" t="s">
        <v>1</v>
      </c>
    </row>
    <row r="11" spans="1:8" x14ac:dyDescent="0.25">
      <c r="B11" s="4"/>
    </row>
    <row r="12" spans="1:8" x14ac:dyDescent="0.25">
      <c r="B12" s="27" t="s">
        <v>60</v>
      </c>
      <c r="C12" s="39">
        <v>2500000</v>
      </c>
    </row>
    <row r="13" spans="1:8" x14ac:dyDescent="0.25">
      <c r="A13" s="10" t="s">
        <v>1</v>
      </c>
      <c r="B13" s="27" t="s">
        <v>54</v>
      </c>
      <c r="C13" s="39">
        <v>1710000</v>
      </c>
    </row>
    <row r="14" spans="1:8" x14ac:dyDescent="0.25">
      <c r="A14" s="11"/>
      <c r="B14" s="27" t="s">
        <v>74</v>
      </c>
      <c r="C14" s="9">
        <v>10</v>
      </c>
      <c r="D14" s="27" t="s">
        <v>75</v>
      </c>
    </row>
    <row r="15" spans="1:8" x14ac:dyDescent="0.25">
      <c r="A15" s="11"/>
      <c r="B15" s="27" t="s">
        <v>76</v>
      </c>
      <c r="C15" s="9">
        <v>6</v>
      </c>
      <c r="D15" s="27" t="s">
        <v>77</v>
      </c>
    </row>
    <row r="16" spans="1:8" x14ac:dyDescent="0.25">
      <c r="A16" s="11"/>
      <c r="B16" s="27" t="s">
        <v>78</v>
      </c>
      <c r="C16" s="39">
        <v>4680000</v>
      </c>
    </row>
    <row r="17" spans="1:8" x14ac:dyDescent="0.25">
      <c r="A17" s="11"/>
    </row>
    <row r="18" spans="1:8" x14ac:dyDescent="0.25">
      <c r="A18" s="11"/>
      <c r="E18" s="12"/>
    </row>
    <row r="19" spans="1:8" x14ac:dyDescent="0.25">
      <c r="A19" s="11"/>
      <c r="B19" s="4" t="s">
        <v>7</v>
      </c>
    </row>
    <row r="20" spans="1:8" x14ac:dyDescent="0.25">
      <c r="A20" s="11"/>
      <c r="B20" s="4"/>
    </row>
    <row r="21" spans="1:8" x14ac:dyDescent="0.25">
      <c r="A21" s="11" t="s">
        <v>1</v>
      </c>
      <c r="B21" s="27" t="s">
        <v>60</v>
      </c>
      <c r="C21" s="14">
        <f>C12</f>
        <v>2500000</v>
      </c>
    </row>
    <row r="22" spans="1:8" x14ac:dyDescent="0.25">
      <c r="A22" s="11"/>
      <c r="B22" s="27" t="s">
        <v>54</v>
      </c>
      <c r="C22" s="40">
        <f>C13</f>
        <v>1710000</v>
      </c>
    </row>
    <row r="23" spans="1:8" s="27" customFormat="1" x14ac:dyDescent="0.25">
      <c r="A23" s="11"/>
      <c r="C23" s="41"/>
      <c r="H23" s="110"/>
    </row>
    <row r="24" spans="1:8" x14ac:dyDescent="0.25">
      <c r="A24" s="11"/>
      <c r="B24" s="27" t="s">
        <v>71</v>
      </c>
      <c r="C24" s="42">
        <f>C21-C22</f>
        <v>790000</v>
      </c>
    </row>
    <row r="25" spans="1:8" x14ac:dyDescent="0.25">
      <c r="A25" s="11"/>
      <c r="B25" s="27" t="s">
        <v>57</v>
      </c>
      <c r="C25" s="16">
        <f>C12*(C14/100)</f>
        <v>250000</v>
      </c>
    </row>
    <row r="26" spans="1:8" x14ac:dyDescent="0.25">
      <c r="A26" s="11"/>
      <c r="B26" s="27" t="s">
        <v>76</v>
      </c>
      <c r="C26" s="45">
        <f>(C15/100)*C16</f>
        <v>280800</v>
      </c>
      <c r="E26" t="s">
        <v>1</v>
      </c>
    </row>
    <row r="27" spans="1:8" s="27" customFormat="1" x14ac:dyDescent="0.25">
      <c r="A27" s="11"/>
      <c r="C27" s="44"/>
      <c r="H27" s="110"/>
    </row>
    <row r="28" spans="1:8" x14ac:dyDescent="0.25">
      <c r="A28" s="11"/>
      <c r="B28" s="27" t="s">
        <v>79</v>
      </c>
      <c r="C28" s="46">
        <f>C24-C25-C26</f>
        <v>259200</v>
      </c>
    </row>
    <row r="29" spans="1:8" x14ac:dyDescent="0.25">
      <c r="A29" s="11"/>
      <c r="B29" t="s">
        <v>1</v>
      </c>
      <c r="C29" t="s">
        <v>1</v>
      </c>
    </row>
    <row r="30" spans="1:8" s="27" customFormat="1" x14ac:dyDescent="0.25">
      <c r="A30" s="11"/>
      <c r="B30" s="27" t="s">
        <v>80</v>
      </c>
      <c r="H30" s="110"/>
    </row>
    <row r="31" spans="1:8" s="27" customFormat="1" x14ac:dyDescent="0.25">
      <c r="A31" s="11"/>
      <c r="B31" s="27" t="s">
        <v>81</v>
      </c>
      <c r="H31" s="110"/>
    </row>
    <row r="32" spans="1:8" s="27" customFormat="1" x14ac:dyDescent="0.25">
      <c r="A32" s="11"/>
      <c r="H32" s="110"/>
    </row>
    <row r="33" spans="1:7" x14ac:dyDescent="0.25">
      <c r="A33" s="11"/>
    </row>
    <row r="34" spans="1:7" x14ac:dyDescent="0.25">
      <c r="A34" s="11"/>
      <c r="B34" s="18" t="s">
        <v>9</v>
      </c>
    </row>
    <row r="35" spans="1:7" x14ac:dyDescent="0.25">
      <c r="A35" s="19"/>
      <c r="B35" s="20"/>
      <c r="C35" s="21"/>
      <c r="D35" s="21"/>
      <c r="E35" s="21"/>
      <c r="F35" s="21"/>
      <c r="G35" s="19"/>
    </row>
    <row r="36" spans="1:7" x14ac:dyDescent="0.25">
      <c r="A36" s="19"/>
      <c r="B36" s="22" t="s">
        <v>10</v>
      </c>
      <c r="C36" s="22"/>
      <c r="D36" s="22"/>
      <c r="E36" s="19"/>
      <c r="F36" s="21"/>
      <c r="G36" s="19"/>
    </row>
    <row r="37" spans="1:7" ht="31.5" customHeight="1" x14ac:dyDescent="0.25">
      <c r="A37" s="19"/>
      <c r="B37" s="23" t="s">
        <v>11</v>
      </c>
      <c r="C37" s="24" t="s">
        <v>12</v>
      </c>
      <c r="D37" s="22"/>
      <c r="E37" s="19"/>
      <c r="F37" s="21"/>
      <c r="G37" s="19"/>
    </row>
    <row r="38" spans="1:7" ht="31.5" customHeight="1" x14ac:dyDescent="0.25">
      <c r="A38" s="19"/>
      <c r="B38" s="23" t="s">
        <v>13</v>
      </c>
      <c r="C38" s="25" t="s">
        <v>14</v>
      </c>
      <c r="D38" s="22" t="s">
        <v>15</v>
      </c>
      <c r="E38" s="19"/>
      <c r="F38" s="21"/>
      <c r="G38" s="19"/>
    </row>
    <row r="39" spans="1:7" x14ac:dyDescent="0.25">
      <c r="A39" s="19"/>
      <c r="B39" s="22" t="s">
        <v>16</v>
      </c>
      <c r="C39" s="24" t="s">
        <v>12</v>
      </c>
      <c r="D39" s="22"/>
      <c r="E39" s="19"/>
      <c r="F39" s="21"/>
      <c r="G39" s="19"/>
    </row>
    <row r="40" spans="1:7" x14ac:dyDescent="0.25">
      <c r="A40" s="19"/>
      <c r="B40" s="22" t="s">
        <v>17</v>
      </c>
      <c r="C40" s="24" t="s">
        <v>18</v>
      </c>
      <c r="D40" s="22"/>
      <c r="E40" s="19"/>
      <c r="F40" s="21"/>
      <c r="G40" s="19"/>
    </row>
    <row r="41" spans="1:7" x14ac:dyDescent="0.25">
      <c r="A41" s="19"/>
      <c r="B41" s="22" t="s">
        <v>19</v>
      </c>
      <c r="C41" s="24" t="s">
        <v>20</v>
      </c>
      <c r="D41" s="21"/>
      <c r="E41" s="19"/>
      <c r="F41" s="21"/>
      <c r="G41" s="19"/>
    </row>
    <row r="42" spans="1:7" x14ac:dyDescent="0.25">
      <c r="C42" s="21"/>
      <c r="D42" s="21"/>
      <c r="E42" s="21"/>
      <c r="F42" s="21"/>
    </row>
    <row r="43" spans="1:7" x14ac:dyDescent="0.25">
      <c r="B43" s="5" t="s">
        <v>21</v>
      </c>
      <c r="C43" s="21"/>
      <c r="D43" s="21"/>
      <c r="E43" s="21"/>
      <c r="F43" s="21"/>
    </row>
    <row r="44" spans="1:7" x14ac:dyDescent="0.25">
      <c r="B44" s="21"/>
      <c r="C44" s="21"/>
      <c r="D44" s="21"/>
      <c r="E44" s="21"/>
      <c r="F44" s="21"/>
    </row>
  </sheetData>
  <mergeCells count="1">
    <mergeCell ref="B3:G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6"/>
  <sheetViews>
    <sheetView topLeftCell="A28" workbookViewId="0">
      <selection activeCell="C14" sqref="C14"/>
    </sheetView>
  </sheetViews>
  <sheetFormatPr defaultRowHeight="15" x14ac:dyDescent="0.25"/>
  <cols>
    <col min="1" max="1" width="16.7109375" customWidth="1"/>
    <col min="2" max="2" width="43.85546875" customWidth="1"/>
    <col min="3" max="3" width="29.5703125" customWidth="1"/>
    <col min="4" max="4" width="18.7109375" customWidth="1"/>
    <col min="5" max="5" width="9.140625" style="110"/>
  </cols>
  <sheetData>
    <row r="1" spans="1:36" ht="26.25" x14ac:dyDescent="0.4">
      <c r="A1" s="1" t="s">
        <v>0</v>
      </c>
    </row>
    <row r="2" spans="1:36" ht="26.25" x14ac:dyDescent="0.4">
      <c r="A2" s="1" t="s">
        <v>26</v>
      </c>
    </row>
    <row r="3" spans="1:36" s="138" customFormat="1" ht="222" customHeight="1" x14ac:dyDescent="0.4">
      <c r="A3" s="1"/>
      <c r="B3" s="159" t="s">
        <v>348</v>
      </c>
      <c r="C3" s="159"/>
      <c r="D3" s="159"/>
      <c r="E3" s="110"/>
    </row>
    <row r="4" spans="1:36" s="151" customFormat="1" x14ac:dyDescent="0.25">
      <c r="A4" s="152"/>
      <c r="B4" s="153"/>
      <c r="C4" s="153"/>
      <c r="D4" s="153"/>
      <c r="E4" s="153"/>
      <c r="F4" s="153"/>
      <c r="G4" s="153"/>
      <c r="H4" s="153"/>
    </row>
    <row r="5" spans="1:36" x14ac:dyDescent="0.25">
      <c r="A5" s="4"/>
      <c r="B5" s="6" t="s">
        <v>2</v>
      </c>
      <c r="C5" s="6"/>
      <c r="D5" s="6"/>
      <c r="E5" s="139"/>
      <c r="F5" s="139"/>
      <c r="G5" s="139"/>
      <c r="H5" s="139"/>
      <c r="I5" s="110"/>
      <c r="J5" s="110"/>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110"/>
    </row>
    <row r="6" spans="1:36" x14ac:dyDescent="0.25">
      <c r="A6" s="4"/>
      <c r="B6" s="7" t="s">
        <v>3</v>
      </c>
      <c r="C6" s="5"/>
      <c r="D6" s="5"/>
      <c r="E6" s="139"/>
      <c r="F6" s="5"/>
      <c r="G6" s="5"/>
      <c r="H6" s="5"/>
    </row>
    <row r="7" spans="1:36" x14ac:dyDescent="0.25">
      <c r="A7" s="4"/>
      <c r="B7" s="5" t="s">
        <v>4</v>
      </c>
      <c r="C7" s="8"/>
      <c r="D7" s="5"/>
      <c r="E7" s="139"/>
      <c r="F7" s="5"/>
      <c r="G7" s="5"/>
      <c r="H7" s="5"/>
    </row>
    <row r="8" spans="1:36" x14ac:dyDescent="0.25">
      <c r="A8" s="4"/>
      <c r="B8" s="5" t="s">
        <v>5</v>
      </c>
      <c r="C8" s="5"/>
      <c r="D8" s="5"/>
      <c r="E8" s="139"/>
      <c r="F8" s="5"/>
      <c r="G8" s="5"/>
      <c r="H8" s="5"/>
    </row>
    <row r="10" spans="1:36" x14ac:dyDescent="0.25">
      <c r="B10" s="4" t="s">
        <v>6</v>
      </c>
      <c r="C10" t="s">
        <v>1</v>
      </c>
    </row>
    <row r="11" spans="1:36" x14ac:dyDescent="0.25">
      <c r="B11" s="4"/>
    </row>
    <row r="12" spans="1:36" x14ac:dyDescent="0.25">
      <c r="C12" s="9"/>
    </row>
    <row r="13" spans="1:36" x14ac:dyDescent="0.25">
      <c r="A13" s="10" t="s">
        <v>1</v>
      </c>
      <c r="B13" t="s">
        <v>1</v>
      </c>
      <c r="C13" s="9"/>
    </row>
    <row r="14" spans="1:36" x14ac:dyDescent="0.25">
      <c r="A14" s="11"/>
      <c r="B14" t="s">
        <v>1</v>
      </c>
      <c r="C14" s="9"/>
      <c r="D14" t="s">
        <v>1</v>
      </c>
    </row>
    <row r="15" spans="1:36" x14ac:dyDescent="0.25">
      <c r="A15" s="11"/>
      <c r="B15" t="s">
        <v>1</v>
      </c>
      <c r="C15" s="9"/>
      <c r="D15" t="s">
        <v>1</v>
      </c>
    </row>
    <row r="16" spans="1:36" x14ac:dyDescent="0.25">
      <c r="A16" s="11"/>
      <c r="B16" t="s">
        <v>1</v>
      </c>
      <c r="C16" s="9"/>
    </row>
    <row r="17" spans="1:8" x14ac:dyDescent="0.25">
      <c r="A17" s="11"/>
    </row>
    <row r="18" spans="1:8" x14ac:dyDescent="0.25">
      <c r="A18" s="11"/>
      <c r="E18" s="145"/>
      <c r="H18" s="13"/>
    </row>
    <row r="19" spans="1:8" x14ac:dyDescent="0.25">
      <c r="A19" s="11"/>
      <c r="B19" s="4" t="s">
        <v>7</v>
      </c>
    </row>
    <row r="20" spans="1:8" s="27" customFormat="1" x14ac:dyDescent="0.25">
      <c r="A20" s="11"/>
      <c r="B20" s="4"/>
      <c r="E20" s="110"/>
    </row>
    <row r="21" spans="1:8" s="27" customFormat="1" x14ac:dyDescent="0.25">
      <c r="A21" s="11"/>
      <c r="B21" s="34" t="s">
        <v>60</v>
      </c>
      <c r="E21" s="110"/>
    </row>
    <row r="22" spans="1:8" s="27" customFormat="1" x14ac:dyDescent="0.25">
      <c r="A22" s="11"/>
      <c r="B22" s="34" t="s">
        <v>54</v>
      </c>
      <c r="E22" s="110"/>
    </row>
    <row r="23" spans="1:8" s="27" customFormat="1" x14ac:dyDescent="0.25">
      <c r="A23" s="11"/>
      <c r="B23" s="34" t="s">
        <v>71</v>
      </c>
      <c r="E23" s="110"/>
    </row>
    <row r="24" spans="1:8" s="27" customFormat="1" x14ac:dyDescent="0.25">
      <c r="A24" s="11"/>
      <c r="B24" s="34" t="s">
        <v>82</v>
      </c>
      <c r="E24" s="110"/>
    </row>
    <row r="25" spans="1:8" s="27" customFormat="1" x14ac:dyDescent="0.25">
      <c r="A25" s="11"/>
      <c r="B25" s="34" t="s">
        <v>83</v>
      </c>
      <c r="E25" s="110"/>
    </row>
    <row r="26" spans="1:8" s="27" customFormat="1" x14ac:dyDescent="0.25">
      <c r="A26" s="11"/>
      <c r="B26" s="34" t="s">
        <v>79</v>
      </c>
      <c r="E26" s="110"/>
    </row>
    <row r="27" spans="1:8" s="27" customFormat="1" x14ac:dyDescent="0.25">
      <c r="A27" s="11"/>
      <c r="B27" s="34" t="s">
        <v>84</v>
      </c>
      <c r="E27" s="110"/>
    </row>
    <row r="28" spans="1:8" ht="15.75" customHeight="1" x14ac:dyDescent="0.25">
      <c r="A28" s="11"/>
      <c r="B28" s="34" t="s">
        <v>53</v>
      </c>
    </row>
    <row r="29" spans="1:8" x14ac:dyDescent="0.25">
      <c r="A29" s="11" t="s">
        <v>1</v>
      </c>
      <c r="B29" s="34" t="s">
        <v>85</v>
      </c>
    </row>
    <row r="30" spans="1:8" x14ac:dyDescent="0.25">
      <c r="A30" s="11"/>
      <c r="B30" s="34" t="s">
        <v>55</v>
      </c>
      <c r="C30" s="14" t="s">
        <v>1</v>
      </c>
    </row>
    <row r="31" spans="1:8" x14ac:dyDescent="0.25">
      <c r="A31" s="11"/>
      <c r="B31" s="34" t="s">
        <v>86</v>
      </c>
      <c r="C31" s="15" t="s">
        <v>1</v>
      </c>
    </row>
    <row r="32" spans="1:8" x14ac:dyDescent="0.25">
      <c r="A32" s="11"/>
      <c r="B32" s="34" t="s">
        <v>56</v>
      </c>
      <c r="C32" s="16" t="s">
        <v>1</v>
      </c>
    </row>
    <row r="33" spans="1:8" x14ac:dyDescent="0.25">
      <c r="A33" s="11"/>
      <c r="B33" s="34" t="s">
        <v>61</v>
      </c>
    </row>
    <row r="34" spans="1:8" x14ac:dyDescent="0.25">
      <c r="A34" s="11"/>
      <c r="B34" s="34" t="s">
        <v>52</v>
      </c>
      <c r="C34" t="s">
        <v>1</v>
      </c>
    </row>
    <row r="35" spans="1:8" x14ac:dyDescent="0.25">
      <c r="A35" s="11"/>
    </row>
    <row r="36" spans="1:8" x14ac:dyDescent="0.25">
      <c r="A36" s="11"/>
      <c r="B36" s="18" t="s">
        <v>9</v>
      </c>
    </row>
    <row r="37" spans="1:8" x14ac:dyDescent="0.25">
      <c r="A37" s="19"/>
      <c r="B37" s="20"/>
      <c r="C37" s="21"/>
      <c r="D37" s="21"/>
      <c r="E37" s="140"/>
      <c r="F37" s="21"/>
      <c r="G37" s="19"/>
      <c r="H37" s="19"/>
    </row>
    <row r="38" spans="1:8" x14ac:dyDescent="0.25">
      <c r="A38" s="19"/>
      <c r="B38" s="22" t="s">
        <v>10</v>
      </c>
      <c r="C38" s="22"/>
      <c r="D38" s="22"/>
      <c r="E38" s="144"/>
      <c r="F38" s="21"/>
      <c r="G38" s="19"/>
      <c r="H38" s="19"/>
    </row>
    <row r="39" spans="1:8" ht="31.5" customHeight="1" x14ac:dyDescent="0.25">
      <c r="A39" s="19"/>
      <c r="B39" s="23" t="s">
        <v>11</v>
      </c>
      <c r="C39" s="24" t="s">
        <v>12</v>
      </c>
      <c r="D39" s="22"/>
      <c r="E39" s="144"/>
      <c r="F39" s="21"/>
      <c r="G39" s="19"/>
      <c r="H39" s="19"/>
    </row>
    <row r="40" spans="1:8" ht="31.5" customHeight="1" x14ac:dyDescent="0.25">
      <c r="A40" s="19"/>
      <c r="B40" s="23" t="s">
        <v>13</v>
      </c>
      <c r="C40" s="25" t="s">
        <v>14</v>
      </c>
      <c r="D40" s="22" t="s">
        <v>15</v>
      </c>
      <c r="E40" s="144"/>
      <c r="F40" s="21"/>
      <c r="G40" s="19"/>
      <c r="H40" s="19"/>
    </row>
    <row r="41" spans="1:8" x14ac:dyDescent="0.25">
      <c r="A41" s="19"/>
      <c r="B41" s="22" t="s">
        <v>16</v>
      </c>
      <c r="C41" s="24" t="s">
        <v>12</v>
      </c>
      <c r="D41" s="22"/>
      <c r="E41" s="144"/>
      <c r="F41" s="21"/>
      <c r="G41" s="19"/>
      <c r="H41" s="19"/>
    </row>
    <row r="42" spans="1:8" x14ac:dyDescent="0.25">
      <c r="A42" s="19"/>
      <c r="B42" s="22" t="s">
        <v>17</v>
      </c>
      <c r="C42" s="24" t="s">
        <v>18</v>
      </c>
      <c r="D42" s="22"/>
      <c r="E42" s="144"/>
      <c r="F42" s="21"/>
      <c r="G42" s="19"/>
      <c r="H42" s="19"/>
    </row>
    <row r="43" spans="1:8" x14ac:dyDescent="0.25">
      <c r="A43" s="19"/>
      <c r="B43" s="22" t="s">
        <v>19</v>
      </c>
      <c r="C43" s="24" t="s">
        <v>20</v>
      </c>
      <c r="D43" s="21"/>
      <c r="E43" s="144"/>
      <c r="F43" s="21"/>
      <c r="G43" s="19"/>
      <c r="H43" s="19"/>
    </row>
    <row r="44" spans="1:8" x14ac:dyDescent="0.25">
      <c r="C44" s="21"/>
      <c r="D44" s="21"/>
      <c r="E44" s="140"/>
      <c r="F44" s="21"/>
    </row>
    <row r="45" spans="1:8" x14ac:dyDescent="0.25">
      <c r="B45" s="5" t="s">
        <v>21</v>
      </c>
      <c r="C45" s="21"/>
      <c r="D45" s="21"/>
      <c r="E45" s="140"/>
      <c r="F45" s="21"/>
    </row>
    <row r="46" spans="1:8" x14ac:dyDescent="0.25">
      <c r="B46" s="21" t="s">
        <v>87</v>
      </c>
      <c r="C46" s="21"/>
      <c r="D46" s="21"/>
      <c r="E46" s="140"/>
      <c r="F46" s="21"/>
    </row>
  </sheetData>
  <mergeCells count="1">
    <mergeCell ref="B3:D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opLeftCell="A37" workbookViewId="0">
      <selection activeCell="C18" sqref="C18"/>
    </sheetView>
  </sheetViews>
  <sheetFormatPr defaultRowHeight="15" x14ac:dyDescent="0.25"/>
  <cols>
    <col min="1" max="1" width="14.5703125" customWidth="1"/>
    <col min="2" max="2" width="33.42578125" customWidth="1"/>
    <col min="3" max="3" width="12.5703125" bestFit="1" customWidth="1"/>
    <col min="9" max="9" width="9.140625" style="110"/>
  </cols>
  <sheetData>
    <row r="1" spans="1:9" ht="26.25" x14ac:dyDescent="0.4">
      <c r="A1" s="1" t="s">
        <v>0</v>
      </c>
    </row>
    <row r="2" spans="1:9" ht="26.25" x14ac:dyDescent="0.4">
      <c r="A2" s="1" t="s">
        <v>27</v>
      </c>
    </row>
    <row r="3" spans="1:9" s="138" customFormat="1" ht="201.75" customHeight="1" x14ac:dyDescent="0.4">
      <c r="A3" s="1"/>
      <c r="B3" s="159" t="s">
        <v>349</v>
      </c>
      <c r="C3" s="160"/>
      <c r="D3" s="160"/>
      <c r="E3" s="160"/>
      <c r="F3" s="160"/>
      <c r="G3" s="160"/>
      <c r="H3" s="160"/>
      <c r="I3" s="110"/>
    </row>
    <row r="4" spans="1:9" s="151" customFormat="1" x14ac:dyDescent="0.25">
      <c r="A4" s="152"/>
      <c r="B4" s="153"/>
      <c r="C4" s="153"/>
      <c r="D4" s="153"/>
      <c r="E4" s="153"/>
      <c r="F4" s="153"/>
      <c r="G4" s="153"/>
      <c r="H4" s="153"/>
    </row>
    <row r="5" spans="1:9" x14ac:dyDescent="0.25">
      <c r="A5" s="4"/>
      <c r="B5" s="6" t="s">
        <v>2</v>
      </c>
      <c r="C5" s="6"/>
      <c r="D5" s="6"/>
      <c r="E5" s="6"/>
      <c r="F5" s="6"/>
      <c r="G5" s="6"/>
      <c r="H5" s="6"/>
    </row>
    <row r="6" spans="1:9" x14ac:dyDescent="0.25">
      <c r="A6" s="4"/>
      <c r="B6" s="7" t="s">
        <v>3</v>
      </c>
      <c r="C6" s="5"/>
      <c r="D6" s="5"/>
      <c r="E6" s="5"/>
      <c r="F6" s="5"/>
      <c r="G6" s="5"/>
      <c r="H6" s="5"/>
    </row>
    <row r="7" spans="1:9" x14ac:dyDescent="0.25">
      <c r="A7" s="4"/>
      <c r="B7" s="5" t="s">
        <v>4</v>
      </c>
      <c r="C7" s="8"/>
      <c r="D7" s="5"/>
      <c r="E7" s="5"/>
      <c r="F7" s="5"/>
      <c r="G7" s="5"/>
      <c r="H7" s="5"/>
    </row>
    <row r="8" spans="1:9" x14ac:dyDescent="0.25">
      <c r="A8" s="4"/>
      <c r="B8" s="5" t="s">
        <v>5</v>
      </c>
      <c r="C8" s="5"/>
      <c r="D8" s="5"/>
      <c r="E8" s="5"/>
      <c r="F8" s="5"/>
      <c r="G8" s="5"/>
      <c r="H8" s="5"/>
    </row>
    <row r="10" spans="1:9" x14ac:dyDescent="0.25">
      <c r="B10" s="4" t="s">
        <v>6</v>
      </c>
      <c r="C10" t="s">
        <v>1</v>
      </c>
    </row>
    <row r="11" spans="1:9" x14ac:dyDescent="0.25">
      <c r="B11" s="4"/>
    </row>
    <row r="12" spans="1:9" x14ac:dyDescent="0.25">
      <c r="B12" s="106" t="s">
        <v>57</v>
      </c>
      <c r="C12" s="37">
        <v>112000</v>
      </c>
    </row>
    <row r="13" spans="1:9" x14ac:dyDescent="0.25">
      <c r="A13" s="10" t="s">
        <v>1</v>
      </c>
      <c r="B13" s="27" t="s">
        <v>76</v>
      </c>
      <c r="C13" s="37">
        <v>73000</v>
      </c>
    </row>
    <row r="14" spans="1:9" x14ac:dyDescent="0.25">
      <c r="A14" s="11"/>
      <c r="B14" s="27" t="s">
        <v>60</v>
      </c>
      <c r="C14" s="37">
        <v>489000</v>
      </c>
      <c r="D14" t="s">
        <v>1</v>
      </c>
    </row>
    <row r="15" spans="1:9" x14ac:dyDescent="0.25">
      <c r="A15" s="11"/>
      <c r="B15" s="27" t="s">
        <v>84</v>
      </c>
      <c r="C15" s="37">
        <v>45000</v>
      </c>
      <c r="D15" t="s">
        <v>1</v>
      </c>
    </row>
    <row r="16" spans="1:9" x14ac:dyDescent="0.25">
      <c r="A16" s="11"/>
      <c r="B16" s="27" t="s">
        <v>54</v>
      </c>
      <c r="C16" s="37">
        <v>156000</v>
      </c>
    </row>
    <row r="17" spans="1:9" x14ac:dyDescent="0.25">
      <c r="A17" s="11"/>
      <c r="B17" s="27" t="s">
        <v>85</v>
      </c>
      <c r="C17" s="37">
        <v>47000</v>
      </c>
    </row>
    <row r="18" spans="1:9" x14ac:dyDescent="0.25">
      <c r="A18" s="11"/>
      <c r="E18" s="12"/>
      <c r="H18" s="13"/>
    </row>
    <row r="19" spans="1:9" x14ac:dyDescent="0.25">
      <c r="A19" s="11"/>
      <c r="B19" s="4" t="s">
        <v>7</v>
      </c>
    </row>
    <row r="20" spans="1:9" x14ac:dyDescent="0.25">
      <c r="A20" s="11"/>
      <c r="B20" s="4"/>
    </row>
    <row r="21" spans="1:9" x14ac:dyDescent="0.25">
      <c r="A21" s="11" t="s">
        <v>1</v>
      </c>
      <c r="B21" s="34" t="s">
        <v>60</v>
      </c>
      <c r="C21" s="46">
        <f>C14</f>
        <v>489000</v>
      </c>
    </row>
    <row r="22" spans="1:9" x14ac:dyDescent="0.25">
      <c r="A22" s="11"/>
      <c r="B22" s="34" t="s">
        <v>54</v>
      </c>
      <c r="C22" s="47">
        <f>C16</f>
        <v>156000</v>
      </c>
    </row>
    <row r="23" spans="1:9" x14ac:dyDescent="0.25">
      <c r="A23" s="11"/>
      <c r="B23" s="34" t="s">
        <v>1</v>
      </c>
      <c r="C23" s="44" t="s">
        <v>1</v>
      </c>
    </row>
    <row r="24" spans="1:9" x14ac:dyDescent="0.25">
      <c r="A24" s="11"/>
      <c r="B24" s="34" t="s">
        <v>71</v>
      </c>
      <c r="C24" s="17">
        <f>C21-C22</f>
        <v>333000</v>
      </c>
    </row>
    <row r="25" spans="1:9" x14ac:dyDescent="0.25">
      <c r="A25" s="11"/>
      <c r="B25" s="34" t="s">
        <v>82</v>
      </c>
      <c r="C25" s="43">
        <f>C12</f>
        <v>112000</v>
      </c>
      <c r="E25" t="s">
        <v>1</v>
      </c>
    </row>
    <row r="26" spans="1:9" x14ac:dyDescent="0.25">
      <c r="A26" s="11"/>
      <c r="B26" s="34" t="s">
        <v>83</v>
      </c>
      <c r="C26" s="47">
        <f>C13</f>
        <v>73000</v>
      </c>
    </row>
    <row r="27" spans="1:9" s="27" customFormat="1" x14ac:dyDescent="0.25">
      <c r="A27" s="11"/>
      <c r="B27" s="34"/>
      <c r="C27" s="48"/>
      <c r="I27" s="110"/>
    </row>
    <row r="28" spans="1:9" x14ac:dyDescent="0.25">
      <c r="A28" s="11"/>
      <c r="B28" s="34" t="s">
        <v>79</v>
      </c>
      <c r="C28" s="46">
        <f>C24-C25-C26</f>
        <v>148000</v>
      </c>
    </row>
    <row r="29" spans="1:9" s="27" customFormat="1" x14ac:dyDescent="0.25">
      <c r="A29" s="11"/>
      <c r="B29" s="34" t="s">
        <v>84</v>
      </c>
      <c r="C29" s="47">
        <f>C15</f>
        <v>45000</v>
      </c>
      <c r="I29" s="110"/>
    </row>
    <row r="30" spans="1:9" s="27" customFormat="1" x14ac:dyDescent="0.25">
      <c r="A30" s="11"/>
      <c r="B30" s="34"/>
      <c r="C30" s="48"/>
      <c r="I30" s="110"/>
    </row>
    <row r="31" spans="1:9" s="27" customFormat="1" x14ac:dyDescent="0.25">
      <c r="A31" s="11"/>
      <c r="B31" s="34" t="s">
        <v>53</v>
      </c>
      <c r="C31" s="46">
        <f>C28-C29</f>
        <v>103000</v>
      </c>
      <c r="I31" s="110"/>
    </row>
    <row r="32" spans="1:9" s="27" customFormat="1" x14ac:dyDescent="0.25">
      <c r="A32" s="11"/>
      <c r="B32" s="34" t="s">
        <v>85</v>
      </c>
      <c r="C32" s="47">
        <f>C17</f>
        <v>47000</v>
      </c>
      <c r="I32" s="110"/>
    </row>
    <row r="33" spans="1:9" s="27" customFormat="1" x14ac:dyDescent="0.25">
      <c r="A33" s="11"/>
      <c r="B33" s="34"/>
      <c r="C33" s="48"/>
      <c r="I33" s="110"/>
    </row>
    <row r="34" spans="1:9" s="27" customFormat="1" x14ac:dyDescent="0.25">
      <c r="A34" s="11"/>
      <c r="B34" s="34" t="s">
        <v>55</v>
      </c>
      <c r="C34" s="46">
        <f>C31-C32</f>
        <v>56000</v>
      </c>
      <c r="I34" s="110"/>
    </row>
    <row r="35" spans="1:9" s="27" customFormat="1" ht="15.75" thickBot="1" x14ac:dyDescent="0.3">
      <c r="A35" s="11"/>
      <c r="B35" s="34"/>
      <c r="C35" s="49"/>
      <c r="I35" s="110"/>
    </row>
    <row r="36" spans="1:9" s="27" customFormat="1" ht="15.75" thickTop="1" x14ac:dyDescent="0.25">
      <c r="A36" s="11"/>
      <c r="I36" s="110"/>
    </row>
    <row r="37" spans="1:9" x14ac:dyDescent="0.25">
      <c r="A37" s="11"/>
    </row>
    <row r="38" spans="1:9" x14ac:dyDescent="0.25">
      <c r="A38" s="11"/>
      <c r="B38" s="18" t="s">
        <v>9</v>
      </c>
    </row>
    <row r="39" spans="1:9" x14ac:dyDescent="0.25">
      <c r="A39" s="19"/>
      <c r="B39" s="20"/>
      <c r="C39" s="21"/>
      <c r="D39" s="21"/>
      <c r="E39" s="21"/>
      <c r="F39" s="21"/>
      <c r="G39" s="19"/>
      <c r="H39" s="19"/>
    </row>
    <row r="40" spans="1:9" x14ac:dyDescent="0.25">
      <c r="A40" s="19"/>
      <c r="B40" s="22" t="s">
        <v>10</v>
      </c>
      <c r="C40" s="22"/>
      <c r="D40" s="22"/>
      <c r="E40" s="19"/>
      <c r="F40" s="21"/>
      <c r="G40" s="19"/>
      <c r="H40" s="19"/>
    </row>
    <row r="41" spans="1:9" ht="31.5" customHeight="1" x14ac:dyDescent="0.25">
      <c r="A41" s="19"/>
      <c r="B41" s="23" t="s">
        <v>11</v>
      </c>
      <c r="C41" s="24" t="s">
        <v>12</v>
      </c>
      <c r="D41" s="22"/>
      <c r="E41" s="19"/>
      <c r="F41" s="21"/>
      <c r="G41" s="19"/>
      <c r="H41" s="19"/>
    </row>
    <row r="42" spans="1:9" ht="31.5" customHeight="1" x14ac:dyDescent="0.25">
      <c r="A42" s="19"/>
      <c r="B42" s="23" t="s">
        <v>13</v>
      </c>
      <c r="C42" s="25" t="s">
        <v>14</v>
      </c>
      <c r="D42" s="22" t="s">
        <v>15</v>
      </c>
      <c r="E42" s="19"/>
      <c r="F42" s="21"/>
      <c r="G42" s="19"/>
      <c r="H42" s="19"/>
    </row>
    <row r="43" spans="1:9" x14ac:dyDescent="0.25">
      <c r="A43" s="19"/>
      <c r="B43" s="22" t="s">
        <v>16</v>
      </c>
      <c r="C43" s="24" t="s">
        <v>12</v>
      </c>
      <c r="D43" s="22"/>
      <c r="E43" s="19"/>
      <c r="F43" s="21"/>
      <c r="G43" s="19"/>
      <c r="H43" s="19"/>
    </row>
    <row r="44" spans="1:9" x14ac:dyDescent="0.25">
      <c r="A44" s="19"/>
      <c r="B44" s="22" t="s">
        <v>17</v>
      </c>
      <c r="C44" s="24" t="s">
        <v>18</v>
      </c>
      <c r="D44" s="22"/>
      <c r="E44" s="19"/>
      <c r="F44" s="21"/>
      <c r="G44" s="19"/>
      <c r="H44" s="19"/>
    </row>
    <row r="45" spans="1:9" x14ac:dyDescent="0.25">
      <c r="A45" s="19"/>
      <c r="B45" s="22" t="s">
        <v>19</v>
      </c>
      <c r="C45" s="24" t="s">
        <v>20</v>
      </c>
      <c r="D45" s="21"/>
      <c r="E45" s="19"/>
      <c r="F45" s="21"/>
      <c r="G45" s="19"/>
      <c r="H45" s="19"/>
    </row>
    <row r="46" spans="1:9" x14ac:dyDescent="0.25">
      <c r="C46" s="21"/>
      <c r="D46" s="21"/>
      <c r="E46" s="21"/>
      <c r="F46" s="21"/>
    </row>
    <row r="47" spans="1:9" x14ac:dyDescent="0.25">
      <c r="B47" s="5" t="s">
        <v>21</v>
      </c>
      <c r="C47" s="21"/>
      <c r="D47" s="21"/>
      <c r="E47" s="21"/>
      <c r="F47" s="21"/>
    </row>
  </sheetData>
  <mergeCells count="1">
    <mergeCell ref="B3:H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workbookViewId="0">
      <selection activeCell="C18" sqref="C18"/>
    </sheetView>
  </sheetViews>
  <sheetFormatPr defaultRowHeight="15" x14ac:dyDescent="0.25"/>
  <cols>
    <col min="1" max="1" width="16.42578125" customWidth="1"/>
    <col min="2" max="2" width="31.5703125" customWidth="1"/>
    <col min="3" max="3" width="12.140625" customWidth="1"/>
    <col min="9" max="9" width="9.140625" style="110"/>
  </cols>
  <sheetData>
    <row r="1" spans="1:9" ht="26.25" x14ac:dyDescent="0.4">
      <c r="A1" s="1" t="s">
        <v>0</v>
      </c>
    </row>
    <row r="2" spans="1:9" ht="26.25" x14ac:dyDescent="0.4">
      <c r="A2" s="1" t="s">
        <v>28</v>
      </c>
    </row>
    <row r="3" spans="1:9" s="138" customFormat="1" ht="218.25" customHeight="1" x14ac:dyDescent="0.4">
      <c r="A3" s="1"/>
      <c r="B3" s="159" t="s">
        <v>350</v>
      </c>
      <c r="C3" s="160"/>
      <c r="D3" s="160"/>
      <c r="E3" s="160"/>
      <c r="F3" s="160"/>
      <c r="G3" s="160"/>
      <c r="H3" s="160"/>
      <c r="I3" s="110"/>
    </row>
    <row r="4" spans="1:9" s="151" customFormat="1" ht="14.25" customHeight="1" x14ac:dyDescent="0.25">
      <c r="A4" s="152"/>
      <c r="B4" s="153"/>
      <c r="C4" s="153"/>
      <c r="D4" s="153"/>
      <c r="E4" s="153"/>
      <c r="F4" s="153"/>
      <c r="G4" s="153"/>
      <c r="H4" s="153"/>
    </row>
    <row r="5" spans="1:9" ht="14.25" customHeight="1" x14ac:dyDescent="0.25">
      <c r="A5" s="4"/>
      <c r="B5" s="6" t="s">
        <v>2</v>
      </c>
      <c r="C5" s="6"/>
      <c r="D5" s="6"/>
      <c r="E5" s="6"/>
      <c r="F5" s="6"/>
      <c r="G5" s="6"/>
      <c r="H5" s="6"/>
    </row>
    <row r="6" spans="1:9" ht="14.25" customHeight="1" x14ac:dyDescent="0.25">
      <c r="A6" s="4"/>
      <c r="B6" s="7" t="s">
        <v>3</v>
      </c>
      <c r="C6" s="5"/>
      <c r="D6" s="5"/>
      <c r="E6" s="5"/>
      <c r="F6" s="5"/>
      <c r="G6" s="5"/>
      <c r="H6" s="5"/>
    </row>
    <row r="7" spans="1:9" ht="14.25" customHeight="1" x14ac:dyDescent="0.25">
      <c r="A7" s="4"/>
      <c r="B7" s="5" t="s">
        <v>4</v>
      </c>
      <c r="C7" s="8"/>
      <c r="D7" s="5"/>
      <c r="E7" s="5"/>
      <c r="F7" s="5"/>
      <c r="G7" s="5"/>
      <c r="H7" s="5"/>
    </row>
    <row r="8" spans="1:9" ht="14.25" customHeight="1" x14ac:dyDescent="0.25">
      <c r="A8" s="4"/>
      <c r="B8" s="5" t="s">
        <v>5</v>
      </c>
      <c r="C8" s="5"/>
      <c r="D8" s="5"/>
      <c r="E8" s="5"/>
      <c r="F8" s="5"/>
      <c r="G8" s="5"/>
      <c r="H8" s="5"/>
    </row>
    <row r="9" spans="1:9" ht="14.25" customHeight="1" x14ac:dyDescent="0.25"/>
    <row r="10" spans="1:9" ht="14.25" customHeight="1" x14ac:dyDescent="0.25">
      <c r="B10" s="4" t="s">
        <v>6</v>
      </c>
      <c r="C10" t="s">
        <v>1</v>
      </c>
    </row>
    <row r="11" spans="1:9" x14ac:dyDescent="0.25">
      <c r="B11" s="4"/>
    </row>
    <row r="12" spans="1:9" x14ac:dyDescent="0.25">
      <c r="B12" s="28" t="s">
        <v>74</v>
      </c>
      <c r="C12" s="39">
        <v>328000</v>
      </c>
    </row>
    <row r="13" spans="1:9" x14ac:dyDescent="0.25">
      <c r="A13" s="10" t="s">
        <v>1</v>
      </c>
      <c r="B13" s="28" t="s">
        <v>76</v>
      </c>
      <c r="C13" s="39">
        <v>195000</v>
      </c>
    </row>
    <row r="14" spans="1:9" x14ac:dyDescent="0.25">
      <c r="A14" s="11"/>
      <c r="B14" s="28" t="s">
        <v>60</v>
      </c>
      <c r="C14" s="39">
        <v>1660000</v>
      </c>
      <c r="D14" t="s">
        <v>1</v>
      </c>
    </row>
    <row r="15" spans="1:9" x14ac:dyDescent="0.25">
      <c r="A15" s="11"/>
      <c r="B15" s="28" t="s">
        <v>88</v>
      </c>
      <c r="C15" s="39">
        <v>129000</v>
      </c>
      <c r="D15" t="s">
        <v>1</v>
      </c>
    </row>
    <row r="16" spans="1:9" x14ac:dyDescent="0.25">
      <c r="A16" s="11"/>
      <c r="B16" s="28" t="s">
        <v>54</v>
      </c>
      <c r="C16" s="39">
        <v>560000</v>
      </c>
    </row>
    <row r="17" spans="1:9" x14ac:dyDescent="0.25">
      <c r="A17" s="11"/>
      <c r="B17" s="28" t="s">
        <v>85</v>
      </c>
      <c r="C17" s="39">
        <v>171000</v>
      </c>
    </row>
    <row r="18" spans="1:9" x14ac:dyDescent="0.25">
      <c r="A18" s="11"/>
      <c r="E18" s="12"/>
      <c r="H18" s="13"/>
    </row>
    <row r="19" spans="1:9" x14ac:dyDescent="0.25">
      <c r="A19" s="11"/>
      <c r="B19" s="4" t="s">
        <v>7</v>
      </c>
    </row>
    <row r="20" spans="1:9" s="28" customFormat="1" x14ac:dyDescent="0.25">
      <c r="A20" s="11"/>
      <c r="B20" s="4"/>
      <c r="I20" s="110"/>
    </row>
    <row r="21" spans="1:9" s="28" customFormat="1" x14ac:dyDescent="0.25">
      <c r="A21" s="11"/>
      <c r="B21" s="34" t="s">
        <v>60</v>
      </c>
      <c r="C21" s="46">
        <f>C14</f>
        <v>1660000</v>
      </c>
      <c r="I21" s="110"/>
    </row>
    <row r="22" spans="1:9" s="28" customFormat="1" x14ac:dyDescent="0.25">
      <c r="A22" s="11"/>
      <c r="B22" s="34" t="s">
        <v>54</v>
      </c>
      <c r="C22" s="47">
        <f>C16</f>
        <v>560000</v>
      </c>
      <c r="I22" s="110"/>
    </row>
    <row r="23" spans="1:9" s="28" customFormat="1" x14ac:dyDescent="0.25">
      <c r="A23" s="11"/>
      <c r="B23" s="34"/>
      <c r="C23" s="55"/>
      <c r="I23" s="110"/>
    </row>
    <row r="24" spans="1:9" s="28" customFormat="1" x14ac:dyDescent="0.25">
      <c r="A24" s="11"/>
      <c r="B24" s="34" t="s">
        <v>71</v>
      </c>
      <c r="C24" s="46">
        <f>C21-C22</f>
        <v>1100000</v>
      </c>
      <c r="I24" s="110"/>
    </row>
    <row r="25" spans="1:9" s="28" customFormat="1" x14ac:dyDescent="0.25">
      <c r="A25" s="11"/>
      <c r="B25" s="34" t="s">
        <v>57</v>
      </c>
      <c r="C25" s="47">
        <f>C12</f>
        <v>328000</v>
      </c>
      <c r="I25" s="110"/>
    </row>
    <row r="26" spans="1:9" s="28" customFormat="1" x14ac:dyDescent="0.25">
      <c r="A26" s="11"/>
      <c r="B26" s="34" t="s">
        <v>83</v>
      </c>
      <c r="C26" s="47">
        <f>C13</f>
        <v>195000</v>
      </c>
      <c r="I26" s="110"/>
    </row>
    <row r="27" spans="1:9" s="28" customFormat="1" x14ac:dyDescent="0.25">
      <c r="A27" s="11"/>
      <c r="B27" s="34"/>
      <c r="C27" s="55"/>
      <c r="I27" s="110"/>
    </row>
    <row r="28" spans="1:9" s="28" customFormat="1" x14ac:dyDescent="0.25">
      <c r="A28" s="11"/>
      <c r="B28" s="34" t="s">
        <v>79</v>
      </c>
      <c r="C28" s="46">
        <f>C24-C25-C26</f>
        <v>577000</v>
      </c>
      <c r="I28" s="110"/>
    </row>
    <row r="29" spans="1:9" s="28" customFormat="1" x14ac:dyDescent="0.25">
      <c r="A29" s="11"/>
      <c r="B29" s="34" t="s">
        <v>84</v>
      </c>
      <c r="C29" s="47">
        <f>C15</f>
        <v>129000</v>
      </c>
      <c r="I29" s="110"/>
    </row>
    <row r="30" spans="1:9" s="28" customFormat="1" x14ac:dyDescent="0.25">
      <c r="A30" s="11"/>
      <c r="B30" s="34"/>
      <c r="C30" s="55"/>
      <c r="I30" s="110"/>
    </row>
    <row r="31" spans="1:9" s="28" customFormat="1" x14ac:dyDescent="0.25">
      <c r="A31" s="11"/>
      <c r="B31" s="34" t="s">
        <v>53</v>
      </c>
      <c r="C31" s="46">
        <f>C28-C29</f>
        <v>448000</v>
      </c>
      <c r="I31" s="110"/>
    </row>
    <row r="32" spans="1:9" s="28" customFormat="1" x14ac:dyDescent="0.25">
      <c r="A32" s="11"/>
      <c r="B32" s="34" t="s">
        <v>85</v>
      </c>
      <c r="C32" s="47">
        <f>C17</f>
        <v>171000</v>
      </c>
      <c r="I32" s="110"/>
    </row>
    <row r="33" spans="1:9" s="28" customFormat="1" x14ac:dyDescent="0.25">
      <c r="A33" s="11"/>
      <c r="B33" s="34"/>
      <c r="C33" s="55"/>
      <c r="I33" s="110"/>
    </row>
    <row r="34" spans="1:9" s="28" customFormat="1" x14ac:dyDescent="0.25">
      <c r="A34" s="11"/>
      <c r="B34" s="34" t="s">
        <v>55</v>
      </c>
      <c r="C34" s="46">
        <f>C31-C32</f>
        <v>277000</v>
      </c>
      <c r="I34" s="110"/>
    </row>
    <row r="35" spans="1:9" s="28" customFormat="1" ht="15.75" thickBot="1" x14ac:dyDescent="0.3">
      <c r="A35" s="11"/>
      <c r="B35" s="4"/>
      <c r="C35" s="53"/>
      <c r="I35" s="110"/>
    </row>
    <row r="36" spans="1:9" s="28" customFormat="1" ht="15.75" thickTop="1" x14ac:dyDescent="0.25">
      <c r="A36" s="11"/>
      <c r="B36" s="4"/>
      <c r="I36" s="110"/>
    </row>
    <row r="37" spans="1:9" s="28" customFormat="1" x14ac:dyDescent="0.25">
      <c r="A37" s="11"/>
      <c r="B37" s="4"/>
      <c r="I37" s="110"/>
    </row>
    <row r="38" spans="1:9" x14ac:dyDescent="0.25">
      <c r="A38" s="11"/>
      <c r="B38" s="4"/>
    </row>
    <row r="39" spans="1:9" x14ac:dyDescent="0.25">
      <c r="A39" s="11" t="s">
        <v>1</v>
      </c>
      <c r="B39" t="s">
        <v>1</v>
      </c>
    </row>
    <row r="40" spans="1:9" x14ac:dyDescent="0.25">
      <c r="A40" s="11"/>
      <c r="B40" t="s">
        <v>1</v>
      </c>
      <c r="C40" s="14" t="s">
        <v>1</v>
      </c>
    </row>
    <row r="41" spans="1:9" x14ac:dyDescent="0.25">
      <c r="A41" s="11"/>
      <c r="B41" t="s">
        <v>1</v>
      </c>
      <c r="C41" s="15" t="s">
        <v>1</v>
      </c>
    </row>
    <row r="42" spans="1:9" x14ac:dyDescent="0.25">
      <c r="A42" s="11"/>
      <c r="B42" t="s">
        <v>1</v>
      </c>
      <c r="C42" s="16" t="s">
        <v>1</v>
      </c>
    </row>
    <row r="43" spans="1:9" x14ac:dyDescent="0.25">
      <c r="A43" s="11"/>
      <c r="B43" t="s">
        <v>1</v>
      </c>
      <c r="C43" s="17" t="s">
        <v>8</v>
      </c>
      <c r="E43" t="s">
        <v>1</v>
      </c>
    </row>
    <row r="44" spans="1:9" x14ac:dyDescent="0.25">
      <c r="A44" s="11"/>
    </row>
    <row r="45" spans="1:9" x14ac:dyDescent="0.25">
      <c r="A45" s="11"/>
      <c r="B45" t="s">
        <v>1</v>
      </c>
      <c r="C45" t="s">
        <v>1</v>
      </c>
    </row>
    <row r="46" spans="1:9" x14ac:dyDescent="0.25">
      <c r="A46" s="11"/>
    </row>
    <row r="47" spans="1:9" x14ac:dyDescent="0.25">
      <c r="A47" s="11"/>
      <c r="B47" s="18" t="s">
        <v>9</v>
      </c>
    </row>
    <row r="48" spans="1:9" x14ac:dyDescent="0.25">
      <c r="A48" s="19"/>
      <c r="B48" s="20"/>
      <c r="C48" s="21"/>
      <c r="D48" s="21"/>
      <c r="E48" s="21"/>
      <c r="F48" s="21"/>
      <c r="G48" s="19"/>
      <c r="H48" s="19"/>
    </row>
    <row r="49" spans="1:8" x14ac:dyDescent="0.25">
      <c r="A49" s="19"/>
      <c r="B49" s="22" t="s">
        <v>10</v>
      </c>
      <c r="C49" s="22"/>
      <c r="D49" s="22"/>
      <c r="E49" s="19"/>
      <c r="F49" s="21"/>
      <c r="G49" s="19"/>
      <c r="H49" s="19"/>
    </row>
    <row r="50" spans="1:8" ht="31.5" customHeight="1" x14ac:dyDescent="0.25">
      <c r="A50" s="19"/>
      <c r="B50" s="23" t="s">
        <v>11</v>
      </c>
      <c r="C50" s="24" t="s">
        <v>12</v>
      </c>
      <c r="D50" s="22"/>
      <c r="E50" s="19"/>
      <c r="F50" s="21"/>
      <c r="G50" s="19"/>
      <c r="H50" s="19"/>
    </row>
    <row r="51" spans="1:8" ht="31.5" customHeight="1" x14ac:dyDescent="0.25">
      <c r="A51" s="19"/>
      <c r="B51" s="23" t="s">
        <v>13</v>
      </c>
      <c r="C51" s="25" t="s">
        <v>14</v>
      </c>
      <c r="D51" s="22" t="s">
        <v>15</v>
      </c>
      <c r="E51" s="19"/>
      <c r="F51" s="21"/>
      <c r="G51" s="19"/>
      <c r="H51" s="19"/>
    </row>
    <row r="52" spans="1:8" x14ac:dyDescent="0.25">
      <c r="A52" s="19"/>
      <c r="B52" s="22" t="s">
        <v>16</v>
      </c>
      <c r="C52" s="24" t="s">
        <v>12</v>
      </c>
      <c r="D52" s="22"/>
      <c r="E52" s="19"/>
      <c r="F52" s="21"/>
      <c r="G52" s="19"/>
      <c r="H52" s="19"/>
    </row>
    <row r="53" spans="1:8" x14ac:dyDescent="0.25">
      <c r="A53" s="19"/>
      <c r="B53" s="22" t="s">
        <v>17</v>
      </c>
      <c r="C53" s="24" t="s">
        <v>18</v>
      </c>
      <c r="D53" s="22"/>
      <c r="E53" s="19"/>
      <c r="F53" s="21"/>
      <c r="G53" s="19"/>
      <c r="H53" s="19"/>
    </row>
    <row r="54" spans="1:8" x14ac:dyDescent="0.25">
      <c r="A54" s="19"/>
      <c r="B54" s="22" t="s">
        <v>19</v>
      </c>
      <c r="C54" s="24" t="s">
        <v>20</v>
      </c>
      <c r="D54" s="21"/>
      <c r="E54" s="19"/>
      <c r="F54" s="21"/>
      <c r="G54" s="19"/>
      <c r="H54" s="19"/>
    </row>
    <row r="55" spans="1:8" x14ac:dyDescent="0.25">
      <c r="C55" s="21"/>
      <c r="D55" s="21"/>
      <c r="E55" s="21"/>
      <c r="F55" s="21"/>
    </row>
    <row r="56" spans="1:8" x14ac:dyDescent="0.25">
      <c r="B56" s="5" t="s">
        <v>21</v>
      </c>
      <c r="C56" s="21"/>
      <c r="D56" s="21"/>
      <c r="E56" s="21"/>
      <c r="F56" s="21"/>
    </row>
    <row r="57" spans="1:8" x14ac:dyDescent="0.25">
      <c r="B57" s="21"/>
      <c r="C57" s="21"/>
      <c r="D57" s="21"/>
      <c r="E57" s="21"/>
      <c r="F57" s="21"/>
    </row>
  </sheetData>
  <mergeCells count="1">
    <mergeCell ref="B3:H3"/>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workbookViewId="0">
      <selection activeCell="C20" sqref="C20"/>
    </sheetView>
  </sheetViews>
  <sheetFormatPr defaultRowHeight="15" x14ac:dyDescent="0.25"/>
  <cols>
    <col min="1" max="1" width="17.5703125" customWidth="1"/>
    <col min="2" max="2" width="39" customWidth="1"/>
    <col min="3" max="3" width="11.140625" bestFit="1" customWidth="1"/>
    <col min="8" max="8" width="9.140625" style="110"/>
  </cols>
  <sheetData>
    <row r="1" spans="1:8" ht="26.25" x14ac:dyDescent="0.4">
      <c r="A1" s="1" t="s">
        <v>0</v>
      </c>
    </row>
    <row r="2" spans="1:8" ht="26.25" x14ac:dyDescent="0.4">
      <c r="A2" s="1" t="s">
        <v>29</v>
      </c>
    </row>
    <row r="3" spans="1:8" s="138" customFormat="1" ht="219" customHeight="1" x14ac:dyDescent="0.4">
      <c r="A3" s="1"/>
      <c r="B3" s="159" t="s">
        <v>341</v>
      </c>
      <c r="C3" s="159"/>
      <c r="D3" s="159"/>
      <c r="E3" s="159"/>
      <c r="F3" s="159"/>
      <c r="G3" s="159"/>
      <c r="H3" s="110"/>
    </row>
    <row r="4" spans="1:8" s="151" customFormat="1" ht="17.25" customHeight="1" x14ac:dyDescent="0.25">
      <c r="A4" s="152"/>
      <c r="B4" s="153"/>
      <c r="C4" s="153"/>
      <c r="D4" s="153"/>
      <c r="E4" s="153"/>
      <c r="F4" s="153"/>
      <c r="G4" s="153"/>
      <c r="H4" s="153"/>
    </row>
    <row r="5" spans="1:8" ht="17.25" customHeight="1" x14ac:dyDescent="0.25">
      <c r="A5" s="4"/>
      <c r="B5" s="6" t="s">
        <v>2</v>
      </c>
      <c r="C5" s="6"/>
      <c r="D5" s="6"/>
      <c r="E5" s="6"/>
      <c r="F5" s="6"/>
      <c r="G5" s="6"/>
      <c r="H5" s="139"/>
    </row>
    <row r="6" spans="1:8" x14ac:dyDescent="0.25">
      <c r="A6" s="4"/>
      <c r="B6" s="7" t="s">
        <v>3</v>
      </c>
      <c r="C6" s="5"/>
      <c r="D6" s="5"/>
      <c r="E6" s="5"/>
      <c r="F6" s="5"/>
      <c r="G6" s="5"/>
      <c r="H6" s="139"/>
    </row>
    <row r="7" spans="1:8" x14ac:dyDescent="0.25">
      <c r="A7" s="4"/>
      <c r="B7" s="5" t="s">
        <v>4</v>
      </c>
      <c r="C7" s="8"/>
      <c r="D7" s="5"/>
      <c r="E7" s="5"/>
      <c r="F7" s="5"/>
      <c r="G7" s="5"/>
      <c r="H7" s="139"/>
    </row>
    <row r="8" spans="1:8" x14ac:dyDescent="0.25">
      <c r="A8" s="4"/>
      <c r="B8" s="5" t="s">
        <v>5</v>
      </c>
      <c r="C8" s="5"/>
      <c r="D8" s="5"/>
      <c r="E8" s="5"/>
      <c r="F8" s="5"/>
      <c r="G8" s="5"/>
      <c r="H8" s="139"/>
    </row>
    <row r="10" spans="1:8" x14ac:dyDescent="0.25">
      <c r="B10" s="4" t="s">
        <v>6</v>
      </c>
      <c r="C10" t="s">
        <v>1</v>
      </c>
    </row>
    <row r="11" spans="1:8" x14ac:dyDescent="0.25">
      <c r="B11" s="4"/>
    </row>
    <row r="12" spans="1:8" x14ac:dyDescent="0.25">
      <c r="B12" s="28" t="s">
        <v>60</v>
      </c>
      <c r="C12" s="39">
        <v>900000</v>
      </c>
    </row>
    <row r="13" spans="1:8" x14ac:dyDescent="0.25">
      <c r="A13" s="10" t="s">
        <v>1</v>
      </c>
      <c r="B13" s="28" t="s">
        <v>61</v>
      </c>
      <c r="C13" s="63">
        <v>50000</v>
      </c>
    </row>
    <row r="14" spans="1:8" x14ac:dyDescent="0.25">
      <c r="A14" s="11"/>
      <c r="B14" s="28" t="s">
        <v>54</v>
      </c>
      <c r="C14" s="39">
        <v>400000</v>
      </c>
      <c r="D14" t="s">
        <v>1</v>
      </c>
    </row>
    <row r="15" spans="1:8" x14ac:dyDescent="0.25">
      <c r="A15" s="11"/>
      <c r="B15" s="28" t="s">
        <v>84</v>
      </c>
      <c r="C15" s="39">
        <v>40000</v>
      </c>
      <c r="D15" t="s">
        <v>1</v>
      </c>
    </row>
    <row r="16" spans="1:8" x14ac:dyDescent="0.25">
      <c r="A16" s="11"/>
      <c r="B16" s="28" t="s">
        <v>74</v>
      </c>
      <c r="C16" s="39">
        <v>60000</v>
      </c>
    </row>
    <row r="17" spans="1:8" x14ac:dyDescent="0.25">
      <c r="A17" s="11"/>
      <c r="B17" s="28" t="s">
        <v>76</v>
      </c>
      <c r="C17" s="39">
        <v>20000</v>
      </c>
    </row>
    <row r="18" spans="1:8" s="28" customFormat="1" x14ac:dyDescent="0.25">
      <c r="A18" s="11"/>
      <c r="B18" s="28" t="s">
        <v>86</v>
      </c>
      <c r="C18" s="39">
        <v>80000</v>
      </c>
      <c r="H18" s="110"/>
    </row>
    <row r="19" spans="1:8" s="28" customFormat="1" x14ac:dyDescent="0.25">
      <c r="A19" s="11"/>
      <c r="B19" s="28" t="s">
        <v>85</v>
      </c>
      <c r="C19" s="39">
        <v>50000</v>
      </c>
      <c r="H19" s="110"/>
    </row>
    <row r="20" spans="1:8" s="28" customFormat="1" x14ac:dyDescent="0.25">
      <c r="A20" s="11"/>
      <c r="H20" s="110"/>
    </row>
    <row r="21" spans="1:8" x14ac:dyDescent="0.25">
      <c r="A21" s="11"/>
      <c r="E21" s="12"/>
      <c r="H21" s="146"/>
    </row>
    <row r="22" spans="1:8" x14ac:dyDescent="0.25">
      <c r="A22" s="11"/>
      <c r="B22" s="4" t="s">
        <v>7</v>
      </c>
    </row>
    <row r="23" spans="1:8" s="28" customFormat="1" x14ac:dyDescent="0.25">
      <c r="A23" s="11"/>
      <c r="B23" s="4"/>
      <c r="H23" s="110"/>
    </row>
    <row r="24" spans="1:8" s="28" customFormat="1" x14ac:dyDescent="0.25">
      <c r="A24" s="11"/>
      <c r="B24" s="21" t="s">
        <v>60</v>
      </c>
      <c r="C24" s="46">
        <f>C12</f>
        <v>900000</v>
      </c>
      <c r="H24" s="110"/>
    </row>
    <row r="25" spans="1:8" s="28" customFormat="1" x14ac:dyDescent="0.25">
      <c r="A25" s="11"/>
      <c r="B25" s="21" t="s">
        <v>54</v>
      </c>
      <c r="C25" s="47">
        <f>C14</f>
        <v>400000</v>
      </c>
      <c r="H25" s="110"/>
    </row>
    <row r="26" spans="1:8" s="28" customFormat="1" x14ac:dyDescent="0.25">
      <c r="A26" s="11"/>
      <c r="B26" s="21"/>
      <c r="C26" s="55"/>
      <c r="H26" s="110"/>
    </row>
    <row r="27" spans="1:8" s="28" customFormat="1" x14ac:dyDescent="0.25">
      <c r="A27" s="11"/>
      <c r="B27" s="21" t="s">
        <v>71</v>
      </c>
      <c r="C27" s="46">
        <f>C24-C25</f>
        <v>500000</v>
      </c>
      <c r="H27" s="110"/>
    </row>
    <row r="28" spans="1:8" s="28" customFormat="1" x14ac:dyDescent="0.25">
      <c r="A28" s="11"/>
      <c r="B28" s="21" t="s">
        <v>57</v>
      </c>
      <c r="C28" s="47">
        <f>C16</f>
        <v>60000</v>
      </c>
      <c r="H28" s="110"/>
    </row>
    <row r="29" spans="1:8" s="28" customFormat="1" x14ac:dyDescent="0.25">
      <c r="A29" s="11"/>
      <c r="B29" s="21" t="s">
        <v>83</v>
      </c>
      <c r="C29" s="47">
        <f>C17</f>
        <v>20000</v>
      </c>
      <c r="H29" s="110"/>
    </row>
    <row r="30" spans="1:8" s="28" customFormat="1" x14ac:dyDescent="0.25">
      <c r="A30" s="11"/>
      <c r="B30" s="21"/>
      <c r="C30" s="55"/>
      <c r="H30" s="110"/>
    </row>
    <row r="31" spans="1:8" s="28" customFormat="1" x14ac:dyDescent="0.25">
      <c r="A31" s="11"/>
      <c r="B31" s="21" t="s">
        <v>79</v>
      </c>
      <c r="C31" s="46">
        <f>C27-C28-C29</f>
        <v>420000</v>
      </c>
      <c r="H31" s="110"/>
    </row>
    <row r="32" spans="1:8" s="28" customFormat="1" x14ac:dyDescent="0.25">
      <c r="A32" s="11"/>
      <c r="B32" s="21" t="s">
        <v>84</v>
      </c>
      <c r="C32" s="47">
        <f>C15</f>
        <v>40000</v>
      </c>
      <c r="H32" s="110"/>
    </row>
    <row r="33" spans="1:8" s="28" customFormat="1" x14ac:dyDescent="0.25">
      <c r="A33" s="11"/>
      <c r="B33" s="21"/>
      <c r="C33" s="55"/>
      <c r="H33" s="110"/>
    </row>
    <row r="34" spans="1:8" s="28" customFormat="1" x14ac:dyDescent="0.25">
      <c r="A34" s="11"/>
      <c r="B34" s="21" t="s">
        <v>53</v>
      </c>
      <c r="C34" s="46">
        <f>C31-C32</f>
        <v>380000</v>
      </c>
      <c r="H34" s="110"/>
    </row>
    <row r="35" spans="1:8" s="28" customFormat="1" x14ac:dyDescent="0.25">
      <c r="A35" s="11"/>
      <c r="B35" s="21" t="s">
        <v>85</v>
      </c>
      <c r="C35" s="47">
        <f>C19</f>
        <v>50000</v>
      </c>
      <c r="H35" s="110"/>
    </row>
    <row r="36" spans="1:8" s="28" customFormat="1" x14ac:dyDescent="0.25">
      <c r="A36" s="11"/>
      <c r="B36" s="21"/>
      <c r="C36" s="55"/>
      <c r="H36" s="110"/>
    </row>
    <row r="37" spans="1:8" s="28" customFormat="1" x14ac:dyDescent="0.25">
      <c r="A37" s="11"/>
      <c r="B37" s="21" t="s">
        <v>55</v>
      </c>
      <c r="C37" s="46">
        <f>C34-C35</f>
        <v>330000</v>
      </c>
      <c r="H37" s="110"/>
    </row>
    <row r="38" spans="1:8" s="28" customFormat="1" x14ac:dyDescent="0.25">
      <c r="A38" s="11"/>
      <c r="B38" s="21" t="s">
        <v>86</v>
      </c>
      <c r="C38" s="47">
        <f>C18</f>
        <v>80000</v>
      </c>
      <c r="H38" s="110"/>
    </row>
    <row r="39" spans="1:8" x14ac:dyDescent="0.25">
      <c r="A39" s="11"/>
      <c r="B39" s="21"/>
      <c r="C39" s="55"/>
    </row>
    <row r="40" spans="1:8" x14ac:dyDescent="0.25">
      <c r="A40" s="11" t="s">
        <v>1</v>
      </c>
      <c r="B40" s="21" t="s">
        <v>56</v>
      </c>
      <c r="C40" s="46">
        <f>C37-C38</f>
        <v>250000</v>
      </c>
    </row>
    <row r="41" spans="1:8" ht="15.75" thickBot="1" x14ac:dyDescent="0.3">
      <c r="A41" s="11"/>
      <c r="B41" s="21" t="s">
        <v>1</v>
      </c>
      <c r="C41" s="59" t="s">
        <v>1</v>
      </c>
    </row>
    <row r="42" spans="1:8" s="28" customFormat="1" ht="15.75" thickTop="1" x14ac:dyDescent="0.25">
      <c r="A42" s="11"/>
      <c r="B42" s="12"/>
      <c r="C42" s="60"/>
      <c r="H42" s="110"/>
    </row>
    <row r="43" spans="1:8" x14ac:dyDescent="0.25">
      <c r="A43" s="11"/>
      <c r="B43" s="12" t="s">
        <v>61</v>
      </c>
      <c r="C43" s="43">
        <f>C13</f>
        <v>50000</v>
      </c>
    </row>
    <row r="44" spans="1:8" x14ac:dyDescent="0.25">
      <c r="A44" s="11"/>
      <c r="B44" s="12" t="s">
        <v>52</v>
      </c>
      <c r="C44" s="136">
        <f>C40/C43</f>
        <v>5</v>
      </c>
    </row>
    <row r="45" spans="1:8" x14ac:dyDescent="0.25">
      <c r="A45" s="11"/>
      <c r="B45" t="s">
        <v>1</v>
      </c>
      <c r="C45" s="17" t="s">
        <v>8</v>
      </c>
      <c r="E45" t="s">
        <v>1</v>
      </c>
    </row>
    <row r="46" spans="1:8" x14ac:dyDescent="0.25">
      <c r="A46" s="11"/>
    </row>
    <row r="47" spans="1:8" x14ac:dyDescent="0.25">
      <c r="A47" s="11"/>
      <c r="B47" t="s">
        <v>1</v>
      </c>
      <c r="C47" t="s">
        <v>1</v>
      </c>
    </row>
    <row r="48" spans="1:8" x14ac:dyDescent="0.25">
      <c r="A48" s="11"/>
    </row>
    <row r="49" spans="1:8" x14ac:dyDescent="0.25">
      <c r="A49" s="11"/>
      <c r="B49" s="18" t="s">
        <v>9</v>
      </c>
    </row>
    <row r="50" spans="1:8" x14ac:dyDescent="0.25">
      <c r="A50" s="19"/>
      <c r="B50" s="20"/>
      <c r="C50" s="21"/>
      <c r="D50" s="21"/>
      <c r="E50" s="21"/>
      <c r="F50" s="21"/>
      <c r="G50" s="19"/>
      <c r="H50" s="144"/>
    </row>
    <row r="51" spans="1:8" x14ac:dyDescent="0.25">
      <c r="A51" s="19"/>
      <c r="B51" s="22" t="s">
        <v>10</v>
      </c>
      <c r="C51" s="22"/>
      <c r="D51" s="22"/>
      <c r="E51" s="19"/>
      <c r="F51" s="21"/>
      <c r="G51" s="19"/>
      <c r="H51" s="144"/>
    </row>
    <row r="52" spans="1:8" ht="31.5" customHeight="1" x14ac:dyDescent="0.25">
      <c r="A52" s="19"/>
      <c r="B52" s="23" t="s">
        <v>11</v>
      </c>
      <c r="C52" s="24" t="s">
        <v>12</v>
      </c>
      <c r="D52" s="22"/>
      <c r="E52" s="19"/>
      <c r="F52" s="21"/>
      <c r="G52" s="19"/>
      <c r="H52" s="144"/>
    </row>
    <row r="53" spans="1:8" ht="31.5" customHeight="1" x14ac:dyDescent="0.25">
      <c r="A53" s="19"/>
      <c r="B53" s="23" t="s">
        <v>13</v>
      </c>
      <c r="C53" s="25" t="s">
        <v>14</v>
      </c>
      <c r="D53" s="22" t="s">
        <v>15</v>
      </c>
      <c r="E53" s="19"/>
      <c r="F53" s="21"/>
      <c r="G53" s="19"/>
      <c r="H53" s="144"/>
    </row>
    <row r="54" spans="1:8" x14ac:dyDescent="0.25">
      <c r="A54" s="19"/>
      <c r="B54" s="22" t="s">
        <v>16</v>
      </c>
      <c r="C54" s="24" t="s">
        <v>12</v>
      </c>
      <c r="D54" s="22"/>
      <c r="E54" s="19"/>
      <c r="F54" s="21"/>
      <c r="G54" s="19"/>
      <c r="H54" s="144"/>
    </row>
    <row r="55" spans="1:8" x14ac:dyDescent="0.25">
      <c r="A55" s="19"/>
      <c r="B55" s="22" t="s">
        <v>17</v>
      </c>
      <c r="C55" s="24" t="s">
        <v>18</v>
      </c>
      <c r="D55" s="22"/>
      <c r="E55" s="19"/>
      <c r="F55" s="21"/>
      <c r="G55" s="19"/>
      <c r="H55" s="144"/>
    </row>
    <row r="56" spans="1:8" x14ac:dyDescent="0.25">
      <c r="A56" s="19"/>
      <c r="B56" s="22" t="s">
        <v>19</v>
      </c>
      <c r="C56" s="24" t="s">
        <v>20</v>
      </c>
      <c r="D56" s="21"/>
      <c r="E56" s="19"/>
      <c r="F56" s="21"/>
      <c r="G56" s="19"/>
      <c r="H56" s="144"/>
    </row>
    <row r="57" spans="1:8" x14ac:dyDescent="0.25">
      <c r="C57" s="21"/>
      <c r="D57" s="21"/>
      <c r="E57" s="21"/>
      <c r="F57" s="21"/>
    </row>
    <row r="58" spans="1:8" x14ac:dyDescent="0.25">
      <c r="B58" s="5" t="s">
        <v>21</v>
      </c>
      <c r="C58" s="21"/>
      <c r="D58" s="21"/>
      <c r="E58" s="21"/>
      <c r="F58" s="21"/>
    </row>
    <row r="59" spans="1:8" x14ac:dyDescent="0.25">
      <c r="B59" s="21"/>
      <c r="C59" s="21"/>
      <c r="D59" s="21"/>
      <c r="E59" s="21"/>
      <c r="F59" s="21"/>
    </row>
  </sheetData>
  <mergeCells count="1">
    <mergeCell ref="B3:G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workbookViewId="0">
      <selection activeCell="C20" sqref="C20"/>
    </sheetView>
  </sheetViews>
  <sheetFormatPr defaultRowHeight="15" x14ac:dyDescent="0.25"/>
  <cols>
    <col min="1" max="1" width="17.28515625" customWidth="1"/>
    <col min="2" max="2" width="41.85546875" customWidth="1"/>
    <col min="3" max="3" width="16" customWidth="1"/>
    <col min="4" max="4" width="11.7109375" customWidth="1"/>
    <col min="7" max="7" width="9.140625" style="110"/>
  </cols>
  <sheetData>
    <row r="1" spans="1:8" ht="26.25" x14ac:dyDescent="0.4">
      <c r="A1" s="1" t="s">
        <v>0</v>
      </c>
    </row>
    <row r="2" spans="1:8" ht="26.25" x14ac:dyDescent="0.4">
      <c r="A2" s="1" t="s">
        <v>30</v>
      </c>
    </row>
    <row r="3" spans="1:8" s="138" customFormat="1" ht="240" customHeight="1" x14ac:dyDescent="0.4">
      <c r="A3" s="1"/>
      <c r="B3" s="159" t="s">
        <v>351</v>
      </c>
      <c r="C3" s="160"/>
      <c r="D3" s="160"/>
      <c r="E3" s="160"/>
      <c r="F3" s="160"/>
      <c r="G3" s="110"/>
    </row>
    <row r="4" spans="1:8" s="151" customFormat="1" x14ac:dyDescent="0.25">
      <c r="A4" s="152"/>
      <c r="B4" s="153"/>
      <c r="C4" s="153"/>
      <c r="D4" s="153"/>
      <c r="E4" s="153"/>
      <c r="F4" s="153"/>
      <c r="G4" s="153"/>
      <c r="H4" s="153"/>
    </row>
    <row r="5" spans="1:8" x14ac:dyDescent="0.25">
      <c r="A5" s="4"/>
      <c r="B5" s="6" t="s">
        <v>2</v>
      </c>
      <c r="C5" s="6"/>
      <c r="D5" s="6"/>
      <c r="E5" s="6"/>
      <c r="F5" s="6"/>
      <c r="G5" s="139"/>
      <c r="H5" s="139"/>
    </row>
    <row r="6" spans="1:8" x14ac:dyDescent="0.25">
      <c r="A6" s="4"/>
      <c r="B6" s="7" t="s">
        <v>3</v>
      </c>
      <c r="C6" s="5"/>
      <c r="D6" s="5"/>
      <c r="E6" s="5"/>
      <c r="F6" s="5"/>
      <c r="G6" s="139"/>
      <c r="H6" s="5"/>
    </row>
    <row r="7" spans="1:8" x14ac:dyDescent="0.25">
      <c r="A7" s="4"/>
      <c r="B7" s="5" t="s">
        <v>4</v>
      </c>
      <c r="C7" s="8"/>
      <c r="D7" s="5"/>
      <c r="E7" s="5"/>
      <c r="F7" s="5"/>
      <c r="G7" s="139"/>
      <c r="H7" s="5"/>
    </row>
    <row r="8" spans="1:8" x14ac:dyDescent="0.25">
      <c r="A8" s="4"/>
      <c r="B8" s="5" t="s">
        <v>5</v>
      </c>
      <c r="C8" s="5"/>
      <c r="D8" s="5"/>
      <c r="E8" s="5"/>
      <c r="F8" s="5"/>
      <c r="G8" s="139"/>
      <c r="H8" s="5"/>
    </row>
    <row r="10" spans="1:8" x14ac:dyDescent="0.25">
      <c r="B10" s="4" t="s">
        <v>6</v>
      </c>
      <c r="C10" t="s">
        <v>1</v>
      </c>
    </row>
    <row r="11" spans="1:8" x14ac:dyDescent="0.25">
      <c r="B11" s="4"/>
    </row>
    <row r="12" spans="1:8" x14ac:dyDescent="0.25">
      <c r="B12" s="28" t="s">
        <v>60</v>
      </c>
      <c r="C12" s="39">
        <v>1360000</v>
      </c>
    </row>
    <row r="13" spans="1:8" x14ac:dyDescent="0.25">
      <c r="A13" s="10" t="s">
        <v>1</v>
      </c>
      <c r="B13" s="28" t="s">
        <v>61</v>
      </c>
      <c r="C13" s="63">
        <v>104000</v>
      </c>
    </row>
    <row r="14" spans="1:8" x14ac:dyDescent="0.25">
      <c r="A14" s="11"/>
      <c r="B14" s="28" t="s">
        <v>54</v>
      </c>
      <c r="C14" s="39">
        <v>700000</v>
      </c>
      <c r="D14" t="s">
        <v>1</v>
      </c>
    </row>
    <row r="15" spans="1:8" x14ac:dyDescent="0.25">
      <c r="A15" s="11"/>
      <c r="B15" s="28" t="s">
        <v>84</v>
      </c>
      <c r="C15" s="39">
        <v>34000</v>
      </c>
      <c r="D15" t="s">
        <v>1</v>
      </c>
    </row>
    <row r="16" spans="1:8" x14ac:dyDescent="0.25">
      <c r="A16" s="11"/>
      <c r="B16" s="28" t="s">
        <v>74</v>
      </c>
      <c r="C16" s="39">
        <v>49000</v>
      </c>
    </row>
    <row r="17" spans="1:8" s="28" customFormat="1" x14ac:dyDescent="0.25">
      <c r="A17" s="11"/>
      <c r="B17" s="28" t="s">
        <v>76</v>
      </c>
      <c r="C17" s="39">
        <v>23000</v>
      </c>
      <c r="G17" s="110"/>
    </row>
    <row r="18" spans="1:8" s="28" customFormat="1" x14ac:dyDescent="0.25">
      <c r="A18" s="11"/>
      <c r="B18" s="28" t="s">
        <v>86</v>
      </c>
      <c r="C18" s="39">
        <v>86000</v>
      </c>
      <c r="G18" s="110"/>
    </row>
    <row r="19" spans="1:8" x14ac:dyDescent="0.25">
      <c r="A19" s="11"/>
      <c r="B19" s="28" t="s">
        <v>85</v>
      </c>
      <c r="C19" s="39">
        <v>100000</v>
      </c>
    </row>
    <row r="20" spans="1:8" x14ac:dyDescent="0.25">
      <c r="A20" s="11"/>
      <c r="E20" s="12"/>
      <c r="H20" s="13"/>
    </row>
    <row r="21" spans="1:8" x14ac:dyDescent="0.25">
      <c r="A21" s="11"/>
      <c r="B21" s="4" t="s">
        <v>7</v>
      </c>
    </row>
    <row r="22" spans="1:8" s="28" customFormat="1" x14ac:dyDescent="0.25">
      <c r="A22" s="11"/>
      <c r="B22" s="4"/>
      <c r="G22" s="110"/>
    </row>
    <row r="23" spans="1:8" s="28" customFormat="1" x14ac:dyDescent="0.25">
      <c r="A23" s="11"/>
      <c r="B23" s="34" t="s">
        <v>60</v>
      </c>
      <c r="C23" s="46">
        <f>C12</f>
        <v>1360000</v>
      </c>
      <c r="D23"/>
      <c r="E23"/>
      <c r="G23" s="110"/>
    </row>
    <row r="24" spans="1:8" s="28" customFormat="1" x14ac:dyDescent="0.25">
      <c r="A24" s="11"/>
      <c r="B24" s="34" t="s">
        <v>54</v>
      </c>
      <c r="C24" s="47">
        <f>C14</f>
        <v>700000</v>
      </c>
      <c r="D24"/>
      <c r="E24"/>
      <c r="G24" s="110"/>
    </row>
    <row r="25" spans="1:8" s="28" customFormat="1" x14ac:dyDescent="0.25">
      <c r="A25" s="11"/>
      <c r="B25" s="34"/>
      <c r="C25" s="55"/>
      <c r="D25"/>
      <c r="E25"/>
      <c r="G25" s="110"/>
    </row>
    <row r="26" spans="1:8" s="28" customFormat="1" x14ac:dyDescent="0.25">
      <c r="A26" s="11"/>
      <c r="B26" s="34" t="s">
        <v>71</v>
      </c>
      <c r="C26" s="46">
        <f>C23-C24</f>
        <v>660000</v>
      </c>
      <c r="D26"/>
      <c r="E26"/>
      <c r="G26" s="110"/>
    </row>
    <row r="27" spans="1:8" s="28" customFormat="1" x14ac:dyDescent="0.25">
      <c r="A27" s="11"/>
      <c r="B27" s="34" t="s">
        <v>57</v>
      </c>
      <c r="C27" s="47">
        <f>C16</f>
        <v>49000</v>
      </c>
      <c r="D27"/>
      <c r="E27"/>
      <c r="G27" s="110"/>
    </row>
    <row r="28" spans="1:8" s="28" customFormat="1" x14ac:dyDescent="0.25">
      <c r="A28" s="11"/>
      <c r="B28" s="34" t="s">
        <v>83</v>
      </c>
      <c r="C28" s="47">
        <f>C17</f>
        <v>23000</v>
      </c>
      <c r="D28"/>
      <c r="E28"/>
      <c r="G28" s="110"/>
    </row>
    <row r="29" spans="1:8" s="28" customFormat="1" x14ac:dyDescent="0.25">
      <c r="A29" s="11"/>
      <c r="B29" s="34"/>
      <c r="C29" s="55"/>
      <c r="D29"/>
      <c r="E29"/>
      <c r="G29" s="110"/>
    </row>
    <row r="30" spans="1:8" s="28" customFormat="1" x14ac:dyDescent="0.25">
      <c r="A30" s="11"/>
      <c r="B30" s="34" t="s">
        <v>79</v>
      </c>
      <c r="C30" s="46">
        <f>C26-C27-C28</f>
        <v>588000</v>
      </c>
      <c r="D30"/>
      <c r="E30"/>
      <c r="G30" s="110"/>
    </row>
    <row r="31" spans="1:8" s="28" customFormat="1" x14ac:dyDescent="0.25">
      <c r="A31" s="11" t="s">
        <v>1</v>
      </c>
      <c r="B31" s="34" t="s">
        <v>84</v>
      </c>
      <c r="C31" s="47">
        <f>C15</f>
        <v>34000</v>
      </c>
      <c r="D31"/>
      <c r="E31"/>
      <c r="G31" s="110"/>
    </row>
    <row r="32" spans="1:8" s="28" customFormat="1" x14ac:dyDescent="0.25">
      <c r="A32" s="11"/>
      <c r="B32" s="34"/>
      <c r="C32" s="55"/>
      <c r="D32"/>
      <c r="E32"/>
      <c r="G32" s="110"/>
    </row>
    <row r="33" spans="1:8" s="28" customFormat="1" x14ac:dyDescent="0.25">
      <c r="A33" s="11"/>
      <c r="B33" s="34" t="s">
        <v>53</v>
      </c>
      <c r="C33" s="46">
        <f>C30-C31</f>
        <v>554000</v>
      </c>
      <c r="D33"/>
      <c r="E33"/>
      <c r="G33" s="110"/>
    </row>
    <row r="34" spans="1:8" s="28" customFormat="1" x14ac:dyDescent="0.25">
      <c r="A34" s="11"/>
      <c r="B34" s="34" t="s">
        <v>85</v>
      </c>
      <c r="C34" s="47">
        <f>C19</f>
        <v>100000</v>
      </c>
      <c r="D34"/>
      <c r="E34"/>
      <c r="G34" s="110"/>
    </row>
    <row r="35" spans="1:8" s="28" customFormat="1" x14ac:dyDescent="0.25">
      <c r="A35" s="11"/>
      <c r="B35" s="34"/>
      <c r="C35" s="55"/>
      <c r="D35"/>
      <c r="E35"/>
      <c r="G35" s="110"/>
    </row>
    <row r="36" spans="1:8" s="28" customFormat="1" x14ac:dyDescent="0.25">
      <c r="A36" s="11"/>
      <c r="B36" s="34" t="s">
        <v>55</v>
      </c>
      <c r="C36" s="46">
        <f>C33-C34</f>
        <v>454000</v>
      </c>
      <c r="D36"/>
      <c r="E36"/>
      <c r="G36" s="110"/>
    </row>
    <row r="37" spans="1:8" s="28" customFormat="1" x14ac:dyDescent="0.25">
      <c r="A37" s="11"/>
      <c r="B37" s="34" t="s">
        <v>86</v>
      </c>
      <c r="C37" s="47">
        <f>C18</f>
        <v>86000</v>
      </c>
      <c r="D37"/>
      <c r="E37"/>
      <c r="G37" s="110"/>
    </row>
    <row r="38" spans="1:8" x14ac:dyDescent="0.25">
      <c r="A38" s="11"/>
      <c r="B38" s="12"/>
      <c r="C38" s="55"/>
    </row>
    <row r="39" spans="1:8" x14ac:dyDescent="0.25">
      <c r="A39" s="11" t="s">
        <v>1</v>
      </c>
      <c r="B39" s="12" t="s">
        <v>56</v>
      </c>
      <c r="C39" s="46">
        <f>C36-C37</f>
        <v>368000</v>
      </c>
    </row>
    <row r="40" spans="1:8" ht="15.75" thickBot="1" x14ac:dyDescent="0.3">
      <c r="A40" s="11"/>
      <c r="B40" s="12" t="s">
        <v>1</v>
      </c>
      <c r="C40" s="59" t="s">
        <v>1</v>
      </c>
    </row>
    <row r="41" spans="1:8" ht="15.75" thickTop="1" x14ac:dyDescent="0.25">
      <c r="A41" s="11"/>
      <c r="B41" s="12"/>
      <c r="C41" s="60"/>
    </row>
    <row r="42" spans="1:8" x14ac:dyDescent="0.25">
      <c r="A42" s="11"/>
      <c r="B42" s="12" t="s">
        <v>61</v>
      </c>
      <c r="C42" s="43">
        <f>C13</f>
        <v>104000</v>
      </c>
    </row>
    <row r="43" spans="1:8" x14ac:dyDescent="0.25">
      <c r="A43" s="11"/>
      <c r="B43" s="12" t="s">
        <v>52</v>
      </c>
      <c r="C43" s="136">
        <f>C39/C42</f>
        <v>3.5384615384615383</v>
      </c>
    </row>
    <row r="44" spans="1:8" x14ac:dyDescent="0.25">
      <c r="A44" s="11"/>
    </row>
    <row r="45" spans="1:8" x14ac:dyDescent="0.25">
      <c r="A45" s="11"/>
      <c r="B45" t="s">
        <v>1</v>
      </c>
      <c r="C45" t="s">
        <v>1</v>
      </c>
    </row>
    <row r="46" spans="1:8" x14ac:dyDescent="0.25">
      <c r="A46" s="11"/>
    </row>
    <row r="47" spans="1:8" x14ac:dyDescent="0.25">
      <c r="A47" s="11"/>
      <c r="B47" s="18" t="s">
        <v>9</v>
      </c>
    </row>
    <row r="48" spans="1:8" x14ac:dyDescent="0.25">
      <c r="A48" s="19"/>
      <c r="B48" s="20"/>
      <c r="C48" s="21"/>
      <c r="D48" s="21"/>
      <c r="E48" s="21"/>
      <c r="F48" s="21"/>
      <c r="G48" s="144"/>
      <c r="H48" s="19"/>
    </row>
    <row r="49" spans="1:8" x14ac:dyDescent="0.25">
      <c r="A49" s="19"/>
      <c r="B49" s="22" t="s">
        <v>10</v>
      </c>
      <c r="C49" s="22"/>
      <c r="D49" s="22"/>
      <c r="E49" s="19"/>
      <c r="F49" s="21"/>
      <c r="G49" s="144"/>
      <c r="H49" s="19"/>
    </row>
    <row r="50" spans="1:8" ht="31.5" customHeight="1" x14ac:dyDescent="0.25">
      <c r="A50" s="19"/>
      <c r="B50" s="23" t="s">
        <v>11</v>
      </c>
      <c r="C50" s="24" t="s">
        <v>12</v>
      </c>
      <c r="D50" s="22"/>
      <c r="E50" s="19"/>
      <c r="F50" s="21"/>
      <c r="G50" s="144"/>
      <c r="H50" s="19"/>
    </row>
    <row r="51" spans="1:8" ht="31.5" customHeight="1" x14ac:dyDescent="0.25">
      <c r="A51" s="19"/>
      <c r="B51" s="23" t="s">
        <v>13</v>
      </c>
      <c r="C51" s="25" t="s">
        <v>14</v>
      </c>
      <c r="D51" s="22" t="s">
        <v>15</v>
      </c>
      <c r="E51" s="19"/>
      <c r="F51" s="21"/>
      <c r="G51" s="144"/>
      <c r="H51" s="19"/>
    </row>
    <row r="52" spans="1:8" x14ac:dyDescent="0.25">
      <c r="A52" s="19"/>
      <c r="B52" s="22" t="s">
        <v>16</v>
      </c>
      <c r="C52" s="24" t="s">
        <v>12</v>
      </c>
      <c r="D52" s="22"/>
      <c r="E52" s="19"/>
      <c r="F52" s="21"/>
      <c r="G52" s="144"/>
      <c r="H52" s="19"/>
    </row>
    <row r="53" spans="1:8" x14ac:dyDescent="0.25">
      <c r="A53" s="19"/>
      <c r="B53" s="22" t="s">
        <v>17</v>
      </c>
      <c r="C53" s="24" t="s">
        <v>18</v>
      </c>
      <c r="D53" s="22"/>
      <c r="E53" s="19"/>
      <c r="F53" s="21"/>
      <c r="G53" s="144"/>
      <c r="H53" s="19"/>
    </row>
    <row r="54" spans="1:8" x14ac:dyDescent="0.25">
      <c r="A54" s="19"/>
      <c r="B54" s="22" t="s">
        <v>19</v>
      </c>
      <c r="C54" s="24" t="s">
        <v>20</v>
      </c>
      <c r="D54" s="21"/>
      <c r="E54" s="19"/>
      <c r="F54" s="21"/>
      <c r="G54" s="144"/>
      <c r="H54" s="19"/>
    </row>
    <row r="55" spans="1:8" x14ac:dyDescent="0.25">
      <c r="C55" s="21"/>
      <c r="D55" s="21"/>
      <c r="E55" s="21"/>
      <c r="F55" s="21"/>
    </row>
    <row r="56" spans="1:8" x14ac:dyDescent="0.25">
      <c r="B56" s="5" t="s">
        <v>21</v>
      </c>
      <c r="C56" s="21"/>
      <c r="D56" s="21"/>
      <c r="E56" s="21"/>
      <c r="F56" s="21"/>
    </row>
    <row r="57" spans="1:8" x14ac:dyDescent="0.25">
      <c r="B57" s="21"/>
      <c r="C57" s="21"/>
      <c r="D57" s="21"/>
      <c r="E57" s="21"/>
      <c r="F57" s="21"/>
    </row>
  </sheetData>
  <mergeCells count="1">
    <mergeCell ref="B3: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Pr 2-1</vt:lpstr>
      <vt:lpstr>Pr 2-2</vt:lpstr>
      <vt:lpstr>Pr 2-3</vt:lpstr>
      <vt:lpstr>Pr 2-4</vt:lpstr>
      <vt:lpstr>Pr 2-5</vt:lpstr>
      <vt:lpstr>Pr 2-6</vt:lpstr>
      <vt:lpstr>Pr 2-7</vt:lpstr>
      <vt:lpstr>Pr 2-8</vt:lpstr>
      <vt:lpstr>Pr 2-9</vt:lpstr>
      <vt:lpstr>Pr 2-10</vt:lpstr>
      <vt:lpstr>Pr 2-11</vt:lpstr>
      <vt:lpstr>Pr 2-12</vt:lpstr>
      <vt:lpstr>Pr 2-13</vt:lpstr>
      <vt:lpstr>Pr 2-14</vt:lpstr>
      <vt:lpstr>Pr 2-15</vt:lpstr>
      <vt:lpstr>Pr 2-16</vt:lpstr>
      <vt:lpstr>Pr 2-17</vt:lpstr>
      <vt:lpstr>Pr 2-18</vt:lpstr>
      <vt:lpstr>Pr 2-19</vt:lpstr>
      <vt:lpstr>Pr 2-20</vt:lpstr>
      <vt:lpstr>Pr 2-21</vt:lpstr>
      <vt:lpstr>Pr 2-22</vt:lpstr>
      <vt:lpstr>Pr 2-23</vt:lpstr>
      <vt:lpstr>Pr 2-24</vt:lpstr>
      <vt:lpstr>Pr 2-25</vt:lpstr>
      <vt:lpstr>Pr 2-26</vt:lpstr>
      <vt:lpstr>Pr 2-27</vt:lpstr>
      <vt:lpstr>Pr 2-28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Kay Johnson</dc:creator>
  <cp:lastModifiedBy>Bathurst, Noelle</cp:lastModifiedBy>
  <dcterms:created xsi:type="dcterms:W3CDTF">2013-05-24T01:57:18Z</dcterms:created>
  <dcterms:modified xsi:type="dcterms:W3CDTF">2014-04-07T16:41:31Z</dcterms:modified>
</cp:coreProperties>
</file>