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DADM 6e\Problem Solutions\Chapter 03\"/>
    </mc:Choice>
  </mc:AlternateContent>
  <bookViews>
    <workbookView xWindow="0" yWindow="0" windowWidth="21570" windowHeight="8160" activeTab="1"/>
  </bookViews>
  <sheets>
    <sheet name="Source" sheetId="2" r:id="rId1"/>
    <sheet name="Data" sheetId="1" r:id="rId2"/>
    <sheet name="_PalUtilTempWorksheet" sheetId="3" state="hidden" r:id="rId3"/>
    <sheet name="_STDS_DG3383A217" sheetId="4" state="hidden" r:id="rId4"/>
    <sheet name="Correlation1" sheetId="5" r:id="rId5"/>
    <sheet name="Correlations2" sheetId="6" r:id="rId6"/>
  </sheets>
  <definedNames>
    <definedName name="PalisadeReportWorksheetCreatedBy" localSheetId="4" hidden="1">"StatTools"</definedName>
    <definedName name="PalisadeReportWorksheetCreatedBy" localSheetId="5" hidden="1">"StatTools"</definedName>
    <definedName name="ST_Difference1DJIA">Data!$E$2:$E$788</definedName>
    <definedName name="ST_Difference1DJTA">Data!$F$2:$F$788</definedName>
    <definedName name="ST_Difference1DJUA">Data!$G$2:$G$788</definedName>
    <definedName name="ST_DJIA">Data!$B$2:$B$788</definedName>
    <definedName name="ST_DJTA">Data!$C$2:$C$788</definedName>
    <definedName name="ST_DJUA">Data!$D$2:$D$788</definedName>
    <definedName name="ST_Lag1Diff1DJIA">Data!$H$2:$H$788</definedName>
    <definedName name="ST_Lag1Diff1DJTA">Data!$L$2:$L$788</definedName>
    <definedName name="ST_Lag1Diff1DJUA">Data!$P$2:$P$788</definedName>
    <definedName name="ST_Lag2Diff1DJIA">Data!$I$2:$I$788</definedName>
    <definedName name="ST_Lag2Diff1DJTA">Data!$M$2:$M$788</definedName>
    <definedName name="ST_Lag2Diff1DJUA">Data!$Q$2:$Q$788</definedName>
    <definedName name="ST_Lag3Diff1DJIA">Data!$J$2:$J$788</definedName>
    <definedName name="ST_Lag3Diff1DJTA">Data!$N$2:$N$788</definedName>
    <definedName name="ST_Lag3Diff1DJUA">Data!$R$2:$R$788</definedName>
    <definedName name="ST_Lag4Diff1DJIA">Data!$K$2:$K$788</definedName>
    <definedName name="ST_Lag4Diff1DJTA">Data!$O$2:$O$788</definedName>
    <definedName name="ST_Lag4Diff1DJUA">Data!$S$2:$S$788</definedName>
    <definedName name="ST_Month">Data!$A$2:$A$788</definedName>
    <definedName name="StatToolsHeader" localSheetId="4">Correlation1!$1:$5</definedName>
    <definedName name="StatToolsHeader" localSheetId="5">Correlations2!$1:$5</definedName>
    <definedName name="STWBD_StatToolsCorrAndCovar_CorrelationTable" hidden="1">"TRUE"</definedName>
    <definedName name="STWBD_StatToolsCorrAndCovar_CovarianceTable" hidden="1">"FALSE"</definedName>
    <definedName name="STWBD_StatToolsCorrAndCovar_HasDefaultInfo" hidden="1">"TRUE"</definedName>
    <definedName name="STWBD_StatToolsCorrAndCovar_RankOrderCorrelationTable" hidden="1">"FALSE"</definedName>
    <definedName name="STWBD_StatToolsCorrAndCovar_TableStructure" hidden="1">" 2"</definedName>
    <definedName name="STWBD_StatToolsCorrAndCovar_VariableList" hidden="1">15</definedName>
    <definedName name="STWBD_StatToolsCorrAndCovar_VariableList_1" hidden="1">"U_x0001_VG2A4BCAB41D7032D8_x0001_"</definedName>
    <definedName name="STWBD_StatToolsCorrAndCovar_VariableList_10" hidden="1">"U_x0001_VG200E4A7D18569E_x0001_"</definedName>
    <definedName name="STWBD_StatToolsCorrAndCovar_VariableList_11" hidden="1">"U_x0001_VG1C2269C43207A2A7_x0001_"</definedName>
    <definedName name="STWBD_StatToolsCorrAndCovar_VariableList_12" hidden="1">"U_x0001_VG3D42EB5F695D0C_x0001_"</definedName>
    <definedName name="STWBD_StatToolsCorrAndCovar_VariableList_13" hidden="1">"U_x0001_VG11E2B1991AD7014E_x0001_"</definedName>
    <definedName name="STWBD_StatToolsCorrAndCovar_VariableList_14" hidden="1">"U_x0001_VG359AD7791285AA0E_x0001_"</definedName>
    <definedName name="STWBD_StatToolsCorrAndCovar_VariableList_15" hidden="1">"U_x0001_VG376977577FF252F_x0001_"</definedName>
    <definedName name="STWBD_StatToolsCorrAndCovar_VariableList_2" hidden="1">"U_x0001_VG1A521F5A22D1639F_x0001_"</definedName>
    <definedName name="STWBD_StatToolsCorrAndCovar_VariableList_3" hidden="1">"U_x0001_VG323D4F9E144C5253_x0001_"</definedName>
    <definedName name="STWBD_StatToolsCorrAndCovar_VariableList_4" hidden="1">"U_x0001_VG75110EFAB7A1F_x0001_"</definedName>
    <definedName name="STWBD_StatToolsCorrAndCovar_VariableList_5" hidden="1">"U_x0001_VG10D13DCE38268868_x0001_"</definedName>
    <definedName name="STWBD_StatToolsCorrAndCovar_VariableList_6" hidden="1">"U_x0001_VG2A40CD69212A3EB2_x0001_"</definedName>
    <definedName name="STWBD_StatToolsCorrAndCovar_VariableList_7" hidden="1">"U_x0001_VG2E64C872348AFE64_x0001_"</definedName>
    <definedName name="STWBD_StatToolsCorrAndCovar_VariableList_8" hidden="1">"U_x0001_VG1D80B7FB2D908491_x0001_"</definedName>
    <definedName name="STWBD_StatToolsCorrAndCovar_VariableList_9" hidden="1">"U_x0001_VG39BDB6EB267CE2A6_x0001_"</definedName>
    <definedName name="STWBD_StatToolsCorrAndCovar_VarSelectorDefaultDataSet" hidden="1">"DG3383A217"</definedName>
    <definedName name="STWBD_StatToolsDiff_HasDefaultInfo" hidden="1">"TRUE"</definedName>
    <definedName name="STWBD_StatToolsDiff_NumberOfDiffs" hidden="1">" 1"</definedName>
    <definedName name="STWBD_StatToolsDiff_Variable" hidden="1">"U_x0001_VG28F4D97C5874311_x0001_"</definedName>
    <definedName name="STWBD_StatToolsDiff_VarSelectorDefaultDataSet" hidden="1">"DG3383A217"</definedName>
    <definedName name="STWBD_StatToolsLags_HasDefaultInfo" hidden="1">"TRUE"</definedName>
    <definedName name="STWBD_StatToolsLags_NumberOfLags" hidden="1">" 4"</definedName>
    <definedName name="STWBD_StatToolsLags_Variable" hidden="1">"U_x0001_VG323D4F9E144C5253_x0001_"</definedName>
    <definedName name="STWBD_StatToolsLags_VarSelectorDefaultDataSet" hidden="1">"DG3383A217"</definedName>
  </definedNames>
  <calcPr calcId="162913"/>
</workbook>
</file>

<file path=xl/calcChain.xml><?xml version="1.0" encoding="utf-8"?>
<calcChain xmlns="http://schemas.openxmlformats.org/spreadsheetml/2006/main">
  <c r="B9" i="4" l="1"/>
  <c r="B67" i="4"/>
  <c r="B64" i="4"/>
  <c r="B61" i="4"/>
  <c r="B58" i="4"/>
  <c r="B55" i="4"/>
  <c r="B52" i="4"/>
  <c r="B49" i="4"/>
  <c r="B46" i="4"/>
  <c r="B43" i="4"/>
  <c r="B40" i="4"/>
  <c r="B37" i="4"/>
  <c r="B34" i="4"/>
  <c r="B31" i="4"/>
  <c r="B28" i="4"/>
  <c r="B25" i="4"/>
  <c r="B22" i="4"/>
  <c r="B19" i="4"/>
  <c r="B16" i="4"/>
  <c r="B13" i="4"/>
  <c r="B7" i="4"/>
  <c r="B3" i="4"/>
  <c r="B9" i="3"/>
  <c r="O23" i="6"/>
  <c r="G23" i="6"/>
  <c r="L22" i="6"/>
  <c r="D22" i="6"/>
  <c r="H21" i="6"/>
  <c r="K20" i="6"/>
  <c r="C20" i="6"/>
  <c r="E19" i="6"/>
  <c r="F18" i="6"/>
  <c r="F17" i="6"/>
  <c r="E16" i="6"/>
  <c r="C15" i="6"/>
  <c r="D13" i="6"/>
  <c r="B10" i="6"/>
  <c r="N23" i="6"/>
  <c r="F23" i="6"/>
  <c r="K22" i="6"/>
  <c r="C22" i="6"/>
  <c r="G21" i="6"/>
  <c r="J20" i="6"/>
  <c r="B20" i="6"/>
  <c r="D19" i="6"/>
  <c r="E18" i="6"/>
  <c r="E17" i="6"/>
  <c r="D16" i="6"/>
  <c r="B15" i="6"/>
  <c r="C13" i="6"/>
  <c r="M23" i="6"/>
  <c r="E23" i="6"/>
  <c r="J22" i="6"/>
  <c r="B22" i="6"/>
  <c r="F21" i="6"/>
  <c r="I20" i="6"/>
  <c r="K19" i="6"/>
  <c r="C19" i="6"/>
  <c r="D18" i="6"/>
  <c r="D17" i="6"/>
  <c r="C16" i="6"/>
  <c r="F14" i="6"/>
  <c r="B13" i="6"/>
  <c r="L23" i="6"/>
  <c r="D23" i="6"/>
  <c r="I22" i="6"/>
  <c r="M21" i="6"/>
  <c r="E21" i="6"/>
  <c r="H20" i="6"/>
  <c r="J19" i="6"/>
  <c r="B19" i="6"/>
  <c r="C18" i="6"/>
  <c r="C17" i="6"/>
  <c r="B16" i="6"/>
  <c r="E14" i="6"/>
  <c r="D12" i="6"/>
  <c r="K23" i="6"/>
  <c r="C23" i="6"/>
  <c r="H22" i="6"/>
  <c r="L21" i="6"/>
  <c r="D21" i="6"/>
  <c r="G20" i="6"/>
  <c r="I19" i="6"/>
  <c r="J18" i="6"/>
  <c r="B18" i="6"/>
  <c r="B17" i="6"/>
  <c r="G15" i="6"/>
  <c r="D14" i="6"/>
  <c r="C12" i="6"/>
  <c r="J23" i="6"/>
  <c r="B23" i="6"/>
  <c r="G22" i="6"/>
  <c r="K21" i="6"/>
  <c r="C21" i="6"/>
  <c r="F20" i="6"/>
  <c r="H19" i="6"/>
  <c r="I18" i="6"/>
  <c r="I17" i="6"/>
  <c r="H16" i="6"/>
  <c r="F15" i="6"/>
  <c r="C14" i="6"/>
  <c r="B12" i="6"/>
  <c r="I23" i="6"/>
  <c r="N22" i="6"/>
  <c r="F22" i="6"/>
  <c r="J21" i="6"/>
  <c r="B21" i="6"/>
  <c r="E20" i="6"/>
  <c r="G19" i="6"/>
  <c r="H18" i="6"/>
  <c r="H17" i="6"/>
  <c r="G16" i="6"/>
  <c r="E15" i="6"/>
  <c r="B14" i="6"/>
  <c r="C11" i="6"/>
  <c r="H23" i="6"/>
  <c r="M22" i="6"/>
  <c r="E22" i="6"/>
  <c r="I21" i="6"/>
  <c r="L20" i="6"/>
  <c r="D20" i="6"/>
  <c r="F19" i="6"/>
  <c r="G18" i="6"/>
  <c r="G17" i="6"/>
  <c r="F16" i="6"/>
  <c r="D15" i="6"/>
  <c r="E13" i="6"/>
  <c r="B11" i="6"/>
  <c r="C11" i="5"/>
  <c r="B11" i="5"/>
  <c r="B10" i="5"/>
</calcChain>
</file>

<file path=xl/sharedStrings.xml><?xml version="1.0" encoding="utf-8"?>
<sst xmlns="http://schemas.openxmlformats.org/spreadsheetml/2006/main" count="243" uniqueCount="155">
  <si>
    <t>Month</t>
  </si>
  <si>
    <t>DJIA</t>
  </si>
  <si>
    <t>DJTA</t>
  </si>
  <si>
    <t>DJUA</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</si>
  <si>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</si>
  <si>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</si>
  <si>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</si>
  <si>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</si>
  <si>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</si>
  <si>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</si>
  <si>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</si>
  <si>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</si>
  <si>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</si>
  <si>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</si>
  <si>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</si>
  <si>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</si>
  <si>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DG3383A217</t>
  </si>
  <si>
    <t>Format Range</t>
  </si>
  <si>
    <t>Variable Layout</t>
  </si>
  <si>
    <t>Columns</t>
  </si>
  <si>
    <t>Variable Names In Cells</t>
  </si>
  <si>
    <t>Variable Names In 2nd Cells</t>
  </si>
  <si>
    <t>Data Set Ranges</t>
  </si>
  <si>
    <t>Data Sheet Format</t>
  </si>
  <si>
    <t>Formula Eval Cell</t>
  </si>
  <si>
    <t>Num Stored Vars</t>
  </si>
  <si>
    <t>1 : Info</t>
  </si>
  <si>
    <t>VG3792476230E1D84D</t>
  </si>
  <si>
    <t>var1</t>
  </si>
  <si>
    <t>ST_Month</t>
  </si>
  <si>
    <t>1 : Ranges</t>
  </si>
  <si>
    <t>1 : MultiRefs</t>
  </si>
  <si>
    <t>2 : Info</t>
  </si>
  <si>
    <t>VG1939ACA2B94DC8E</t>
  </si>
  <si>
    <t>var2</t>
  </si>
  <si>
    <t>ST_DJIA</t>
  </si>
  <si>
    <t>2 : Ranges</t>
  </si>
  <si>
    <t>2 : MultiRefs</t>
  </si>
  <si>
    <t>3 : Info</t>
  </si>
  <si>
    <t>VG8A69C0E321574BF</t>
  </si>
  <si>
    <t>var3</t>
  </si>
  <si>
    <t>ST_DJTA</t>
  </si>
  <si>
    <t>3 : Ranges</t>
  </si>
  <si>
    <t>3 : MultiRefs</t>
  </si>
  <si>
    <t>4 : Info</t>
  </si>
  <si>
    <t>VG28F4D97C5874311</t>
  </si>
  <si>
    <t>var4</t>
  </si>
  <si>
    <t>ST_DJUA</t>
  </si>
  <si>
    <t>4 : Ranges</t>
  </si>
  <si>
    <t>4 : MultiRefs</t>
  </si>
  <si>
    <t>Difference1(DJIA)</t>
  </si>
  <si>
    <t>5 : Info</t>
  </si>
  <si>
    <t>VG2A4BCAB41D7032D8</t>
  </si>
  <si>
    <t>ST_Difference1DJIA</t>
  </si>
  <si>
    <t>5 : Ranges</t>
  </si>
  <si>
    <t>5 : MultiRefs</t>
  </si>
  <si>
    <t>Diff1(DJIA)</t>
  </si>
  <si>
    <t>Difference1(DJTA)</t>
  </si>
  <si>
    <t>6 : Info</t>
  </si>
  <si>
    <t>VG1A521F5A22D1639F</t>
  </si>
  <si>
    <t>ST_Difference1DJTA</t>
  </si>
  <si>
    <t>6 : Ranges</t>
  </si>
  <si>
    <t>6 : MultiRefs</t>
  </si>
  <si>
    <t>Diff1(DJTA)</t>
  </si>
  <si>
    <t>Difference1(DJUA)</t>
  </si>
  <si>
    <t>7 : Info</t>
  </si>
  <si>
    <t>VG323D4F9E144C5253</t>
  </si>
  <si>
    <t>ST_Difference1DJUA</t>
  </si>
  <si>
    <t>7 : Ranges</t>
  </si>
  <si>
    <t>7 : MultiRefs</t>
  </si>
  <si>
    <t>Diff1(DJUA)</t>
  </si>
  <si>
    <t>Lag1(Diff1(DJIA))</t>
  </si>
  <si>
    <t>Lag2(Diff1(DJIA))</t>
  </si>
  <si>
    <t>Lag3(Diff1(DJIA))</t>
  </si>
  <si>
    <t>Lag4(Diff1(DJIA))</t>
  </si>
  <si>
    <t>8 : Info</t>
  </si>
  <si>
    <t>VG75110EFAB7A1F</t>
  </si>
  <si>
    <t>ST_Lag1Diff1DJIA</t>
  </si>
  <si>
    <t>8 : Ranges</t>
  </si>
  <si>
    <t>8 : MultiRefs</t>
  </si>
  <si>
    <t>9 : Info</t>
  </si>
  <si>
    <t>VG10D13DCE38268868</t>
  </si>
  <si>
    <t>ST_Lag2Diff1DJIA</t>
  </si>
  <si>
    <t>9 : Ranges</t>
  </si>
  <si>
    <t>9 : MultiRefs</t>
  </si>
  <si>
    <t>10 : Info</t>
  </si>
  <si>
    <t>VG2A40CD69212A3EB2</t>
  </si>
  <si>
    <t>ST_Lag3Diff1DJIA</t>
  </si>
  <si>
    <t>10 : Ranges</t>
  </si>
  <si>
    <t>10 : MultiRefs</t>
  </si>
  <si>
    <t>11 : Info</t>
  </si>
  <si>
    <t>VG2E64C872348AFE64</t>
  </si>
  <si>
    <t>ST_Lag4Diff1DJIA</t>
  </si>
  <si>
    <t>11 : Ranges</t>
  </si>
  <si>
    <t>11 : MultiRefs</t>
  </si>
  <si>
    <t/>
  </si>
  <si>
    <t>Lag1(Diff1(DJTA))</t>
  </si>
  <si>
    <t>Lag2(Diff1(DJTA))</t>
  </si>
  <si>
    <t>Lag3(Diff1(DJTA))</t>
  </si>
  <si>
    <t>Lag4(Diff1(DJTA))</t>
  </si>
  <si>
    <t>12 : Info</t>
  </si>
  <si>
    <t>VG1D80B7FB2D908491</t>
  </si>
  <si>
    <t>ST_Lag1Diff1DJTA</t>
  </si>
  <si>
    <t>12 : Ranges</t>
  </si>
  <si>
    <t>12 : MultiRefs</t>
  </si>
  <si>
    <t>13 : Info</t>
  </si>
  <si>
    <t>VG39BDB6EB267CE2A6</t>
  </si>
  <si>
    <t>ST_Lag2Diff1DJTA</t>
  </si>
  <si>
    <t>13 : Ranges</t>
  </si>
  <si>
    <t>13 : MultiRefs</t>
  </si>
  <si>
    <t>14 : Info</t>
  </si>
  <si>
    <t>VG200E4A7D18569E</t>
  </si>
  <si>
    <t>ST_Lag3Diff1DJTA</t>
  </si>
  <si>
    <t>14 : Ranges</t>
  </si>
  <si>
    <t>14 : MultiRefs</t>
  </si>
  <si>
    <t>15 : Info</t>
  </si>
  <si>
    <t>VG1C2269C43207A2A7</t>
  </si>
  <si>
    <t>ST_Lag4Diff1DJTA</t>
  </si>
  <si>
    <t>15 : Ranges</t>
  </si>
  <si>
    <t>15 : MultiRefs</t>
  </si>
  <si>
    <t>Lag1(Diff1(DJUA))</t>
  </si>
  <si>
    <t>Lag2(Diff1(DJUA))</t>
  </si>
  <si>
    <t>Lag3(Diff1(DJUA))</t>
  </si>
  <si>
    <t>Lag4(Diff1(DJUA))</t>
  </si>
  <si>
    <t>16 : Info</t>
  </si>
  <si>
    <t>VG3D42EB5F695D0C</t>
  </si>
  <si>
    <t>ST_Lag1Diff1DJUA</t>
  </si>
  <si>
    <t>16 : Ranges</t>
  </si>
  <si>
    <t>16 : MultiRefs</t>
  </si>
  <si>
    <t>17 : Info</t>
  </si>
  <si>
    <t>VG11E2B1991AD7014E</t>
  </si>
  <si>
    <t>ST_Lag2Diff1DJUA</t>
  </si>
  <si>
    <t>17 : Ranges</t>
  </si>
  <si>
    <t>17 : MultiRefs</t>
  </si>
  <si>
    <t>18 : Info</t>
  </si>
  <si>
    <t>VG359AD7791285AA0E</t>
  </si>
  <si>
    <t>ST_Lag3Diff1DJUA</t>
  </si>
  <si>
    <t>18 : Ranges</t>
  </si>
  <si>
    <t>18 : MultiRefs</t>
  </si>
  <si>
    <t>19 : Info</t>
  </si>
  <si>
    <t>VG376977577FF252F</t>
  </si>
  <si>
    <t>ST_Lag4Diff1DJUA</t>
  </si>
  <si>
    <t>19 : Ranges</t>
  </si>
  <si>
    <t>19 : MultiRefs</t>
  </si>
  <si>
    <t>StatTools Report</t>
  </si>
  <si>
    <t>Analysis:</t>
  </si>
  <si>
    <t>Correlation and Covariance</t>
  </si>
  <si>
    <t>Performed By:</t>
  </si>
  <si>
    <t>Chris Albright</t>
  </si>
  <si>
    <t>Date:</t>
  </si>
  <si>
    <t>Friday, January 22, 2016</t>
  </si>
  <si>
    <t>Updating:</t>
  </si>
  <si>
    <t>Live</t>
  </si>
  <si>
    <t>Linear Correlation Table</t>
  </si>
  <si>
    <t>Cutoff value for coloring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</si>
</sst>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6" x14ac:knownFonts="1">
    <font>
      <sz val="11"/>
      <color theme="1"/>
      <name val="Calibri"/>
      <family val="2"/>
      <scheme val="minor"/>
    </font>
    <font>
      <b/>
      <sz val="11"/>
      <color theme="1"/>
      <name val="Calibri"/>
      <family val="2"/>
      <scheme val="minor"/>
    </font>
    <font>
      <sz val="8"/>
      <color theme="1"/>
      <name val="Calibri"/>
      <family val="2"/>
      <scheme val="minor"/>
    </font>
    <font>
      <b/>
      <sz val="8"/>
      <color theme="1"/>
      <name val="Calibri"/>
      <family val="2"/>
      <scheme val="minor"/>
    </font>
    <font>
      <b/>
      <sz val="14"/>
      <color theme="1"/>
      <name val="Calibri"/>
      <family val="2"/>
      <scheme val="minor"/>
    </font>
    <font>
      <b/>
      <i/>
      <sz val="8"/>
      <color theme="1"/>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theme="9" tint="0.59999389629810485"/>
        <bgColor indexed="64"/>
      </patternFill>
    </fill>
    <fill>
      <patternFill patternType="solid">
        <fgColor rgb="FFC0C0C0"/>
        <bgColor indexed="64"/>
      </patternFill>
    </fill>
  </fills>
  <borders count="3">
    <border>
      <left/>
      <right/>
      <top/>
      <bottom/>
      <diagonal/>
    </border>
    <border>
      <left/>
      <right/>
      <top/>
      <bottom style="thin">
        <color rgb="FF000000"/>
      </bottom>
      <diagonal/>
    </border>
    <border>
      <left/>
      <right/>
      <top/>
      <bottom style="double">
        <color rgb="FF000000"/>
      </bottom>
      <diagonal/>
    </border>
  </borders>
  <cellStyleXfs count="1">
    <xf numFmtId="0" fontId="0" fillId="0" borderId="0"/>
  </cellStyleXfs>
  <cellXfs count="28">
    <xf numFmtId="0" fontId="0" fillId="0" borderId="0" xfId="0"/>
    <xf numFmtId="0" fontId="1" fillId="0" borderId="0" xfId="0" applyFont="1" applyAlignment="1">
      <alignment horizontal="right"/>
    </xf>
    <xf numFmtId="0" fontId="1" fillId="0" borderId="0" xfId="0" applyFont="1"/>
    <xf numFmtId="0" fontId="1" fillId="0" borderId="0" xfId="0" applyFont="1" applyAlignment="1">
      <alignment horizontal="center"/>
    </xf>
    <xf numFmtId="17" fontId="0" fillId="0" borderId="0" xfId="0" applyNumberFormat="1" applyAlignment="1">
      <alignment horizontal="center"/>
    </xf>
    <xf numFmtId="0" fontId="0" fillId="0" borderId="0" xfId="0" applyAlignment="1">
      <alignment horizontal="center"/>
    </xf>
    <xf numFmtId="2" fontId="0" fillId="0" borderId="0" xfId="0" applyNumberFormat="1"/>
    <xf numFmtId="2" fontId="0" fillId="0" borderId="0" xfId="0" applyNumberFormat="1" applyFill="1"/>
    <xf numFmtId="0" fontId="0" fillId="0" borderId="0" xfId="0" applyNumberFormat="1"/>
    <xf numFmtId="0" fontId="0" fillId="0" borderId="0" xfId="0" applyAlignment="1">
      <alignment horizontal="left"/>
    </xf>
    <xf numFmtId="0" fontId="1" fillId="0" borderId="0" xfId="0" applyFont="1" applyAlignment="1">
      <alignment horizontal="left"/>
    </xf>
    <xf numFmtId="0" fontId="0" fillId="0" borderId="0" xfId="0" applyNumberFormat="1" applyAlignment="1">
      <alignment horizontal="left"/>
    </xf>
    <xf numFmtId="0" fontId="0" fillId="2" borderId="0" xfId="0" applyFill="1"/>
    <xf numFmtId="0" fontId="0" fillId="3" borderId="0" xfId="0" applyFill="1"/>
    <xf numFmtId="0" fontId="2" fillId="4" borderId="0" xfId="0" applyFont="1" applyFill="1"/>
    <xf numFmtId="0" fontId="2" fillId="4" borderId="1" xfId="0" applyFont="1" applyFill="1" applyBorder="1"/>
    <xf numFmtId="0" fontId="3" fillId="4" borderId="0" xfId="0" applyFont="1" applyFill="1" applyAlignment="1">
      <alignment horizontal="right"/>
    </xf>
    <xf numFmtId="0" fontId="3" fillId="4" borderId="1" xfId="0" applyFont="1" applyFill="1" applyBorder="1" applyAlignment="1">
      <alignment horizontal="right"/>
    </xf>
    <xf numFmtId="0" fontId="2" fillId="4" borderId="0" xfId="0" applyFont="1" applyFill="1" applyAlignment="1">
      <alignment horizontal="left"/>
    </xf>
    <xf numFmtId="0" fontId="2" fillId="4" borderId="1" xfId="0" applyFont="1" applyFill="1" applyBorder="1" applyAlignment="1">
      <alignment horizontal="left"/>
    </xf>
    <xf numFmtId="0" fontId="4" fillId="4" borderId="0" xfId="0" applyFont="1" applyFill="1" applyAlignment="1">
      <alignment horizontal="left"/>
    </xf>
    <xf numFmtId="49" fontId="3" fillId="0" borderId="0" xfId="0" applyNumberFormat="1" applyFont="1" applyAlignment="1">
      <alignment horizontal="center"/>
    </xf>
    <xf numFmtId="49" fontId="3" fillId="0" borderId="2" xfId="0" applyNumberFormat="1" applyFont="1" applyFill="1" applyBorder="1" applyAlignment="1">
      <alignment horizontal="center"/>
    </xf>
    <xf numFmtId="49" fontId="3" fillId="0" borderId="0" xfId="0" applyNumberFormat="1" applyFont="1" applyAlignment="1">
      <alignment horizontal="left"/>
    </xf>
    <xf numFmtId="49" fontId="5" fillId="0" borderId="0" xfId="0" applyNumberFormat="1" applyFont="1" applyAlignment="1">
      <alignment horizontal="left"/>
    </xf>
    <xf numFmtId="49" fontId="5" fillId="0" borderId="2" xfId="0" applyNumberFormat="1" applyFont="1" applyFill="1" applyBorder="1" applyAlignment="1">
      <alignment horizontal="left"/>
    </xf>
    <xf numFmtId="164" fontId="0" fillId="0" borderId="0" xfId="0" applyNumberFormat="1" applyAlignment="1">
      <alignment horizontal="center"/>
    </xf>
    <xf numFmtId="49" fontId="1" fillId="0" borderId="0" xfId="0" applyNumberFormat="1" applyFont="1" applyAlignment="1">
      <alignment horizontal="left"/>
    </xf>
  </cellXfs>
  <cellStyles count="1">
    <cellStyle name="Normal" xfId="0" builtinId="0" customBuiltin="1"/>
  </cellStyles>
  <dxfs count="3">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257175</xdr:colOff>
      <xdr:row>1</xdr:row>
      <xdr:rowOff>85725</xdr:rowOff>
    </xdr:from>
    <xdr:to>
      <xdr:col>3</xdr:col>
      <xdr:colOff>276225</xdr:colOff>
      <xdr:row>3</xdr:row>
      <xdr:rowOff>66675</xdr:rowOff>
    </xdr:to>
    <xdr:sp macro="" textlink="">
      <xdr:nvSpPr>
        <xdr:cNvPr id="2" name="TextBox 1"/>
        <xdr:cNvSpPr txBox="1"/>
      </xdr:nvSpPr>
      <xdr:spPr>
        <a:xfrm>
          <a:off x="257175" y="276225"/>
          <a:ext cx="1847850" cy="3619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Dow Jones (US)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11</xdr:row>
      <xdr:rowOff>0</xdr:rowOff>
    </xdr:from>
    <xdr:to>
      <xdr:col>8</xdr:col>
      <xdr:colOff>647700</xdr:colOff>
      <xdr:row>18</xdr:row>
      <xdr:rowOff>161925</xdr:rowOff>
    </xdr:to>
    <xdr:sp macro="" textlink="">
      <xdr:nvSpPr>
        <xdr:cNvPr id="2" name="TextBox 1"/>
        <xdr:cNvSpPr txBox="1"/>
      </xdr:nvSpPr>
      <xdr:spPr>
        <a:xfrm>
          <a:off x="3143250" y="2095500"/>
          <a:ext cx="3200400" cy="14954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All of these extra columns were created quickly and easily with the StatTools Data Utilities</a:t>
          </a:r>
          <a:r>
            <a:rPr lang="en-US" sz="1100" baseline="0"/>
            <a:t> Difference and Lag items. Clearly, the lag columns are simply "pushed down" versions of the difference columns. For example, the orange value is the same as the blue value. It is the difference between the Sep-50 and Aug-50 values.</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990600</xdr:colOff>
      <xdr:row>18</xdr:row>
      <xdr:rowOff>85725</xdr:rowOff>
    </xdr:from>
    <xdr:to>
      <xdr:col>3</xdr:col>
      <xdr:colOff>561975</xdr:colOff>
      <xdr:row>21</xdr:row>
      <xdr:rowOff>142875</xdr:rowOff>
    </xdr:to>
    <xdr:sp macro="" textlink="">
      <xdr:nvSpPr>
        <xdr:cNvPr id="2" name="TextBox 1"/>
        <xdr:cNvSpPr txBox="1"/>
      </xdr:nvSpPr>
      <xdr:spPr>
        <a:xfrm>
          <a:off x="990600" y="3371850"/>
          <a:ext cx="2447925" cy="6286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Only the DJIA and DJTA differences</a:t>
          </a:r>
          <a:r>
            <a:rPr lang="en-US" sz="1100" baseline="0"/>
            <a:t> are fairly highly correlated.</a:t>
          </a:r>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485775</xdr:colOff>
      <xdr:row>8</xdr:row>
      <xdr:rowOff>133350</xdr:rowOff>
    </xdr:from>
    <xdr:to>
      <xdr:col>12</xdr:col>
      <xdr:colOff>152400</xdr:colOff>
      <xdr:row>13</xdr:row>
      <xdr:rowOff>161925</xdr:rowOff>
    </xdr:to>
    <xdr:sp macro="" textlink="">
      <xdr:nvSpPr>
        <xdr:cNvPr id="2" name="TextBox 1"/>
        <xdr:cNvSpPr txBox="1"/>
      </xdr:nvSpPr>
      <xdr:spPr>
        <a:xfrm>
          <a:off x="7077075" y="1514475"/>
          <a:ext cx="3905250" cy="9810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only fairly large correlations,</a:t>
          </a:r>
          <a:r>
            <a:rPr lang="en-US" sz="1100" baseline="0"/>
            <a:t> the ones in green, are between "coincident" differences. That is, each is between the DJIA difference and the DJTA difference </a:t>
          </a:r>
          <a:r>
            <a:rPr lang="en-US" sz="1100" i="1" baseline="0"/>
            <a:t>at the same times</a:t>
          </a:r>
          <a:r>
            <a:rPr lang="en-US" sz="1100" i="0" baseline="0"/>
            <a:t>. There is no strong evidence of leading indicators.</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showGridLines="0" showRowColHeaders="0" workbookViewId="0">
      <selection activeCell="B3" sqref="B3"/>
    </sheetView>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V789"/>
  <sheetViews>
    <sheetView tabSelected="1" workbookViewId="0"/>
  </sheetViews>
  <sheetFormatPr defaultRowHeight="15" x14ac:dyDescent="0.25"/>
  <cols>
    <col min="1" max="1" width="9.140625" style="5"/>
    <col min="5" max="5" width="10.5703125" bestFit="1" customWidth="1"/>
    <col min="6" max="6" width="11" bestFit="1" customWidth="1"/>
    <col min="7" max="7" width="11.28515625" bestFit="1" customWidth="1"/>
    <col min="8" max="11" width="16" bestFit="1" customWidth="1"/>
    <col min="12" max="15" width="16.42578125" bestFit="1" customWidth="1"/>
    <col min="16" max="19" width="16.7109375" bestFit="1" customWidth="1"/>
  </cols>
  <sheetData>
    <row r="1" spans="1:19" s="2" customFormat="1" x14ac:dyDescent="0.25">
      <c r="A1" s="3" t="s">
        <v>0</v>
      </c>
      <c r="B1" s="1" t="s">
        <v>1</v>
      </c>
      <c r="C1" s="1" t="s">
        <v>2</v>
      </c>
      <c r="D1" s="1" t="s">
        <v>3</v>
      </c>
      <c r="E1" t="s">
        <v>56</v>
      </c>
      <c r="F1" t="s">
        <v>63</v>
      </c>
      <c r="G1" t="s">
        <v>70</v>
      </c>
      <c r="H1" t="s">
        <v>71</v>
      </c>
      <c r="I1" t="s">
        <v>72</v>
      </c>
      <c r="J1" t="s">
        <v>73</v>
      </c>
      <c r="K1" t="s">
        <v>74</v>
      </c>
      <c r="L1" t="s">
        <v>96</v>
      </c>
      <c r="M1" t="s">
        <v>97</v>
      </c>
      <c r="N1" t="s">
        <v>98</v>
      </c>
      <c r="O1" t="s">
        <v>99</v>
      </c>
      <c r="P1" t="s">
        <v>120</v>
      </c>
      <c r="Q1" t="s">
        <v>121</v>
      </c>
      <c r="R1" t="s">
        <v>122</v>
      </c>
      <c r="S1" t="s">
        <v>123</v>
      </c>
    </row>
    <row r="2" spans="1:19" x14ac:dyDescent="0.25">
      <c r="A2" s="4">
        <v>18264</v>
      </c>
      <c r="B2" s="6">
        <v>201.79</v>
      </c>
      <c r="C2" s="6">
        <v>55.09</v>
      </c>
      <c r="D2" s="6">
        <v>42.22</v>
      </c>
    </row>
    <row r="3" spans="1:19" x14ac:dyDescent="0.25">
      <c r="A3" s="4">
        <v>18295</v>
      </c>
      <c r="B3" s="6">
        <v>203.44</v>
      </c>
      <c r="C3" s="6">
        <v>55.34</v>
      </c>
      <c r="D3" s="6">
        <v>42.81</v>
      </c>
      <c r="E3">
        <v>1.6500000000000057</v>
      </c>
      <c r="F3">
        <v>0.25</v>
      </c>
      <c r="G3">
        <v>0.59000000000000341</v>
      </c>
      <c r="H3" t="s">
        <v>95</v>
      </c>
      <c r="L3" t="s">
        <v>95</v>
      </c>
      <c r="P3" t="s">
        <v>95</v>
      </c>
    </row>
    <row r="4" spans="1:19" x14ac:dyDescent="0.25">
      <c r="A4" s="4">
        <v>18323</v>
      </c>
      <c r="B4" s="6">
        <v>206.05</v>
      </c>
      <c r="C4" s="6">
        <v>54.83</v>
      </c>
      <c r="D4" s="6">
        <v>42.67</v>
      </c>
      <c r="E4">
        <v>2.6100000000000136</v>
      </c>
      <c r="F4">
        <v>-0.51000000000000512</v>
      </c>
      <c r="G4">
        <v>-0.14000000000000057</v>
      </c>
      <c r="H4">
        <v>1.6500000000000057</v>
      </c>
      <c r="I4" t="s">
        <v>95</v>
      </c>
      <c r="L4">
        <v>0.25</v>
      </c>
      <c r="M4" t="s">
        <v>95</v>
      </c>
      <c r="P4">
        <v>0.59000000000000341</v>
      </c>
      <c r="Q4" t="s">
        <v>95</v>
      </c>
    </row>
    <row r="5" spans="1:19" x14ac:dyDescent="0.25">
      <c r="A5" s="4">
        <v>18354</v>
      </c>
      <c r="B5" s="6">
        <v>213.56</v>
      </c>
      <c r="C5" s="6">
        <v>55.53</v>
      </c>
      <c r="D5" s="6">
        <v>42.75</v>
      </c>
      <c r="E5">
        <v>7.5099999999999909</v>
      </c>
      <c r="F5">
        <v>0.70000000000000284</v>
      </c>
      <c r="G5">
        <v>7.9999999999998295E-2</v>
      </c>
      <c r="H5">
        <v>2.6100000000000136</v>
      </c>
      <c r="I5">
        <v>1.6500000000000057</v>
      </c>
      <c r="J5" t="s">
        <v>95</v>
      </c>
      <c r="L5">
        <v>-0.51000000000000512</v>
      </c>
      <c r="M5">
        <v>0.25</v>
      </c>
      <c r="N5" t="s">
        <v>95</v>
      </c>
      <c r="P5">
        <v>-0.14000000000000057</v>
      </c>
      <c r="Q5">
        <v>0.59000000000000341</v>
      </c>
      <c r="R5" t="s">
        <v>95</v>
      </c>
    </row>
    <row r="6" spans="1:19" x14ac:dyDescent="0.25">
      <c r="A6" s="4">
        <v>18384</v>
      </c>
      <c r="B6" s="6">
        <v>223.42</v>
      </c>
      <c r="C6" s="6">
        <v>56.28</v>
      </c>
      <c r="D6" s="6">
        <v>43.8</v>
      </c>
      <c r="E6">
        <v>9.8599999999999852</v>
      </c>
      <c r="F6">
        <v>0.75</v>
      </c>
      <c r="G6">
        <v>1.0499999999999972</v>
      </c>
      <c r="H6">
        <v>7.5099999999999909</v>
      </c>
      <c r="I6">
        <v>2.6100000000000136</v>
      </c>
      <c r="J6">
        <v>1.6500000000000057</v>
      </c>
      <c r="K6" t="s">
        <v>95</v>
      </c>
      <c r="L6">
        <v>0.70000000000000284</v>
      </c>
      <c r="M6">
        <v>-0.51000000000000512</v>
      </c>
      <c r="N6">
        <v>0.25</v>
      </c>
      <c r="O6" t="s">
        <v>95</v>
      </c>
      <c r="P6">
        <v>7.9999999999998295E-2</v>
      </c>
      <c r="Q6">
        <v>-0.14000000000000057</v>
      </c>
      <c r="R6">
        <v>0.59000000000000341</v>
      </c>
      <c r="S6" t="s">
        <v>95</v>
      </c>
    </row>
    <row r="7" spans="1:19" x14ac:dyDescent="0.25">
      <c r="A7" s="4">
        <v>18415</v>
      </c>
      <c r="B7" s="6">
        <v>209.11</v>
      </c>
      <c r="C7" s="6">
        <v>52.24</v>
      </c>
      <c r="D7" s="6">
        <v>40.64</v>
      </c>
      <c r="E7">
        <v>-14.309999999999974</v>
      </c>
      <c r="F7">
        <v>-4.0399999999999991</v>
      </c>
      <c r="G7">
        <v>-3.1599999999999966</v>
      </c>
      <c r="H7">
        <v>9.8599999999999852</v>
      </c>
      <c r="I7">
        <v>7.5099999999999909</v>
      </c>
      <c r="J7">
        <v>2.6100000000000136</v>
      </c>
      <c r="K7">
        <v>1.6500000000000057</v>
      </c>
      <c r="L7">
        <v>0.75</v>
      </c>
      <c r="M7">
        <v>0.70000000000000284</v>
      </c>
      <c r="N7">
        <v>-0.51000000000000512</v>
      </c>
      <c r="O7">
        <v>0.25</v>
      </c>
      <c r="P7">
        <v>1.0499999999999972</v>
      </c>
      <c r="Q7">
        <v>7.9999999999998295E-2</v>
      </c>
      <c r="R7">
        <v>-0.14000000000000057</v>
      </c>
      <c r="S7">
        <v>0.59000000000000341</v>
      </c>
    </row>
    <row r="8" spans="1:19" x14ac:dyDescent="0.25">
      <c r="A8" s="4">
        <v>18445</v>
      </c>
      <c r="B8" s="6">
        <v>209.4</v>
      </c>
      <c r="C8" s="6">
        <v>60.86</v>
      </c>
      <c r="D8" s="6">
        <v>37.78</v>
      </c>
      <c r="E8">
        <v>0.28999999999999204</v>
      </c>
      <c r="F8">
        <v>8.6199999999999974</v>
      </c>
      <c r="G8">
        <v>-2.8599999999999994</v>
      </c>
      <c r="H8">
        <v>-14.309999999999974</v>
      </c>
      <c r="I8">
        <v>9.8599999999999852</v>
      </c>
      <c r="J8">
        <v>7.5099999999999909</v>
      </c>
      <c r="K8">
        <v>2.6100000000000136</v>
      </c>
      <c r="L8">
        <v>-4.0399999999999991</v>
      </c>
      <c r="M8">
        <v>0.75</v>
      </c>
      <c r="N8">
        <v>0.70000000000000284</v>
      </c>
      <c r="O8">
        <v>-0.51000000000000512</v>
      </c>
      <c r="P8">
        <v>-3.1599999999999966</v>
      </c>
      <c r="Q8">
        <v>1.0499999999999972</v>
      </c>
      <c r="R8">
        <v>7.9999999999998295E-2</v>
      </c>
      <c r="S8">
        <v>-0.14000000000000057</v>
      </c>
    </row>
    <row r="9" spans="1:19" x14ac:dyDescent="0.25">
      <c r="A9" s="4">
        <v>18476</v>
      </c>
      <c r="B9" s="6">
        <v>216.87</v>
      </c>
      <c r="C9" s="6">
        <v>62.9</v>
      </c>
      <c r="D9" s="6">
        <v>38.79</v>
      </c>
      <c r="E9">
        <v>7.4699999999999989</v>
      </c>
      <c r="F9">
        <v>2.0399999999999991</v>
      </c>
      <c r="G9">
        <v>1.009999999999998</v>
      </c>
      <c r="H9">
        <v>0.28999999999999204</v>
      </c>
      <c r="I9">
        <v>-14.309999999999974</v>
      </c>
      <c r="J9">
        <v>9.8599999999999852</v>
      </c>
      <c r="K9">
        <v>7.5099999999999909</v>
      </c>
      <c r="L9">
        <v>8.6199999999999974</v>
      </c>
      <c r="M9">
        <v>-4.0399999999999991</v>
      </c>
      <c r="N9">
        <v>0.75</v>
      </c>
      <c r="O9">
        <v>0.70000000000000284</v>
      </c>
      <c r="P9">
        <v>-2.8599999999999994</v>
      </c>
      <c r="Q9">
        <v>-3.1599999999999966</v>
      </c>
      <c r="R9">
        <v>1.0499999999999972</v>
      </c>
      <c r="S9">
        <v>7.9999999999998295E-2</v>
      </c>
    </row>
    <row r="10" spans="1:19" x14ac:dyDescent="0.25">
      <c r="A10" s="4">
        <v>18507</v>
      </c>
      <c r="B10" s="6">
        <v>226.36</v>
      </c>
      <c r="C10" s="6">
        <v>67.64</v>
      </c>
      <c r="D10" s="6">
        <v>40.46</v>
      </c>
      <c r="E10" s="12">
        <v>9.4900000000000091</v>
      </c>
      <c r="F10">
        <v>4.740000000000002</v>
      </c>
      <c r="G10">
        <v>1.6700000000000017</v>
      </c>
      <c r="H10">
        <v>7.4699999999999989</v>
      </c>
      <c r="I10">
        <v>0.28999999999999204</v>
      </c>
      <c r="J10">
        <v>-14.309999999999974</v>
      </c>
      <c r="K10">
        <v>9.8599999999999852</v>
      </c>
      <c r="L10">
        <v>2.0399999999999991</v>
      </c>
      <c r="M10">
        <v>8.6199999999999974</v>
      </c>
      <c r="N10">
        <v>-4.0399999999999991</v>
      </c>
      <c r="O10">
        <v>0.75</v>
      </c>
      <c r="P10">
        <v>1.009999999999998</v>
      </c>
      <c r="Q10">
        <v>-2.8599999999999994</v>
      </c>
      <c r="R10">
        <v>-3.1599999999999966</v>
      </c>
      <c r="S10">
        <v>1.0499999999999972</v>
      </c>
    </row>
    <row r="11" spans="1:19" x14ac:dyDescent="0.25">
      <c r="A11" s="4">
        <v>18537</v>
      </c>
      <c r="B11" s="6">
        <v>225.01</v>
      </c>
      <c r="C11" s="6">
        <v>66.28</v>
      </c>
      <c r="D11" s="6">
        <v>40.020000000000003</v>
      </c>
      <c r="E11">
        <v>-1.3500000000000227</v>
      </c>
      <c r="F11">
        <v>-1.3599999999999994</v>
      </c>
      <c r="G11">
        <v>-0.43999999999999773</v>
      </c>
      <c r="H11">
        <v>9.4900000000000091</v>
      </c>
      <c r="I11">
        <v>7.4699999999999989</v>
      </c>
      <c r="J11">
        <v>0.28999999999999204</v>
      </c>
      <c r="K11">
        <v>-14.309999999999974</v>
      </c>
      <c r="L11">
        <v>4.740000000000002</v>
      </c>
      <c r="M11">
        <v>2.0399999999999991</v>
      </c>
      <c r="N11">
        <v>8.6199999999999974</v>
      </c>
      <c r="O11">
        <v>-4.0399999999999991</v>
      </c>
      <c r="P11">
        <v>1.6700000000000017</v>
      </c>
      <c r="Q11">
        <v>1.009999999999998</v>
      </c>
      <c r="R11">
        <v>-2.8599999999999994</v>
      </c>
      <c r="S11">
        <v>-3.1599999999999966</v>
      </c>
    </row>
    <row r="12" spans="1:19" x14ac:dyDescent="0.25">
      <c r="A12" s="4">
        <v>18568</v>
      </c>
      <c r="B12" s="6">
        <v>227.6</v>
      </c>
      <c r="C12" s="6">
        <v>68.53</v>
      </c>
      <c r="D12" s="6">
        <v>39.799999999999997</v>
      </c>
      <c r="E12">
        <v>2.5900000000000034</v>
      </c>
      <c r="F12">
        <v>2.25</v>
      </c>
      <c r="G12">
        <v>-0.22000000000000597</v>
      </c>
      <c r="H12">
        <v>-1.3500000000000227</v>
      </c>
      <c r="I12">
        <v>9.4900000000000091</v>
      </c>
      <c r="J12">
        <v>7.4699999999999989</v>
      </c>
      <c r="K12">
        <v>0.28999999999999204</v>
      </c>
      <c r="L12">
        <v>-1.3599999999999994</v>
      </c>
      <c r="M12">
        <v>4.740000000000002</v>
      </c>
      <c r="N12">
        <v>2.0399999999999991</v>
      </c>
      <c r="O12">
        <v>8.6199999999999974</v>
      </c>
      <c r="P12">
        <v>-0.43999999999999773</v>
      </c>
      <c r="Q12">
        <v>1.6700000000000017</v>
      </c>
      <c r="R12">
        <v>1.009999999999998</v>
      </c>
      <c r="S12">
        <v>-2.8599999999999994</v>
      </c>
    </row>
    <row r="13" spans="1:19" x14ac:dyDescent="0.25">
      <c r="A13" s="4">
        <v>18598</v>
      </c>
      <c r="B13" s="6">
        <v>235.42</v>
      </c>
      <c r="C13" s="6">
        <v>77.64</v>
      </c>
      <c r="D13" s="6">
        <v>41.04</v>
      </c>
      <c r="E13">
        <v>7.8199999999999932</v>
      </c>
      <c r="F13">
        <v>9.11</v>
      </c>
      <c r="G13">
        <v>1.240000000000002</v>
      </c>
      <c r="H13">
        <v>2.5900000000000034</v>
      </c>
      <c r="I13">
        <v>-1.3500000000000227</v>
      </c>
      <c r="J13" s="13">
        <v>9.4900000000000091</v>
      </c>
      <c r="K13">
        <v>7.4699999999999989</v>
      </c>
      <c r="L13">
        <v>2.25</v>
      </c>
      <c r="M13">
        <v>-1.3599999999999994</v>
      </c>
      <c r="N13">
        <v>4.740000000000002</v>
      </c>
      <c r="O13">
        <v>2.0399999999999991</v>
      </c>
      <c r="P13">
        <v>-0.22000000000000597</v>
      </c>
      <c r="Q13">
        <v>-0.43999999999999773</v>
      </c>
      <c r="R13">
        <v>1.6700000000000017</v>
      </c>
      <c r="S13">
        <v>1.009999999999998</v>
      </c>
    </row>
    <row r="14" spans="1:19" x14ac:dyDescent="0.25">
      <c r="A14" s="4">
        <v>18629</v>
      </c>
      <c r="B14" s="6">
        <v>248.83</v>
      </c>
      <c r="C14" s="6">
        <v>86.58</v>
      </c>
      <c r="D14" s="6">
        <v>42.23</v>
      </c>
      <c r="E14">
        <v>13.410000000000025</v>
      </c>
      <c r="F14">
        <v>8.9399999999999977</v>
      </c>
      <c r="G14">
        <v>1.1899999999999977</v>
      </c>
      <c r="H14">
        <v>7.8199999999999932</v>
      </c>
      <c r="I14">
        <v>2.5900000000000034</v>
      </c>
      <c r="J14">
        <v>-1.3500000000000227</v>
      </c>
      <c r="K14">
        <v>9.4900000000000091</v>
      </c>
      <c r="L14">
        <v>9.11</v>
      </c>
      <c r="M14">
        <v>2.25</v>
      </c>
      <c r="N14">
        <v>-1.3599999999999994</v>
      </c>
      <c r="O14">
        <v>4.740000000000002</v>
      </c>
      <c r="P14">
        <v>1.240000000000002</v>
      </c>
      <c r="Q14">
        <v>-0.22000000000000597</v>
      </c>
      <c r="R14">
        <v>-0.43999999999999773</v>
      </c>
      <c r="S14">
        <v>1.6700000000000017</v>
      </c>
    </row>
    <row r="15" spans="1:19" x14ac:dyDescent="0.25">
      <c r="A15" s="4">
        <v>18660</v>
      </c>
      <c r="B15" s="6">
        <v>252.05</v>
      </c>
      <c r="C15" s="6">
        <v>85.1</v>
      </c>
      <c r="D15" s="6">
        <v>43.62</v>
      </c>
      <c r="E15">
        <v>3.2199999999999989</v>
      </c>
      <c r="F15">
        <v>-1.480000000000004</v>
      </c>
      <c r="G15">
        <v>1.3900000000000006</v>
      </c>
      <c r="H15">
        <v>13.410000000000025</v>
      </c>
      <c r="I15">
        <v>7.8199999999999932</v>
      </c>
      <c r="J15">
        <v>2.5900000000000034</v>
      </c>
      <c r="K15">
        <v>-1.3500000000000227</v>
      </c>
      <c r="L15">
        <v>8.9399999999999977</v>
      </c>
      <c r="M15">
        <v>9.11</v>
      </c>
      <c r="N15">
        <v>2.25</v>
      </c>
      <c r="O15">
        <v>-1.3599999999999994</v>
      </c>
      <c r="P15">
        <v>1.1899999999999977</v>
      </c>
      <c r="Q15">
        <v>1.240000000000002</v>
      </c>
      <c r="R15">
        <v>-0.22000000000000597</v>
      </c>
      <c r="S15">
        <v>-0.43999999999999773</v>
      </c>
    </row>
    <row r="16" spans="1:19" x14ac:dyDescent="0.25">
      <c r="A16" s="4">
        <v>18688</v>
      </c>
      <c r="B16" s="6">
        <v>248.53</v>
      </c>
      <c r="C16" s="6">
        <v>80.61</v>
      </c>
      <c r="D16" s="6">
        <v>42.33</v>
      </c>
      <c r="E16">
        <v>-3.5200000000000102</v>
      </c>
      <c r="F16">
        <v>-4.4899999999999949</v>
      </c>
      <c r="G16">
        <v>-1.2899999999999991</v>
      </c>
      <c r="H16">
        <v>3.2199999999999989</v>
      </c>
      <c r="I16">
        <v>13.410000000000025</v>
      </c>
      <c r="J16">
        <v>7.8199999999999932</v>
      </c>
      <c r="K16">
        <v>2.5900000000000034</v>
      </c>
      <c r="L16">
        <v>-1.480000000000004</v>
      </c>
      <c r="M16">
        <v>8.9399999999999977</v>
      </c>
      <c r="N16">
        <v>9.11</v>
      </c>
      <c r="O16">
        <v>2.25</v>
      </c>
      <c r="P16">
        <v>1.3900000000000006</v>
      </c>
      <c r="Q16">
        <v>1.1899999999999977</v>
      </c>
      <c r="R16">
        <v>1.240000000000002</v>
      </c>
      <c r="S16">
        <v>-0.22000000000000597</v>
      </c>
    </row>
    <row r="17" spans="1:19" x14ac:dyDescent="0.25">
      <c r="A17" s="4">
        <v>18719</v>
      </c>
      <c r="B17" s="6">
        <v>259.13</v>
      </c>
      <c r="C17" s="6">
        <v>82.92</v>
      </c>
      <c r="D17" s="6">
        <v>42.36</v>
      </c>
      <c r="E17">
        <v>10.599999999999994</v>
      </c>
      <c r="F17">
        <v>2.3100000000000023</v>
      </c>
      <c r="G17">
        <v>3.0000000000001137E-2</v>
      </c>
      <c r="H17">
        <v>-3.5200000000000102</v>
      </c>
      <c r="I17">
        <v>3.2199999999999989</v>
      </c>
      <c r="J17">
        <v>13.410000000000025</v>
      </c>
      <c r="K17">
        <v>7.8199999999999932</v>
      </c>
      <c r="L17">
        <v>-4.4899999999999949</v>
      </c>
      <c r="M17">
        <v>-1.480000000000004</v>
      </c>
      <c r="N17">
        <v>8.9399999999999977</v>
      </c>
      <c r="O17">
        <v>9.11</v>
      </c>
      <c r="P17">
        <v>-1.2899999999999991</v>
      </c>
      <c r="Q17">
        <v>1.3900000000000006</v>
      </c>
      <c r="R17">
        <v>1.1899999999999977</v>
      </c>
      <c r="S17">
        <v>1.240000000000002</v>
      </c>
    </row>
    <row r="18" spans="1:19" x14ac:dyDescent="0.25">
      <c r="A18" s="4">
        <v>18749</v>
      </c>
      <c r="B18" s="6">
        <v>249.65</v>
      </c>
      <c r="C18" s="6">
        <v>79.64</v>
      </c>
      <c r="D18" s="6">
        <v>42.21</v>
      </c>
      <c r="E18">
        <v>-9.4799999999999898</v>
      </c>
      <c r="F18">
        <v>-3.2800000000000011</v>
      </c>
      <c r="G18">
        <v>-0.14999999999999858</v>
      </c>
      <c r="H18">
        <v>10.599999999999994</v>
      </c>
      <c r="I18">
        <v>-3.5200000000000102</v>
      </c>
      <c r="J18">
        <v>3.2199999999999989</v>
      </c>
      <c r="K18">
        <v>13.410000000000025</v>
      </c>
      <c r="L18">
        <v>2.3100000000000023</v>
      </c>
      <c r="M18">
        <v>-4.4899999999999949</v>
      </c>
      <c r="N18">
        <v>-1.480000000000004</v>
      </c>
      <c r="O18">
        <v>8.9399999999999977</v>
      </c>
      <c r="P18">
        <v>3.0000000000001137E-2</v>
      </c>
      <c r="Q18">
        <v>-1.2899999999999991</v>
      </c>
      <c r="R18">
        <v>1.3900000000000006</v>
      </c>
      <c r="S18">
        <v>1.1899999999999977</v>
      </c>
    </row>
    <row r="19" spans="1:19" x14ac:dyDescent="0.25">
      <c r="A19" s="4">
        <v>18780</v>
      </c>
      <c r="B19" s="6">
        <v>242.64</v>
      </c>
      <c r="C19" s="6">
        <v>72.39</v>
      </c>
      <c r="D19" s="6">
        <v>42.08</v>
      </c>
      <c r="E19">
        <v>-7.0100000000000193</v>
      </c>
      <c r="F19">
        <v>-7.25</v>
      </c>
      <c r="G19">
        <v>-0.13000000000000256</v>
      </c>
      <c r="H19">
        <v>-9.4799999999999898</v>
      </c>
      <c r="I19">
        <v>10.599999999999994</v>
      </c>
      <c r="J19">
        <v>-3.5200000000000102</v>
      </c>
      <c r="K19">
        <v>3.2199999999999989</v>
      </c>
      <c r="L19">
        <v>-3.2800000000000011</v>
      </c>
      <c r="M19">
        <v>2.3100000000000023</v>
      </c>
      <c r="N19">
        <v>-4.4899999999999949</v>
      </c>
      <c r="O19">
        <v>-1.480000000000004</v>
      </c>
      <c r="P19">
        <v>-0.14999999999999858</v>
      </c>
      <c r="Q19">
        <v>3.0000000000001137E-2</v>
      </c>
      <c r="R19">
        <v>-1.2899999999999991</v>
      </c>
      <c r="S19">
        <v>1.3900000000000006</v>
      </c>
    </row>
    <row r="20" spans="1:19" x14ac:dyDescent="0.25">
      <c r="A20" s="4">
        <v>18810</v>
      </c>
      <c r="B20" s="6">
        <v>257.86</v>
      </c>
      <c r="C20" s="6">
        <v>80.540000000000006</v>
      </c>
      <c r="D20" s="6">
        <v>44.86</v>
      </c>
      <c r="E20">
        <v>15.220000000000027</v>
      </c>
      <c r="F20">
        <v>8.1500000000000057</v>
      </c>
      <c r="G20">
        <v>2.7800000000000011</v>
      </c>
      <c r="H20">
        <v>-7.0100000000000193</v>
      </c>
      <c r="I20">
        <v>-9.4799999999999898</v>
      </c>
      <c r="J20">
        <v>10.599999999999994</v>
      </c>
      <c r="K20">
        <v>-3.5200000000000102</v>
      </c>
      <c r="L20">
        <v>-7.25</v>
      </c>
      <c r="M20">
        <v>-3.2800000000000011</v>
      </c>
      <c r="N20">
        <v>2.3100000000000023</v>
      </c>
      <c r="O20">
        <v>-4.4899999999999949</v>
      </c>
      <c r="P20">
        <v>-0.13000000000000256</v>
      </c>
      <c r="Q20">
        <v>-0.14999999999999858</v>
      </c>
      <c r="R20">
        <v>3.0000000000001137E-2</v>
      </c>
      <c r="S20">
        <v>-1.2899999999999991</v>
      </c>
    </row>
    <row r="21" spans="1:19" x14ac:dyDescent="0.25">
      <c r="A21" s="4">
        <v>18841</v>
      </c>
      <c r="B21" s="6">
        <v>270.25</v>
      </c>
      <c r="C21" s="6">
        <v>80.33</v>
      </c>
      <c r="D21" s="6">
        <v>45</v>
      </c>
      <c r="E21">
        <v>12.389999999999986</v>
      </c>
      <c r="F21">
        <v>-0.21000000000000796</v>
      </c>
      <c r="G21">
        <v>0.14000000000000057</v>
      </c>
      <c r="H21">
        <v>15.220000000000027</v>
      </c>
      <c r="I21">
        <v>-7.0100000000000193</v>
      </c>
      <c r="J21">
        <v>-9.4799999999999898</v>
      </c>
      <c r="K21">
        <v>10.599999999999994</v>
      </c>
      <c r="L21">
        <v>8.1500000000000057</v>
      </c>
      <c r="M21">
        <v>-7.25</v>
      </c>
      <c r="N21">
        <v>-3.2800000000000011</v>
      </c>
      <c r="O21">
        <v>2.3100000000000023</v>
      </c>
      <c r="P21">
        <v>2.7800000000000011</v>
      </c>
      <c r="Q21">
        <v>-0.13000000000000256</v>
      </c>
      <c r="R21">
        <v>-0.14999999999999858</v>
      </c>
      <c r="S21">
        <v>3.0000000000001137E-2</v>
      </c>
    </row>
    <row r="22" spans="1:19" x14ac:dyDescent="0.25">
      <c r="A22" s="4">
        <v>18872</v>
      </c>
      <c r="B22" s="6">
        <v>271.16000000000003</v>
      </c>
      <c r="C22" s="6">
        <v>84.76</v>
      </c>
      <c r="D22" s="6">
        <v>45.67</v>
      </c>
      <c r="E22">
        <v>0.91000000000002501</v>
      </c>
      <c r="F22">
        <v>4.4300000000000068</v>
      </c>
      <c r="G22">
        <v>0.67000000000000171</v>
      </c>
      <c r="H22">
        <v>12.389999999999986</v>
      </c>
      <c r="I22">
        <v>15.220000000000027</v>
      </c>
      <c r="J22">
        <v>-7.0100000000000193</v>
      </c>
      <c r="K22">
        <v>-9.4799999999999898</v>
      </c>
      <c r="L22">
        <v>-0.21000000000000796</v>
      </c>
      <c r="M22">
        <v>8.1500000000000057</v>
      </c>
      <c r="N22">
        <v>-7.25</v>
      </c>
      <c r="O22">
        <v>-3.2800000000000011</v>
      </c>
      <c r="P22">
        <v>0.14000000000000057</v>
      </c>
      <c r="Q22">
        <v>2.7800000000000011</v>
      </c>
      <c r="R22">
        <v>-0.13000000000000256</v>
      </c>
      <c r="S22">
        <v>-0.14999999999999858</v>
      </c>
    </row>
    <row r="23" spans="1:19" x14ac:dyDescent="0.25">
      <c r="A23" s="4">
        <v>18902</v>
      </c>
      <c r="B23" s="6">
        <v>262.35000000000002</v>
      </c>
      <c r="C23" s="6">
        <v>80.260000000000005</v>
      </c>
      <c r="D23" s="6">
        <v>45.75</v>
      </c>
      <c r="E23">
        <v>-8.8100000000000023</v>
      </c>
      <c r="F23">
        <v>-4.5</v>
      </c>
      <c r="G23">
        <v>7.9999999999998295E-2</v>
      </c>
      <c r="H23">
        <v>0.91000000000002501</v>
      </c>
      <c r="I23">
        <v>12.389999999999986</v>
      </c>
      <c r="J23">
        <v>15.220000000000027</v>
      </c>
      <c r="K23">
        <v>-7.0100000000000193</v>
      </c>
      <c r="L23">
        <v>4.4300000000000068</v>
      </c>
      <c r="M23">
        <v>-0.21000000000000796</v>
      </c>
      <c r="N23">
        <v>8.1500000000000057</v>
      </c>
      <c r="O23">
        <v>-7.25</v>
      </c>
      <c r="P23">
        <v>0.67000000000000171</v>
      </c>
      <c r="Q23">
        <v>0.14000000000000057</v>
      </c>
      <c r="R23">
        <v>2.7800000000000011</v>
      </c>
      <c r="S23">
        <v>-0.13000000000000256</v>
      </c>
    </row>
    <row r="24" spans="1:19" x14ac:dyDescent="0.25">
      <c r="A24" s="4">
        <v>18933</v>
      </c>
      <c r="B24" s="6">
        <v>261.27</v>
      </c>
      <c r="C24" s="6">
        <v>81.430000000000007</v>
      </c>
      <c r="D24" s="6">
        <v>46.04</v>
      </c>
      <c r="E24">
        <v>-1.0800000000000409</v>
      </c>
      <c r="F24">
        <v>1.1700000000000017</v>
      </c>
      <c r="G24">
        <v>0.28999999999999915</v>
      </c>
      <c r="H24">
        <v>-8.8100000000000023</v>
      </c>
      <c r="I24">
        <v>0.91000000000002501</v>
      </c>
      <c r="J24">
        <v>12.389999999999986</v>
      </c>
      <c r="K24">
        <v>15.220000000000027</v>
      </c>
      <c r="L24">
        <v>-4.5</v>
      </c>
      <c r="M24">
        <v>4.4300000000000068</v>
      </c>
      <c r="N24">
        <v>-0.21000000000000796</v>
      </c>
      <c r="O24">
        <v>8.1500000000000057</v>
      </c>
      <c r="P24">
        <v>7.9999999999998295E-2</v>
      </c>
      <c r="Q24">
        <v>0.67000000000000171</v>
      </c>
      <c r="R24">
        <v>0.14000000000000057</v>
      </c>
      <c r="S24">
        <v>2.7800000000000011</v>
      </c>
    </row>
    <row r="25" spans="1:19" x14ac:dyDescent="0.25">
      <c r="A25" s="4">
        <v>18963</v>
      </c>
      <c r="B25" s="6">
        <v>269.23</v>
      </c>
      <c r="C25" s="6">
        <v>81.7</v>
      </c>
      <c r="D25" s="6">
        <v>47.22</v>
      </c>
      <c r="E25">
        <v>7.9600000000000364</v>
      </c>
      <c r="F25">
        <v>0.26999999999999602</v>
      </c>
      <c r="G25">
        <v>1.1799999999999997</v>
      </c>
      <c r="H25">
        <v>-1.0800000000000409</v>
      </c>
      <c r="I25">
        <v>-8.8100000000000023</v>
      </c>
      <c r="J25">
        <v>0.91000000000002501</v>
      </c>
      <c r="K25">
        <v>12.389999999999986</v>
      </c>
      <c r="L25">
        <v>1.1700000000000017</v>
      </c>
      <c r="M25">
        <v>-4.5</v>
      </c>
      <c r="N25">
        <v>4.4300000000000068</v>
      </c>
      <c r="O25">
        <v>-0.21000000000000796</v>
      </c>
      <c r="P25">
        <v>0.28999999999999915</v>
      </c>
      <c r="Q25">
        <v>7.9999999999998295E-2</v>
      </c>
      <c r="R25">
        <v>0.67000000000000171</v>
      </c>
      <c r="S25">
        <v>0.14000000000000057</v>
      </c>
    </row>
    <row r="26" spans="1:19" x14ac:dyDescent="0.25">
      <c r="A26" s="4">
        <v>18994</v>
      </c>
      <c r="B26" s="6">
        <v>270.69</v>
      </c>
      <c r="C26" s="6">
        <v>85.79</v>
      </c>
      <c r="D26" s="6">
        <v>48.63</v>
      </c>
      <c r="E26">
        <v>1.4599999999999795</v>
      </c>
      <c r="F26">
        <v>4.0900000000000034</v>
      </c>
      <c r="G26">
        <v>1.4100000000000037</v>
      </c>
      <c r="H26">
        <v>7.9600000000000364</v>
      </c>
      <c r="I26">
        <v>-1.0800000000000409</v>
      </c>
      <c r="J26">
        <v>-8.8100000000000023</v>
      </c>
      <c r="K26">
        <v>0.91000000000002501</v>
      </c>
      <c r="L26">
        <v>0.26999999999999602</v>
      </c>
      <c r="M26">
        <v>1.1700000000000017</v>
      </c>
      <c r="N26">
        <v>-4.5</v>
      </c>
      <c r="O26">
        <v>4.4300000000000068</v>
      </c>
      <c r="P26">
        <v>1.1799999999999997</v>
      </c>
      <c r="Q26">
        <v>0.28999999999999915</v>
      </c>
      <c r="R26">
        <v>7.9999999999998295E-2</v>
      </c>
      <c r="S26">
        <v>0.67000000000000171</v>
      </c>
    </row>
    <row r="27" spans="1:19" x14ac:dyDescent="0.25">
      <c r="A27" s="4">
        <v>19025</v>
      </c>
      <c r="B27" s="6">
        <v>260.08</v>
      </c>
      <c r="C27" s="6">
        <v>84.87</v>
      </c>
      <c r="D27" s="6">
        <v>48.43</v>
      </c>
      <c r="E27">
        <v>-10.610000000000014</v>
      </c>
      <c r="F27">
        <v>-0.92000000000000171</v>
      </c>
      <c r="G27">
        <v>-0.20000000000000284</v>
      </c>
      <c r="H27">
        <v>1.4599999999999795</v>
      </c>
      <c r="I27">
        <v>7.9600000000000364</v>
      </c>
      <c r="J27">
        <v>-1.0800000000000409</v>
      </c>
      <c r="K27">
        <v>-8.8100000000000023</v>
      </c>
      <c r="L27">
        <v>4.0900000000000034</v>
      </c>
      <c r="M27">
        <v>0.26999999999999602</v>
      </c>
      <c r="N27">
        <v>1.1700000000000017</v>
      </c>
      <c r="O27">
        <v>-4.5</v>
      </c>
      <c r="P27">
        <v>1.4100000000000037</v>
      </c>
      <c r="Q27">
        <v>1.1799999999999997</v>
      </c>
      <c r="R27">
        <v>0.28999999999999915</v>
      </c>
      <c r="S27">
        <v>7.9999999999998295E-2</v>
      </c>
    </row>
    <row r="28" spans="1:19" x14ac:dyDescent="0.25">
      <c r="A28" s="4">
        <v>19054</v>
      </c>
      <c r="B28" s="6">
        <v>269.45999999999998</v>
      </c>
      <c r="C28" s="6">
        <v>94.36</v>
      </c>
      <c r="D28" s="6">
        <v>50.21</v>
      </c>
      <c r="E28">
        <v>9.3799999999999955</v>
      </c>
      <c r="F28">
        <v>9.4899999999999949</v>
      </c>
      <c r="G28">
        <v>1.7800000000000011</v>
      </c>
      <c r="H28">
        <v>-10.610000000000014</v>
      </c>
      <c r="I28">
        <v>1.4599999999999795</v>
      </c>
      <c r="J28">
        <v>7.9600000000000364</v>
      </c>
      <c r="K28">
        <v>-1.0800000000000409</v>
      </c>
      <c r="L28">
        <v>-0.92000000000000171</v>
      </c>
      <c r="M28">
        <v>4.0900000000000034</v>
      </c>
      <c r="N28">
        <v>0.26999999999999602</v>
      </c>
      <c r="O28">
        <v>1.1700000000000017</v>
      </c>
      <c r="P28">
        <v>-0.20000000000000284</v>
      </c>
      <c r="Q28">
        <v>1.4100000000000037</v>
      </c>
      <c r="R28">
        <v>1.1799999999999997</v>
      </c>
      <c r="S28">
        <v>0.28999999999999915</v>
      </c>
    </row>
    <row r="29" spans="1:19" x14ac:dyDescent="0.25">
      <c r="A29" s="4">
        <v>19085</v>
      </c>
      <c r="B29" s="6">
        <v>257.63</v>
      </c>
      <c r="C29" s="6">
        <v>92.81</v>
      </c>
      <c r="D29" s="6">
        <v>48.43</v>
      </c>
      <c r="E29">
        <v>-11.829999999999984</v>
      </c>
      <c r="F29">
        <v>-1.5499999999999972</v>
      </c>
      <c r="G29">
        <v>-1.7800000000000011</v>
      </c>
      <c r="H29">
        <v>9.3799999999999955</v>
      </c>
      <c r="I29">
        <v>-10.610000000000014</v>
      </c>
      <c r="J29">
        <v>1.4599999999999795</v>
      </c>
      <c r="K29">
        <v>7.9600000000000364</v>
      </c>
      <c r="L29">
        <v>9.4899999999999949</v>
      </c>
      <c r="M29">
        <v>-0.92000000000000171</v>
      </c>
      <c r="N29">
        <v>4.0900000000000034</v>
      </c>
      <c r="O29">
        <v>0.26999999999999602</v>
      </c>
      <c r="P29">
        <v>1.7800000000000011</v>
      </c>
      <c r="Q29">
        <v>-0.20000000000000284</v>
      </c>
      <c r="R29">
        <v>1.4100000000000037</v>
      </c>
      <c r="S29">
        <v>1.1799999999999997</v>
      </c>
    </row>
    <row r="30" spans="1:19" x14ac:dyDescent="0.25">
      <c r="A30" s="4">
        <v>19115</v>
      </c>
      <c r="B30" s="6">
        <v>262.94</v>
      </c>
      <c r="C30" s="6">
        <v>97.29</v>
      </c>
      <c r="D30" s="6">
        <v>49.94</v>
      </c>
      <c r="E30">
        <v>5.3100000000000023</v>
      </c>
      <c r="F30">
        <v>4.480000000000004</v>
      </c>
      <c r="G30">
        <v>1.509999999999998</v>
      </c>
      <c r="H30">
        <v>-11.829999999999984</v>
      </c>
      <c r="I30">
        <v>9.3799999999999955</v>
      </c>
      <c r="J30">
        <v>-10.610000000000014</v>
      </c>
      <c r="K30">
        <v>1.4599999999999795</v>
      </c>
      <c r="L30">
        <v>-1.5499999999999972</v>
      </c>
      <c r="M30">
        <v>9.4899999999999949</v>
      </c>
      <c r="N30">
        <v>-0.92000000000000171</v>
      </c>
      <c r="O30">
        <v>4.0900000000000034</v>
      </c>
      <c r="P30">
        <v>-1.7800000000000011</v>
      </c>
      <c r="Q30">
        <v>1.7800000000000011</v>
      </c>
      <c r="R30">
        <v>-0.20000000000000284</v>
      </c>
      <c r="S30">
        <v>1.4100000000000037</v>
      </c>
    </row>
    <row r="31" spans="1:19" x14ac:dyDescent="0.25">
      <c r="A31" s="4">
        <v>19146</v>
      </c>
      <c r="B31" s="6">
        <v>274.26</v>
      </c>
      <c r="C31" s="6">
        <v>102.73</v>
      </c>
      <c r="D31" s="6">
        <v>49.66</v>
      </c>
      <c r="E31">
        <v>11.319999999999993</v>
      </c>
      <c r="F31">
        <v>5.4399999999999977</v>
      </c>
      <c r="G31">
        <v>-0.28000000000000114</v>
      </c>
      <c r="H31">
        <v>5.3100000000000023</v>
      </c>
      <c r="I31">
        <v>-11.829999999999984</v>
      </c>
      <c r="J31">
        <v>9.3799999999999955</v>
      </c>
      <c r="K31">
        <v>-10.610000000000014</v>
      </c>
      <c r="L31">
        <v>4.480000000000004</v>
      </c>
      <c r="M31">
        <v>-1.5499999999999972</v>
      </c>
      <c r="N31">
        <v>9.4899999999999949</v>
      </c>
      <c r="O31">
        <v>-0.92000000000000171</v>
      </c>
      <c r="P31">
        <v>1.509999999999998</v>
      </c>
      <c r="Q31">
        <v>-1.7800000000000011</v>
      </c>
      <c r="R31">
        <v>1.7800000000000011</v>
      </c>
      <c r="S31">
        <v>-0.20000000000000284</v>
      </c>
    </row>
    <row r="32" spans="1:19" x14ac:dyDescent="0.25">
      <c r="A32" s="4">
        <v>19176</v>
      </c>
      <c r="B32" s="6">
        <v>279.56</v>
      </c>
      <c r="C32" s="6">
        <v>103.82</v>
      </c>
      <c r="D32" s="6">
        <v>50.55</v>
      </c>
      <c r="E32">
        <v>5.3000000000000114</v>
      </c>
      <c r="F32">
        <v>1.0899999999999892</v>
      </c>
      <c r="G32">
        <v>0.89000000000000057</v>
      </c>
      <c r="H32">
        <v>11.319999999999993</v>
      </c>
      <c r="I32">
        <v>5.3100000000000023</v>
      </c>
      <c r="J32">
        <v>-11.829999999999984</v>
      </c>
      <c r="K32">
        <v>9.3799999999999955</v>
      </c>
      <c r="L32">
        <v>5.4399999999999977</v>
      </c>
      <c r="M32">
        <v>4.480000000000004</v>
      </c>
      <c r="N32">
        <v>-1.5499999999999972</v>
      </c>
      <c r="O32">
        <v>9.4899999999999949</v>
      </c>
      <c r="P32">
        <v>-0.28000000000000114</v>
      </c>
      <c r="Q32">
        <v>1.509999999999998</v>
      </c>
      <c r="R32">
        <v>-1.7800000000000011</v>
      </c>
      <c r="S32">
        <v>1.7800000000000011</v>
      </c>
    </row>
    <row r="33" spans="1:19" x14ac:dyDescent="0.25">
      <c r="A33" s="4">
        <v>19207</v>
      </c>
      <c r="B33" s="6">
        <v>275.04000000000002</v>
      </c>
      <c r="C33" s="6">
        <v>103.31</v>
      </c>
      <c r="D33" s="6">
        <v>50.79</v>
      </c>
      <c r="E33">
        <v>-4.5199999999999818</v>
      </c>
      <c r="F33">
        <v>-0.50999999999999091</v>
      </c>
      <c r="G33">
        <v>0.24000000000000199</v>
      </c>
      <c r="H33">
        <v>5.3000000000000114</v>
      </c>
      <c r="I33">
        <v>11.319999999999993</v>
      </c>
      <c r="J33">
        <v>5.3100000000000023</v>
      </c>
      <c r="K33">
        <v>-11.829999999999984</v>
      </c>
      <c r="L33">
        <v>1.0899999999999892</v>
      </c>
      <c r="M33">
        <v>5.4399999999999977</v>
      </c>
      <c r="N33">
        <v>4.480000000000004</v>
      </c>
      <c r="O33">
        <v>-1.5499999999999972</v>
      </c>
      <c r="P33">
        <v>0.89000000000000057</v>
      </c>
      <c r="Q33">
        <v>-0.28000000000000114</v>
      </c>
      <c r="R33">
        <v>1.509999999999998</v>
      </c>
      <c r="S33">
        <v>-1.7800000000000011</v>
      </c>
    </row>
    <row r="34" spans="1:19" x14ac:dyDescent="0.25">
      <c r="A34" s="4">
        <v>19238</v>
      </c>
      <c r="B34" s="6">
        <v>270.61</v>
      </c>
      <c r="C34" s="6">
        <v>100.35</v>
      </c>
      <c r="D34" s="6">
        <v>50.17</v>
      </c>
      <c r="E34">
        <v>-4.4300000000000068</v>
      </c>
      <c r="F34">
        <v>-2.960000000000008</v>
      </c>
      <c r="G34">
        <v>-0.61999999999999744</v>
      </c>
      <c r="H34">
        <v>-4.5199999999999818</v>
      </c>
      <c r="I34">
        <v>5.3000000000000114</v>
      </c>
      <c r="J34">
        <v>11.319999999999993</v>
      </c>
      <c r="K34">
        <v>5.3100000000000023</v>
      </c>
      <c r="L34">
        <v>-0.50999999999999091</v>
      </c>
      <c r="M34">
        <v>1.0899999999999892</v>
      </c>
      <c r="N34">
        <v>5.4399999999999977</v>
      </c>
      <c r="O34">
        <v>4.480000000000004</v>
      </c>
      <c r="P34">
        <v>0.24000000000000199</v>
      </c>
      <c r="Q34">
        <v>0.89000000000000057</v>
      </c>
      <c r="R34">
        <v>-0.28000000000000114</v>
      </c>
      <c r="S34">
        <v>1.509999999999998</v>
      </c>
    </row>
    <row r="35" spans="1:19" x14ac:dyDescent="0.25">
      <c r="A35" s="4">
        <v>19268</v>
      </c>
      <c r="B35" s="6">
        <v>269.23</v>
      </c>
      <c r="C35" s="6">
        <v>100.77</v>
      </c>
      <c r="D35" s="6">
        <v>49.94</v>
      </c>
      <c r="E35">
        <v>-1.3799999999999955</v>
      </c>
      <c r="F35">
        <v>0.42000000000000171</v>
      </c>
      <c r="G35">
        <v>-0.23000000000000398</v>
      </c>
      <c r="H35">
        <v>-4.4300000000000068</v>
      </c>
      <c r="I35">
        <v>-4.5199999999999818</v>
      </c>
      <c r="J35">
        <v>5.3000000000000114</v>
      </c>
      <c r="K35">
        <v>11.319999999999993</v>
      </c>
      <c r="L35">
        <v>-2.960000000000008</v>
      </c>
      <c r="M35">
        <v>-0.50999999999999091</v>
      </c>
      <c r="N35">
        <v>1.0899999999999892</v>
      </c>
      <c r="O35">
        <v>5.4399999999999977</v>
      </c>
      <c r="P35">
        <v>-0.61999999999999744</v>
      </c>
      <c r="Q35">
        <v>0.24000000000000199</v>
      </c>
      <c r="R35">
        <v>0.89000000000000057</v>
      </c>
      <c r="S35">
        <v>-0.28000000000000114</v>
      </c>
    </row>
    <row r="36" spans="1:19" x14ac:dyDescent="0.25">
      <c r="A36" s="4">
        <v>19299</v>
      </c>
      <c r="B36" s="6">
        <v>283.66000000000003</v>
      </c>
      <c r="C36" s="6">
        <v>108.16</v>
      </c>
      <c r="D36" s="6">
        <v>51.6</v>
      </c>
      <c r="E36">
        <v>14.430000000000007</v>
      </c>
      <c r="F36">
        <v>7.3900000000000006</v>
      </c>
      <c r="G36">
        <v>1.6600000000000037</v>
      </c>
      <c r="H36">
        <v>-1.3799999999999955</v>
      </c>
      <c r="I36">
        <v>-4.4300000000000068</v>
      </c>
      <c r="J36">
        <v>-4.5199999999999818</v>
      </c>
      <c r="K36">
        <v>5.3000000000000114</v>
      </c>
      <c r="L36">
        <v>0.42000000000000171</v>
      </c>
      <c r="M36">
        <v>-2.960000000000008</v>
      </c>
      <c r="N36">
        <v>-0.50999999999999091</v>
      </c>
      <c r="O36">
        <v>1.0899999999999892</v>
      </c>
      <c r="P36">
        <v>-0.23000000000000398</v>
      </c>
      <c r="Q36">
        <v>-0.61999999999999744</v>
      </c>
      <c r="R36">
        <v>0.24000000000000199</v>
      </c>
      <c r="S36">
        <v>0.89000000000000057</v>
      </c>
    </row>
    <row r="37" spans="1:19" x14ac:dyDescent="0.25">
      <c r="A37" s="4">
        <v>19329</v>
      </c>
      <c r="B37" s="6">
        <v>291.89999999999998</v>
      </c>
      <c r="C37" s="6">
        <v>111.27</v>
      </c>
      <c r="D37" s="6">
        <v>52.6</v>
      </c>
      <c r="E37">
        <v>8.2399999999999523</v>
      </c>
      <c r="F37">
        <v>3.1099999999999994</v>
      </c>
      <c r="G37">
        <v>1</v>
      </c>
      <c r="H37">
        <v>14.430000000000007</v>
      </c>
      <c r="I37">
        <v>-1.3799999999999955</v>
      </c>
      <c r="J37">
        <v>-4.4300000000000068</v>
      </c>
      <c r="K37">
        <v>-4.5199999999999818</v>
      </c>
      <c r="L37">
        <v>7.3900000000000006</v>
      </c>
      <c r="M37">
        <v>0.42000000000000171</v>
      </c>
      <c r="N37">
        <v>-2.960000000000008</v>
      </c>
      <c r="O37">
        <v>-0.50999999999999091</v>
      </c>
      <c r="P37">
        <v>1.6600000000000037</v>
      </c>
      <c r="Q37">
        <v>-0.23000000000000398</v>
      </c>
      <c r="R37">
        <v>-0.61999999999999744</v>
      </c>
      <c r="S37">
        <v>0.24000000000000199</v>
      </c>
    </row>
    <row r="38" spans="1:19" x14ac:dyDescent="0.25">
      <c r="A38" s="4">
        <v>19360</v>
      </c>
      <c r="B38" s="6">
        <v>289.77</v>
      </c>
      <c r="C38" s="6">
        <v>112.21</v>
      </c>
      <c r="D38" s="6">
        <v>52.68</v>
      </c>
      <c r="E38">
        <v>-2.1299999999999955</v>
      </c>
      <c r="F38">
        <v>0.93999999999999773</v>
      </c>
      <c r="G38">
        <v>7.9999999999998295E-2</v>
      </c>
      <c r="H38">
        <v>8.2399999999999523</v>
      </c>
      <c r="I38">
        <v>14.430000000000007</v>
      </c>
      <c r="J38">
        <v>-1.3799999999999955</v>
      </c>
      <c r="K38">
        <v>-4.4300000000000068</v>
      </c>
      <c r="L38">
        <v>3.1099999999999994</v>
      </c>
      <c r="M38">
        <v>7.3900000000000006</v>
      </c>
      <c r="N38">
        <v>0.42000000000000171</v>
      </c>
      <c r="O38">
        <v>-2.960000000000008</v>
      </c>
      <c r="P38">
        <v>1</v>
      </c>
      <c r="Q38">
        <v>1.6600000000000037</v>
      </c>
      <c r="R38">
        <v>-0.23000000000000398</v>
      </c>
      <c r="S38">
        <v>-0.61999999999999744</v>
      </c>
    </row>
    <row r="39" spans="1:19" x14ac:dyDescent="0.25">
      <c r="A39" s="4">
        <v>19391</v>
      </c>
      <c r="B39" s="6">
        <v>284.27</v>
      </c>
      <c r="C39" s="6">
        <v>110.05</v>
      </c>
      <c r="D39" s="6">
        <v>52.5</v>
      </c>
      <c r="E39">
        <v>-5.5</v>
      </c>
      <c r="F39">
        <v>-2.1599999999999966</v>
      </c>
      <c r="G39">
        <v>-0.17999999999999972</v>
      </c>
      <c r="H39">
        <v>-2.1299999999999955</v>
      </c>
      <c r="I39">
        <v>8.2399999999999523</v>
      </c>
      <c r="J39">
        <v>14.430000000000007</v>
      </c>
      <c r="K39">
        <v>-1.3799999999999955</v>
      </c>
      <c r="L39">
        <v>0.93999999999999773</v>
      </c>
      <c r="M39">
        <v>3.1099999999999994</v>
      </c>
      <c r="N39">
        <v>7.3900000000000006</v>
      </c>
      <c r="O39">
        <v>0.42000000000000171</v>
      </c>
      <c r="P39">
        <v>7.9999999999998295E-2</v>
      </c>
      <c r="Q39">
        <v>1</v>
      </c>
      <c r="R39">
        <v>1.6600000000000037</v>
      </c>
      <c r="S39">
        <v>-0.23000000000000398</v>
      </c>
    </row>
    <row r="40" spans="1:19" x14ac:dyDescent="0.25">
      <c r="A40" s="4">
        <v>19419</v>
      </c>
      <c r="B40" s="6">
        <v>279.87</v>
      </c>
      <c r="C40" s="6">
        <v>107.02</v>
      </c>
      <c r="D40" s="6">
        <v>52.25</v>
      </c>
      <c r="E40">
        <v>-4.3999999999999773</v>
      </c>
      <c r="F40">
        <v>-3.0300000000000011</v>
      </c>
      <c r="G40">
        <v>-0.25</v>
      </c>
      <c r="H40">
        <v>-5.5</v>
      </c>
      <c r="I40">
        <v>-2.1299999999999955</v>
      </c>
      <c r="J40">
        <v>8.2399999999999523</v>
      </c>
      <c r="K40">
        <v>14.430000000000007</v>
      </c>
      <c r="L40">
        <v>-2.1599999999999966</v>
      </c>
      <c r="M40">
        <v>0.93999999999999773</v>
      </c>
      <c r="N40">
        <v>3.1099999999999994</v>
      </c>
      <c r="O40">
        <v>7.3900000000000006</v>
      </c>
      <c r="P40">
        <v>-0.17999999999999972</v>
      </c>
      <c r="Q40">
        <v>7.9999999999998295E-2</v>
      </c>
      <c r="R40">
        <v>1</v>
      </c>
      <c r="S40">
        <v>1.6600000000000037</v>
      </c>
    </row>
    <row r="41" spans="1:19" x14ac:dyDescent="0.25">
      <c r="A41" s="4">
        <v>19450</v>
      </c>
      <c r="B41" s="6">
        <v>274.75</v>
      </c>
      <c r="C41" s="6">
        <v>103.07</v>
      </c>
      <c r="D41" s="6">
        <v>51.07</v>
      </c>
      <c r="E41">
        <v>-5.1200000000000045</v>
      </c>
      <c r="F41">
        <v>-3.9500000000000028</v>
      </c>
      <c r="G41">
        <v>-1.1799999999999997</v>
      </c>
      <c r="H41">
        <v>-4.3999999999999773</v>
      </c>
      <c r="I41">
        <v>-5.5</v>
      </c>
      <c r="J41">
        <v>-2.1299999999999955</v>
      </c>
      <c r="K41">
        <v>8.2399999999999523</v>
      </c>
      <c r="L41">
        <v>-3.0300000000000011</v>
      </c>
      <c r="M41">
        <v>-2.1599999999999966</v>
      </c>
      <c r="N41">
        <v>0.93999999999999773</v>
      </c>
      <c r="O41">
        <v>3.1099999999999994</v>
      </c>
      <c r="P41">
        <v>-0.25</v>
      </c>
      <c r="Q41">
        <v>-0.17999999999999972</v>
      </c>
      <c r="R41">
        <v>7.9999999999998295E-2</v>
      </c>
      <c r="S41">
        <v>1</v>
      </c>
    </row>
    <row r="42" spans="1:19" x14ac:dyDescent="0.25">
      <c r="A42" s="4">
        <v>19480</v>
      </c>
      <c r="B42" s="6">
        <v>272.27999999999997</v>
      </c>
      <c r="C42" s="6">
        <v>105.42</v>
      </c>
      <c r="D42" s="6">
        <v>50.83</v>
      </c>
      <c r="E42">
        <v>-2.4700000000000273</v>
      </c>
      <c r="F42">
        <v>2.3500000000000085</v>
      </c>
      <c r="G42">
        <v>-0.24000000000000199</v>
      </c>
      <c r="H42">
        <v>-5.1200000000000045</v>
      </c>
      <c r="I42">
        <v>-4.3999999999999773</v>
      </c>
      <c r="J42">
        <v>-5.5</v>
      </c>
      <c r="K42">
        <v>-2.1299999999999955</v>
      </c>
      <c r="L42">
        <v>-3.9500000000000028</v>
      </c>
      <c r="M42">
        <v>-3.0300000000000011</v>
      </c>
      <c r="N42">
        <v>-2.1599999999999966</v>
      </c>
      <c r="O42">
        <v>0.93999999999999773</v>
      </c>
      <c r="P42">
        <v>-1.1799999999999997</v>
      </c>
      <c r="Q42">
        <v>-0.25</v>
      </c>
      <c r="R42">
        <v>-0.17999999999999972</v>
      </c>
      <c r="S42">
        <v>7.9999999999998295E-2</v>
      </c>
    </row>
    <row r="43" spans="1:19" x14ac:dyDescent="0.25">
      <c r="A43" s="4">
        <v>19511</v>
      </c>
      <c r="B43" s="6">
        <v>268.26</v>
      </c>
      <c r="C43" s="6">
        <v>104.77</v>
      </c>
      <c r="D43" s="6">
        <v>48.54</v>
      </c>
      <c r="E43">
        <v>-4.0199999999999818</v>
      </c>
      <c r="F43">
        <v>-0.65000000000000568</v>
      </c>
      <c r="G43">
        <v>-2.2899999999999991</v>
      </c>
      <c r="H43">
        <v>-2.4700000000000273</v>
      </c>
      <c r="I43">
        <v>-5.1200000000000045</v>
      </c>
      <c r="J43">
        <v>-4.3999999999999773</v>
      </c>
      <c r="K43">
        <v>-5.5</v>
      </c>
      <c r="L43">
        <v>2.3500000000000085</v>
      </c>
      <c r="M43">
        <v>-3.9500000000000028</v>
      </c>
      <c r="N43">
        <v>-3.0300000000000011</v>
      </c>
      <c r="O43">
        <v>-2.1599999999999966</v>
      </c>
      <c r="P43">
        <v>-0.24000000000000199</v>
      </c>
      <c r="Q43">
        <v>-1.1799999999999997</v>
      </c>
      <c r="R43">
        <v>-0.25</v>
      </c>
      <c r="S43">
        <v>-0.17999999999999972</v>
      </c>
    </row>
    <row r="44" spans="1:19" x14ac:dyDescent="0.25">
      <c r="A44" s="4">
        <v>19541</v>
      </c>
      <c r="B44" s="6">
        <v>275.38</v>
      </c>
      <c r="C44" s="6">
        <v>105.86</v>
      </c>
      <c r="D44" s="6">
        <v>49.45</v>
      </c>
      <c r="E44">
        <v>7.1200000000000045</v>
      </c>
      <c r="F44">
        <v>1.0900000000000034</v>
      </c>
      <c r="G44">
        <v>0.91000000000000369</v>
      </c>
      <c r="H44">
        <v>-4.0199999999999818</v>
      </c>
      <c r="I44">
        <v>-2.4700000000000273</v>
      </c>
      <c r="J44">
        <v>-5.1200000000000045</v>
      </c>
      <c r="K44">
        <v>-4.3999999999999773</v>
      </c>
      <c r="L44">
        <v>-0.65000000000000568</v>
      </c>
      <c r="M44">
        <v>2.3500000000000085</v>
      </c>
      <c r="N44">
        <v>-3.9500000000000028</v>
      </c>
      <c r="O44">
        <v>-3.0300000000000011</v>
      </c>
      <c r="P44">
        <v>-2.2899999999999991</v>
      </c>
      <c r="Q44">
        <v>-0.24000000000000199</v>
      </c>
      <c r="R44">
        <v>-1.1799999999999997</v>
      </c>
      <c r="S44">
        <v>-0.25</v>
      </c>
    </row>
    <row r="45" spans="1:19" x14ac:dyDescent="0.25">
      <c r="A45" s="4">
        <v>19572</v>
      </c>
      <c r="B45" s="6">
        <v>261.22000000000003</v>
      </c>
      <c r="C45" s="6">
        <v>95.63</v>
      </c>
      <c r="D45" s="6">
        <v>49.6</v>
      </c>
      <c r="E45">
        <v>-14.159999999999968</v>
      </c>
      <c r="F45">
        <v>-10.230000000000004</v>
      </c>
      <c r="G45">
        <v>0.14999999999999858</v>
      </c>
      <c r="H45">
        <v>7.1200000000000045</v>
      </c>
      <c r="I45">
        <v>-4.0199999999999818</v>
      </c>
      <c r="J45">
        <v>-2.4700000000000273</v>
      </c>
      <c r="K45">
        <v>-5.1200000000000045</v>
      </c>
      <c r="L45">
        <v>1.0900000000000034</v>
      </c>
      <c r="M45">
        <v>-0.65000000000000568</v>
      </c>
      <c r="N45">
        <v>2.3500000000000085</v>
      </c>
      <c r="O45">
        <v>-3.9500000000000028</v>
      </c>
      <c r="P45">
        <v>0.91000000000000369</v>
      </c>
      <c r="Q45">
        <v>-2.2899999999999991</v>
      </c>
      <c r="R45">
        <v>-0.24000000000000199</v>
      </c>
      <c r="S45">
        <v>-1.1799999999999997</v>
      </c>
    </row>
    <row r="46" spans="1:19" x14ac:dyDescent="0.25">
      <c r="A46" s="4">
        <v>19603</v>
      </c>
      <c r="B46" s="6">
        <v>264.04000000000002</v>
      </c>
      <c r="C46" s="6">
        <v>93.9</v>
      </c>
      <c r="D46" s="6">
        <v>49.48</v>
      </c>
      <c r="E46">
        <v>2.8199999999999932</v>
      </c>
      <c r="F46">
        <v>-1.7299999999999898</v>
      </c>
      <c r="G46">
        <v>-0.12000000000000455</v>
      </c>
      <c r="H46">
        <v>-14.159999999999968</v>
      </c>
      <c r="I46">
        <v>7.1200000000000045</v>
      </c>
      <c r="J46">
        <v>-4.0199999999999818</v>
      </c>
      <c r="K46">
        <v>-2.4700000000000273</v>
      </c>
      <c r="L46">
        <v>-10.230000000000004</v>
      </c>
      <c r="M46">
        <v>1.0900000000000034</v>
      </c>
      <c r="N46">
        <v>-0.65000000000000568</v>
      </c>
      <c r="O46">
        <v>2.3500000000000085</v>
      </c>
      <c r="P46">
        <v>0.14999999999999858</v>
      </c>
      <c r="Q46">
        <v>0.91000000000000369</v>
      </c>
      <c r="R46">
        <v>-2.2899999999999991</v>
      </c>
      <c r="S46">
        <v>-0.24000000000000199</v>
      </c>
    </row>
    <row r="47" spans="1:19" x14ac:dyDescent="0.25">
      <c r="A47" s="4">
        <v>19633</v>
      </c>
      <c r="B47" s="6">
        <v>275.81</v>
      </c>
      <c r="C47" s="6">
        <v>97.26</v>
      </c>
      <c r="D47" s="6">
        <v>51.14</v>
      </c>
      <c r="E47">
        <v>11.769999999999982</v>
      </c>
      <c r="F47">
        <v>3.3599999999999994</v>
      </c>
      <c r="G47">
        <v>1.6600000000000037</v>
      </c>
      <c r="H47">
        <v>2.8199999999999932</v>
      </c>
      <c r="I47">
        <v>-14.159999999999968</v>
      </c>
      <c r="J47">
        <v>7.1200000000000045</v>
      </c>
      <c r="K47">
        <v>-4.0199999999999818</v>
      </c>
      <c r="L47">
        <v>-1.7299999999999898</v>
      </c>
      <c r="M47">
        <v>-10.230000000000004</v>
      </c>
      <c r="N47">
        <v>1.0900000000000034</v>
      </c>
      <c r="O47">
        <v>-0.65000000000000568</v>
      </c>
      <c r="P47">
        <v>-0.12000000000000455</v>
      </c>
      <c r="Q47">
        <v>0.14999999999999858</v>
      </c>
      <c r="R47">
        <v>0.91000000000000369</v>
      </c>
      <c r="S47">
        <v>-2.2899999999999991</v>
      </c>
    </row>
    <row r="48" spans="1:19" x14ac:dyDescent="0.25">
      <c r="A48" s="4">
        <v>19664</v>
      </c>
      <c r="B48" s="6">
        <v>281.37</v>
      </c>
      <c r="C48" s="6">
        <v>98.86</v>
      </c>
      <c r="D48" s="6">
        <v>52.33</v>
      </c>
      <c r="E48">
        <v>5.5600000000000023</v>
      </c>
      <c r="F48">
        <v>1.5999999999999943</v>
      </c>
      <c r="G48">
        <v>1.1899999999999977</v>
      </c>
      <c r="H48">
        <v>11.769999999999982</v>
      </c>
      <c r="I48">
        <v>2.8199999999999932</v>
      </c>
      <c r="J48">
        <v>-14.159999999999968</v>
      </c>
      <c r="K48">
        <v>7.1200000000000045</v>
      </c>
      <c r="L48">
        <v>3.3599999999999994</v>
      </c>
      <c r="M48">
        <v>-1.7299999999999898</v>
      </c>
      <c r="N48">
        <v>-10.230000000000004</v>
      </c>
      <c r="O48">
        <v>1.0900000000000034</v>
      </c>
      <c r="P48">
        <v>1.6600000000000037</v>
      </c>
      <c r="Q48">
        <v>-0.12000000000000455</v>
      </c>
      <c r="R48">
        <v>0.14999999999999858</v>
      </c>
      <c r="S48">
        <v>0.91000000000000369</v>
      </c>
    </row>
    <row r="49" spans="1:19" x14ac:dyDescent="0.25">
      <c r="A49" s="4">
        <v>19694</v>
      </c>
      <c r="B49" s="6">
        <v>280.89999999999998</v>
      </c>
      <c r="C49" s="6">
        <v>94.03</v>
      </c>
      <c r="D49" s="6">
        <v>52.04</v>
      </c>
      <c r="E49">
        <v>-0.47000000000002728</v>
      </c>
      <c r="F49">
        <v>-4.8299999999999983</v>
      </c>
      <c r="G49">
        <v>-0.28999999999999915</v>
      </c>
      <c r="H49">
        <v>5.5600000000000023</v>
      </c>
      <c r="I49">
        <v>11.769999999999982</v>
      </c>
      <c r="J49">
        <v>2.8199999999999932</v>
      </c>
      <c r="K49">
        <v>-14.159999999999968</v>
      </c>
      <c r="L49">
        <v>1.5999999999999943</v>
      </c>
      <c r="M49">
        <v>3.3599999999999994</v>
      </c>
      <c r="N49">
        <v>-1.7299999999999898</v>
      </c>
      <c r="O49">
        <v>-10.230000000000004</v>
      </c>
      <c r="P49">
        <v>1.1899999999999977</v>
      </c>
      <c r="Q49">
        <v>1.6600000000000037</v>
      </c>
      <c r="R49">
        <v>-0.12000000000000455</v>
      </c>
      <c r="S49">
        <v>0.14999999999999858</v>
      </c>
    </row>
    <row r="50" spans="1:19" x14ac:dyDescent="0.25">
      <c r="A50" s="4">
        <v>19725</v>
      </c>
      <c r="B50" s="6">
        <v>292.39</v>
      </c>
      <c r="C50" s="6">
        <v>101.84</v>
      </c>
      <c r="D50" s="6">
        <v>54.09</v>
      </c>
      <c r="E50">
        <v>11.490000000000009</v>
      </c>
      <c r="F50">
        <v>7.8100000000000023</v>
      </c>
      <c r="G50">
        <v>2.0500000000000043</v>
      </c>
      <c r="H50">
        <v>-0.47000000000002728</v>
      </c>
      <c r="I50">
        <v>5.5600000000000023</v>
      </c>
      <c r="J50">
        <v>11.769999999999982</v>
      </c>
      <c r="K50">
        <v>2.8199999999999932</v>
      </c>
      <c r="L50">
        <v>-4.8299999999999983</v>
      </c>
      <c r="M50">
        <v>1.5999999999999943</v>
      </c>
      <c r="N50">
        <v>3.3599999999999994</v>
      </c>
      <c r="O50">
        <v>-1.7299999999999898</v>
      </c>
      <c r="P50">
        <v>-0.28999999999999915</v>
      </c>
      <c r="Q50">
        <v>1.1899999999999977</v>
      </c>
      <c r="R50">
        <v>1.6600000000000037</v>
      </c>
      <c r="S50">
        <v>-0.12000000000000455</v>
      </c>
    </row>
    <row r="51" spans="1:19" x14ac:dyDescent="0.25">
      <c r="A51" s="4">
        <v>19756</v>
      </c>
      <c r="B51" s="6">
        <v>294.54000000000002</v>
      </c>
      <c r="C51" s="6">
        <v>102.2</v>
      </c>
      <c r="D51" s="6">
        <v>54.67</v>
      </c>
      <c r="E51">
        <v>2.1500000000000341</v>
      </c>
      <c r="F51">
        <v>0.35999999999999943</v>
      </c>
      <c r="G51">
        <v>0.57999999999999829</v>
      </c>
      <c r="H51">
        <v>11.490000000000009</v>
      </c>
      <c r="I51">
        <v>-0.47000000000002728</v>
      </c>
      <c r="J51">
        <v>5.5600000000000023</v>
      </c>
      <c r="K51">
        <v>11.769999999999982</v>
      </c>
      <c r="L51">
        <v>7.8100000000000023</v>
      </c>
      <c r="M51">
        <v>-4.8299999999999983</v>
      </c>
      <c r="N51">
        <v>1.5999999999999943</v>
      </c>
      <c r="O51">
        <v>3.3599999999999994</v>
      </c>
      <c r="P51">
        <v>2.0500000000000043</v>
      </c>
      <c r="Q51">
        <v>-0.28999999999999915</v>
      </c>
      <c r="R51">
        <v>1.1899999999999977</v>
      </c>
      <c r="S51">
        <v>1.6600000000000037</v>
      </c>
    </row>
    <row r="52" spans="1:19" x14ac:dyDescent="0.25">
      <c r="A52" s="4">
        <v>19784</v>
      </c>
      <c r="B52" s="6">
        <v>303.51</v>
      </c>
      <c r="C52" s="6">
        <v>101.42</v>
      </c>
      <c r="D52" s="6">
        <v>55.99</v>
      </c>
      <c r="E52">
        <v>8.9699999999999704</v>
      </c>
      <c r="F52">
        <v>-0.78000000000000114</v>
      </c>
      <c r="G52">
        <v>1.3200000000000003</v>
      </c>
      <c r="H52">
        <v>2.1500000000000341</v>
      </c>
      <c r="I52">
        <v>11.490000000000009</v>
      </c>
      <c r="J52">
        <v>-0.47000000000002728</v>
      </c>
      <c r="K52">
        <v>5.5600000000000023</v>
      </c>
      <c r="L52">
        <v>0.35999999999999943</v>
      </c>
      <c r="M52">
        <v>7.8100000000000023</v>
      </c>
      <c r="N52">
        <v>-4.8299999999999983</v>
      </c>
      <c r="O52">
        <v>1.5999999999999943</v>
      </c>
      <c r="P52">
        <v>0.57999999999999829</v>
      </c>
      <c r="Q52">
        <v>2.0500000000000043</v>
      </c>
      <c r="R52">
        <v>-0.28999999999999915</v>
      </c>
      <c r="S52">
        <v>1.1899999999999977</v>
      </c>
    </row>
    <row r="53" spans="1:19" x14ac:dyDescent="0.25">
      <c r="A53" s="4">
        <v>19815</v>
      </c>
      <c r="B53" s="6">
        <v>319.33</v>
      </c>
      <c r="C53" s="6">
        <v>104.31</v>
      </c>
      <c r="D53" s="6">
        <v>56.49</v>
      </c>
      <c r="E53">
        <v>15.819999999999993</v>
      </c>
      <c r="F53">
        <v>2.8900000000000006</v>
      </c>
      <c r="G53">
        <v>0.5</v>
      </c>
      <c r="H53">
        <v>8.9699999999999704</v>
      </c>
      <c r="I53">
        <v>2.1500000000000341</v>
      </c>
      <c r="J53">
        <v>11.490000000000009</v>
      </c>
      <c r="K53">
        <v>-0.47000000000002728</v>
      </c>
      <c r="L53">
        <v>-0.78000000000000114</v>
      </c>
      <c r="M53">
        <v>0.35999999999999943</v>
      </c>
      <c r="N53">
        <v>7.8100000000000023</v>
      </c>
      <c r="O53">
        <v>-4.8299999999999983</v>
      </c>
      <c r="P53">
        <v>1.3200000000000003</v>
      </c>
      <c r="Q53">
        <v>0.57999999999999829</v>
      </c>
      <c r="R53">
        <v>2.0500000000000043</v>
      </c>
      <c r="S53">
        <v>-0.28999999999999915</v>
      </c>
    </row>
    <row r="54" spans="1:19" x14ac:dyDescent="0.25">
      <c r="A54" s="4">
        <v>19845</v>
      </c>
      <c r="B54" s="6">
        <v>327.49</v>
      </c>
      <c r="C54" s="6">
        <v>110.6</v>
      </c>
      <c r="D54" s="6">
        <v>58.07</v>
      </c>
      <c r="E54">
        <v>8.160000000000025</v>
      </c>
      <c r="F54">
        <v>6.289999999999992</v>
      </c>
      <c r="G54">
        <v>1.5799999999999983</v>
      </c>
      <c r="H54">
        <v>15.819999999999993</v>
      </c>
      <c r="I54">
        <v>8.9699999999999704</v>
      </c>
      <c r="J54">
        <v>2.1500000000000341</v>
      </c>
      <c r="K54">
        <v>11.490000000000009</v>
      </c>
      <c r="L54">
        <v>2.8900000000000006</v>
      </c>
      <c r="M54">
        <v>-0.78000000000000114</v>
      </c>
      <c r="N54">
        <v>0.35999999999999943</v>
      </c>
      <c r="O54">
        <v>7.8100000000000023</v>
      </c>
      <c r="P54">
        <v>0.5</v>
      </c>
      <c r="Q54">
        <v>1.3200000000000003</v>
      </c>
      <c r="R54">
        <v>0.57999999999999829</v>
      </c>
      <c r="S54">
        <v>2.0500000000000043</v>
      </c>
    </row>
    <row r="55" spans="1:19" x14ac:dyDescent="0.25">
      <c r="A55" s="4">
        <v>19876</v>
      </c>
      <c r="B55" s="6">
        <v>333.53</v>
      </c>
      <c r="C55" s="6">
        <v>112.7</v>
      </c>
      <c r="D55" s="6">
        <v>58.2</v>
      </c>
      <c r="E55">
        <v>6.0399999999999636</v>
      </c>
      <c r="F55">
        <v>2.1000000000000085</v>
      </c>
      <c r="G55">
        <v>0.13000000000000256</v>
      </c>
      <c r="H55">
        <v>8.160000000000025</v>
      </c>
      <c r="I55">
        <v>15.819999999999993</v>
      </c>
      <c r="J55">
        <v>8.9699999999999704</v>
      </c>
      <c r="K55">
        <v>2.1500000000000341</v>
      </c>
      <c r="L55">
        <v>6.289999999999992</v>
      </c>
      <c r="M55">
        <v>2.8900000000000006</v>
      </c>
      <c r="N55">
        <v>-0.78000000000000114</v>
      </c>
      <c r="O55">
        <v>0.35999999999999943</v>
      </c>
      <c r="P55">
        <v>1.5799999999999983</v>
      </c>
      <c r="Q55">
        <v>0.5</v>
      </c>
      <c r="R55">
        <v>1.3200000000000003</v>
      </c>
      <c r="S55">
        <v>0.57999999999999829</v>
      </c>
    </row>
    <row r="56" spans="1:19" x14ac:dyDescent="0.25">
      <c r="A56" s="4">
        <v>19906</v>
      </c>
      <c r="B56" s="6">
        <v>347.92</v>
      </c>
      <c r="C56" s="6">
        <v>119.56</v>
      </c>
      <c r="D56" s="6">
        <v>60.1</v>
      </c>
      <c r="E56">
        <v>14.390000000000043</v>
      </c>
      <c r="F56">
        <v>6.8599999999999994</v>
      </c>
      <c r="G56">
        <v>1.8999999999999986</v>
      </c>
      <c r="H56">
        <v>6.0399999999999636</v>
      </c>
      <c r="I56">
        <v>8.160000000000025</v>
      </c>
      <c r="J56">
        <v>15.819999999999993</v>
      </c>
      <c r="K56">
        <v>8.9699999999999704</v>
      </c>
      <c r="L56">
        <v>2.1000000000000085</v>
      </c>
      <c r="M56">
        <v>6.289999999999992</v>
      </c>
      <c r="N56">
        <v>2.8900000000000006</v>
      </c>
      <c r="O56">
        <v>-0.78000000000000114</v>
      </c>
      <c r="P56">
        <v>0.13000000000000256</v>
      </c>
      <c r="Q56">
        <v>1.5799999999999983</v>
      </c>
      <c r="R56">
        <v>0.5</v>
      </c>
      <c r="S56">
        <v>1.3200000000000003</v>
      </c>
    </row>
    <row r="57" spans="1:19" x14ac:dyDescent="0.25">
      <c r="A57" s="4">
        <v>19937</v>
      </c>
      <c r="B57" s="6">
        <v>335.8</v>
      </c>
      <c r="C57" s="6">
        <v>112.45</v>
      </c>
      <c r="D57" s="6">
        <v>60.11</v>
      </c>
      <c r="E57">
        <v>-12.120000000000005</v>
      </c>
      <c r="F57">
        <v>-7.1099999999999994</v>
      </c>
      <c r="G57">
        <v>9.9999999999980105E-3</v>
      </c>
      <c r="H57">
        <v>14.390000000000043</v>
      </c>
      <c r="I57">
        <v>6.0399999999999636</v>
      </c>
      <c r="J57">
        <v>8.160000000000025</v>
      </c>
      <c r="K57">
        <v>15.819999999999993</v>
      </c>
      <c r="L57">
        <v>6.8599999999999994</v>
      </c>
      <c r="M57">
        <v>2.1000000000000085</v>
      </c>
      <c r="N57">
        <v>6.289999999999992</v>
      </c>
      <c r="O57">
        <v>2.8900000000000006</v>
      </c>
      <c r="P57">
        <v>1.8999999999999986</v>
      </c>
      <c r="Q57">
        <v>0.13000000000000256</v>
      </c>
      <c r="R57">
        <v>1.5799999999999983</v>
      </c>
      <c r="S57">
        <v>0.5</v>
      </c>
    </row>
    <row r="58" spans="1:19" x14ac:dyDescent="0.25">
      <c r="A58" s="4">
        <v>19968</v>
      </c>
      <c r="B58" s="6">
        <v>360.46</v>
      </c>
      <c r="C58" s="6">
        <v>115.18</v>
      </c>
      <c r="D58" s="6">
        <v>61.04</v>
      </c>
      <c r="E58">
        <v>24.659999999999968</v>
      </c>
      <c r="F58">
        <v>2.730000000000004</v>
      </c>
      <c r="G58">
        <v>0.92999999999999972</v>
      </c>
      <c r="H58">
        <v>-12.120000000000005</v>
      </c>
      <c r="I58">
        <v>14.390000000000043</v>
      </c>
      <c r="J58">
        <v>6.0399999999999636</v>
      </c>
      <c r="K58">
        <v>8.160000000000025</v>
      </c>
      <c r="L58">
        <v>-7.1099999999999994</v>
      </c>
      <c r="M58">
        <v>6.8599999999999994</v>
      </c>
      <c r="N58">
        <v>2.1000000000000085</v>
      </c>
      <c r="O58">
        <v>6.289999999999992</v>
      </c>
      <c r="P58">
        <v>9.9999999999980105E-3</v>
      </c>
      <c r="Q58">
        <v>1.8999999999999986</v>
      </c>
      <c r="R58">
        <v>0.13000000000000256</v>
      </c>
      <c r="S58">
        <v>1.5799999999999983</v>
      </c>
    </row>
    <row r="59" spans="1:19" x14ac:dyDescent="0.25">
      <c r="A59" s="4">
        <v>19998</v>
      </c>
      <c r="B59" s="6">
        <v>352.14</v>
      </c>
      <c r="C59" s="6">
        <v>117.69</v>
      </c>
      <c r="D59" s="6">
        <v>57.81</v>
      </c>
      <c r="E59">
        <v>-8.3199999999999932</v>
      </c>
      <c r="F59">
        <v>2.5099999999999909</v>
      </c>
      <c r="G59">
        <v>-3.2299999999999969</v>
      </c>
      <c r="H59">
        <v>24.659999999999968</v>
      </c>
      <c r="I59">
        <v>-12.120000000000005</v>
      </c>
      <c r="J59">
        <v>14.390000000000043</v>
      </c>
      <c r="K59">
        <v>6.0399999999999636</v>
      </c>
      <c r="L59">
        <v>2.730000000000004</v>
      </c>
      <c r="M59">
        <v>-7.1099999999999994</v>
      </c>
      <c r="N59">
        <v>6.8599999999999994</v>
      </c>
      <c r="O59">
        <v>2.1000000000000085</v>
      </c>
      <c r="P59">
        <v>0.92999999999999972</v>
      </c>
      <c r="Q59">
        <v>9.9999999999980105E-3</v>
      </c>
      <c r="R59">
        <v>1.8999999999999986</v>
      </c>
      <c r="S59">
        <v>0.13000000000000256</v>
      </c>
    </row>
    <row r="60" spans="1:19" x14ac:dyDescent="0.25">
      <c r="A60" s="4">
        <v>20029</v>
      </c>
      <c r="B60" s="6">
        <v>386.77</v>
      </c>
      <c r="C60" s="6">
        <v>131.47</v>
      </c>
      <c r="D60" s="6">
        <v>60.75</v>
      </c>
      <c r="E60">
        <v>34.629999999999995</v>
      </c>
      <c r="F60">
        <v>13.780000000000001</v>
      </c>
      <c r="G60">
        <v>2.9399999999999977</v>
      </c>
      <c r="H60">
        <v>-8.3199999999999932</v>
      </c>
      <c r="I60">
        <v>24.659999999999968</v>
      </c>
      <c r="J60">
        <v>-12.120000000000005</v>
      </c>
      <c r="K60">
        <v>14.390000000000043</v>
      </c>
      <c r="L60">
        <v>2.5099999999999909</v>
      </c>
      <c r="M60">
        <v>2.730000000000004</v>
      </c>
      <c r="N60">
        <v>-7.1099999999999994</v>
      </c>
      <c r="O60">
        <v>6.8599999999999994</v>
      </c>
      <c r="P60">
        <v>-3.2299999999999969</v>
      </c>
      <c r="Q60">
        <v>0.92999999999999972</v>
      </c>
      <c r="R60">
        <v>9.9999999999980105E-3</v>
      </c>
      <c r="S60">
        <v>1.8999999999999986</v>
      </c>
    </row>
    <row r="61" spans="1:19" x14ac:dyDescent="0.25">
      <c r="A61" s="4">
        <v>20059</v>
      </c>
      <c r="B61" s="6">
        <v>404.39</v>
      </c>
      <c r="C61" s="6">
        <v>145.86000000000001</v>
      </c>
      <c r="D61" s="6">
        <v>62.47</v>
      </c>
      <c r="E61">
        <v>17.620000000000005</v>
      </c>
      <c r="F61">
        <v>14.390000000000015</v>
      </c>
      <c r="G61">
        <v>1.7199999999999989</v>
      </c>
      <c r="H61">
        <v>34.629999999999995</v>
      </c>
      <c r="I61">
        <v>-8.3199999999999932</v>
      </c>
      <c r="J61">
        <v>24.659999999999968</v>
      </c>
      <c r="K61">
        <v>-12.120000000000005</v>
      </c>
      <c r="L61">
        <v>13.780000000000001</v>
      </c>
      <c r="M61">
        <v>2.5099999999999909</v>
      </c>
      <c r="N61">
        <v>2.730000000000004</v>
      </c>
      <c r="O61">
        <v>-7.1099999999999994</v>
      </c>
      <c r="P61">
        <v>2.9399999999999977</v>
      </c>
      <c r="Q61">
        <v>-3.2299999999999969</v>
      </c>
      <c r="R61">
        <v>0.92999999999999972</v>
      </c>
      <c r="S61">
        <v>9.9999999999980105E-3</v>
      </c>
    </row>
    <row r="62" spans="1:19" x14ac:dyDescent="0.25">
      <c r="A62" s="4">
        <v>20090</v>
      </c>
      <c r="B62" s="6">
        <v>408.83</v>
      </c>
      <c r="C62" s="6">
        <v>144.34</v>
      </c>
      <c r="D62" s="6">
        <v>62.02</v>
      </c>
      <c r="E62">
        <v>4.4399999999999977</v>
      </c>
      <c r="F62">
        <v>-1.5200000000000102</v>
      </c>
      <c r="G62">
        <v>-0.44999999999999574</v>
      </c>
      <c r="H62">
        <v>17.620000000000005</v>
      </c>
      <c r="I62">
        <v>34.629999999999995</v>
      </c>
      <c r="J62">
        <v>-8.3199999999999932</v>
      </c>
      <c r="K62">
        <v>24.659999999999968</v>
      </c>
      <c r="L62">
        <v>14.390000000000015</v>
      </c>
      <c r="M62">
        <v>13.780000000000001</v>
      </c>
      <c r="N62">
        <v>2.5099999999999909</v>
      </c>
      <c r="O62">
        <v>2.730000000000004</v>
      </c>
      <c r="P62">
        <v>1.7199999999999989</v>
      </c>
      <c r="Q62">
        <v>2.9399999999999977</v>
      </c>
      <c r="R62">
        <v>-3.2299999999999969</v>
      </c>
      <c r="S62">
        <v>0.92999999999999972</v>
      </c>
    </row>
    <row r="63" spans="1:19" x14ac:dyDescent="0.25">
      <c r="A63" s="4">
        <v>20121</v>
      </c>
      <c r="B63" s="6">
        <v>411.87</v>
      </c>
      <c r="C63" s="6">
        <v>149.47</v>
      </c>
      <c r="D63" s="6">
        <v>64.05</v>
      </c>
      <c r="E63">
        <v>3.0400000000000205</v>
      </c>
      <c r="F63">
        <v>5.1299999999999955</v>
      </c>
      <c r="G63">
        <v>2.029999999999994</v>
      </c>
      <c r="H63">
        <v>4.4399999999999977</v>
      </c>
      <c r="I63">
        <v>17.620000000000005</v>
      </c>
      <c r="J63">
        <v>34.629999999999995</v>
      </c>
      <c r="K63">
        <v>-8.3199999999999932</v>
      </c>
      <c r="L63">
        <v>-1.5200000000000102</v>
      </c>
      <c r="M63">
        <v>14.390000000000015</v>
      </c>
      <c r="N63">
        <v>13.780000000000001</v>
      </c>
      <c r="O63">
        <v>2.5099999999999909</v>
      </c>
      <c r="P63">
        <v>-0.44999999999999574</v>
      </c>
      <c r="Q63">
        <v>1.7199999999999989</v>
      </c>
      <c r="R63">
        <v>2.9399999999999977</v>
      </c>
      <c r="S63">
        <v>-3.2299999999999969</v>
      </c>
    </row>
    <row r="64" spans="1:19" x14ac:dyDescent="0.25">
      <c r="A64" s="4">
        <v>20149</v>
      </c>
      <c r="B64" s="6">
        <v>409.7</v>
      </c>
      <c r="C64" s="6">
        <v>150.32</v>
      </c>
      <c r="D64" s="6">
        <v>63.57</v>
      </c>
      <c r="E64">
        <v>-2.1700000000000159</v>
      </c>
      <c r="F64">
        <v>0.84999999999999432</v>
      </c>
      <c r="G64">
        <v>-0.47999999999999687</v>
      </c>
      <c r="H64">
        <v>3.0400000000000205</v>
      </c>
      <c r="I64">
        <v>4.4399999999999977</v>
      </c>
      <c r="J64">
        <v>17.620000000000005</v>
      </c>
      <c r="K64">
        <v>34.629999999999995</v>
      </c>
      <c r="L64">
        <v>5.1299999999999955</v>
      </c>
      <c r="M64">
        <v>-1.5200000000000102</v>
      </c>
      <c r="N64">
        <v>14.390000000000015</v>
      </c>
      <c r="O64">
        <v>13.780000000000001</v>
      </c>
      <c r="P64">
        <v>2.029999999999994</v>
      </c>
      <c r="Q64">
        <v>-0.44999999999999574</v>
      </c>
      <c r="R64">
        <v>1.7199999999999989</v>
      </c>
      <c r="S64">
        <v>2.9399999999999977</v>
      </c>
    </row>
    <row r="65" spans="1:19" x14ac:dyDescent="0.25">
      <c r="A65" s="4">
        <v>20180</v>
      </c>
      <c r="B65" s="6">
        <v>425.65</v>
      </c>
      <c r="C65" s="6">
        <v>160.52000000000001</v>
      </c>
      <c r="D65" s="6">
        <v>64.790000000000006</v>
      </c>
      <c r="E65">
        <v>15.949999999999989</v>
      </c>
      <c r="F65">
        <v>10.200000000000017</v>
      </c>
      <c r="G65">
        <v>1.220000000000006</v>
      </c>
      <c r="H65">
        <v>-2.1700000000000159</v>
      </c>
      <c r="I65">
        <v>3.0400000000000205</v>
      </c>
      <c r="J65">
        <v>4.4399999999999977</v>
      </c>
      <c r="K65">
        <v>17.620000000000005</v>
      </c>
      <c r="L65">
        <v>0.84999999999999432</v>
      </c>
      <c r="M65">
        <v>5.1299999999999955</v>
      </c>
      <c r="N65">
        <v>-1.5200000000000102</v>
      </c>
      <c r="O65">
        <v>14.390000000000015</v>
      </c>
      <c r="P65">
        <v>-0.47999999999999687</v>
      </c>
      <c r="Q65">
        <v>2.029999999999994</v>
      </c>
      <c r="R65">
        <v>-0.44999999999999574</v>
      </c>
      <c r="S65">
        <v>1.7199999999999989</v>
      </c>
    </row>
    <row r="66" spans="1:19" x14ac:dyDescent="0.25">
      <c r="A66" s="4">
        <v>20210</v>
      </c>
      <c r="B66" s="6">
        <v>424.86</v>
      </c>
      <c r="C66" s="6">
        <v>159.87</v>
      </c>
      <c r="D66" s="6">
        <v>63.63</v>
      </c>
      <c r="E66">
        <v>-0.78999999999996362</v>
      </c>
      <c r="F66">
        <v>-0.65000000000000568</v>
      </c>
      <c r="G66">
        <v>-1.1600000000000037</v>
      </c>
      <c r="H66">
        <v>15.949999999999989</v>
      </c>
      <c r="I66">
        <v>-2.1700000000000159</v>
      </c>
      <c r="J66">
        <v>3.0400000000000205</v>
      </c>
      <c r="K66">
        <v>4.4399999999999977</v>
      </c>
      <c r="L66">
        <v>10.200000000000017</v>
      </c>
      <c r="M66">
        <v>0.84999999999999432</v>
      </c>
      <c r="N66">
        <v>5.1299999999999955</v>
      </c>
      <c r="O66">
        <v>-1.5200000000000102</v>
      </c>
      <c r="P66">
        <v>1.220000000000006</v>
      </c>
      <c r="Q66">
        <v>-0.47999999999999687</v>
      </c>
      <c r="R66">
        <v>2.029999999999994</v>
      </c>
      <c r="S66">
        <v>-0.44999999999999574</v>
      </c>
    </row>
    <row r="67" spans="1:19" x14ac:dyDescent="0.25">
      <c r="A67" s="4">
        <v>20241</v>
      </c>
      <c r="B67" s="6">
        <v>451.38</v>
      </c>
      <c r="C67" s="6">
        <v>160.94999999999999</v>
      </c>
      <c r="D67" s="6">
        <v>64.34</v>
      </c>
      <c r="E67">
        <v>26.519999999999982</v>
      </c>
      <c r="F67">
        <v>1.0799999999999841</v>
      </c>
      <c r="G67">
        <v>0.71000000000000085</v>
      </c>
      <c r="H67">
        <v>-0.78999999999996362</v>
      </c>
      <c r="I67">
        <v>15.949999999999989</v>
      </c>
      <c r="J67">
        <v>-2.1700000000000159</v>
      </c>
      <c r="K67">
        <v>3.0400000000000205</v>
      </c>
      <c r="L67">
        <v>-0.65000000000000568</v>
      </c>
      <c r="M67">
        <v>10.200000000000017</v>
      </c>
      <c r="N67">
        <v>0.84999999999999432</v>
      </c>
      <c r="O67">
        <v>5.1299999999999955</v>
      </c>
      <c r="P67">
        <v>-1.1600000000000037</v>
      </c>
      <c r="Q67">
        <v>1.220000000000006</v>
      </c>
      <c r="R67">
        <v>-0.47999999999999687</v>
      </c>
      <c r="S67">
        <v>2.029999999999994</v>
      </c>
    </row>
    <row r="68" spans="1:19" x14ac:dyDescent="0.25">
      <c r="A68" s="4">
        <v>20271</v>
      </c>
      <c r="B68" s="6">
        <v>465.85</v>
      </c>
      <c r="C68" s="6">
        <v>158.19</v>
      </c>
      <c r="D68" s="6">
        <v>66.59</v>
      </c>
      <c r="E68">
        <v>14.470000000000027</v>
      </c>
      <c r="F68">
        <v>-2.7599999999999909</v>
      </c>
      <c r="G68">
        <v>2.25</v>
      </c>
      <c r="H68">
        <v>26.519999999999982</v>
      </c>
      <c r="I68">
        <v>-0.78999999999996362</v>
      </c>
      <c r="J68">
        <v>15.949999999999989</v>
      </c>
      <c r="K68">
        <v>-2.1700000000000159</v>
      </c>
      <c r="L68">
        <v>1.0799999999999841</v>
      </c>
      <c r="M68">
        <v>-0.65000000000000568</v>
      </c>
      <c r="N68">
        <v>10.200000000000017</v>
      </c>
      <c r="O68">
        <v>0.84999999999999432</v>
      </c>
      <c r="P68">
        <v>0.71000000000000085</v>
      </c>
      <c r="Q68">
        <v>-1.1600000000000037</v>
      </c>
      <c r="R68">
        <v>1.220000000000006</v>
      </c>
      <c r="S68">
        <v>-0.47999999999999687</v>
      </c>
    </row>
    <row r="69" spans="1:19" x14ac:dyDescent="0.25">
      <c r="A69" s="4">
        <v>20302</v>
      </c>
      <c r="B69" s="6">
        <v>468.18</v>
      </c>
      <c r="C69" s="6">
        <v>157.13999999999999</v>
      </c>
      <c r="D69" s="6">
        <v>66.099999999999994</v>
      </c>
      <c r="E69">
        <v>2.3299999999999841</v>
      </c>
      <c r="F69">
        <v>-1.0500000000000114</v>
      </c>
      <c r="G69">
        <v>-0.49000000000000909</v>
      </c>
      <c r="H69">
        <v>14.470000000000027</v>
      </c>
      <c r="I69">
        <v>26.519999999999982</v>
      </c>
      <c r="J69">
        <v>-0.78999999999996362</v>
      </c>
      <c r="K69">
        <v>15.949999999999989</v>
      </c>
      <c r="L69">
        <v>-2.7599999999999909</v>
      </c>
      <c r="M69">
        <v>1.0799999999999841</v>
      </c>
      <c r="N69">
        <v>-0.65000000000000568</v>
      </c>
      <c r="O69">
        <v>10.200000000000017</v>
      </c>
      <c r="P69">
        <v>2.25</v>
      </c>
      <c r="Q69">
        <v>0.71000000000000085</v>
      </c>
      <c r="R69">
        <v>-1.1600000000000037</v>
      </c>
      <c r="S69">
        <v>1.220000000000006</v>
      </c>
    </row>
    <row r="70" spans="1:19" x14ac:dyDescent="0.25">
      <c r="A70" s="4">
        <v>20333</v>
      </c>
      <c r="B70" s="6">
        <v>466.62</v>
      </c>
      <c r="C70" s="6">
        <v>155.05000000000001</v>
      </c>
      <c r="D70" s="6">
        <v>63.14</v>
      </c>
      <c r="E70">
        <v>-1.5600000000000023</v>
      </c>
      <c r="F70">
        <v>-2.089999999999975</v>
      </c>
      <c r="G70">
        <v>-2.9599999999999937</v>
      </c>
      <c r="H70">
        <v>2.3299999999999841</v>
      </c>
      <c r="I70">
        <v>14.470000000000027</v>
      </c>
      <c r="J70">
        <v>26.519999999999982</v>
      </c>
      <c r="K70">
        <v>-0.78999999999996362</v>
      </c>
      <c r="L70">
        <v>-1.0500000000000114</v>
      </c>
      <c r="M70">
        <v>-2.7599999999999909</v>
      </c>
      <c r="N70">
        <v>1.0799999999999841</v>
      </c>
      <c r="O70">
        <v>-0.65000000000000568</v>
      </c>
      <c r="P70">
        <v>-0.49000000000000909</v>
      </c>
      <c r="Q70">
        <v>2.25</v>
      </c>
      <c r="R70">
        <v>0.71000000000000085</v>
      </c>
      <c r="S70">
        <v>-1.1600000000000037</v>
      </c>
    </row>
    <row r="71" spans="1:19" x14ac:dyDescent="0.25">
      <c r="A71" s="4">
        <v>20363</v>
      </c>
      <c r="B71" s="6">
        <v>454.87</v>
      </c>
      <c r="C71" s="6">
        <v>149.53</v>
      </c>
      <c r="D71" s="6">
        <v>63.37</v>
      </c>
      <c r="E71">
        <v>-11.75</v>
      </c>
      <c r="F71">
        <v>-5.5200000000000102</v>
      </c>
      <c r="G71">
        <v>0.22999999999999687</v>
      </c>
      <c r="H71">
        <v>-1.5600000000000023</v>
      </c>
      <c r="I71">
        <v>2.3299999999999841</v>
      </c>
      <c r="J71">
        <v>14.470000000000027</v>
      </c>
      <c r="K71">
        <v>26.519999999999982</v>
      </c>
      <c r="L71">
        <v>-2.089999999999975</v>
      </c>
      <c r="M71">
        <v>-1.0500000000000114</v>
      </c>
      <c r="N71">
        <v>-2.7599999999999909</v>
      </c>
      <c r="O71">
        <v>1.0799999999999841</v>
      </c>
      <c r="P71">
        <v>-2.9599999999999937</v>
      </c>
      <c r="Q71">
        <v>-0.49000000000000909</v>
      </c>
      <c r="R71">
        <v>2.25</v>
      </c>
      <c r="S71">
        <v>0.71000000000000085</v>
      </c>
    </row>
    <row r="72" spans="1:19" x14ac:dyDescent="0.25">
      <c r="A72" s="4">
        <v>20394</v>
      </c>
      <c r="B72" s="6">
        <v>483.26</v>
      </c>
      <c r="C72" s="6">
        <v>166.65</v>
      </c>
      <c r="D72" s="6">
        <v>65.92</v>
      </c>
      <c r="E72">
        <v>28.389999999999986</v>
      </c>
      <c r="F72">
        <v>17.120000000000005</v>
      </c>
      <c r="G72">
        <v>2.5500000000000043</v>
      </c>
      <c r="H72">
        <v>-11.75</v>
      </c>
      <c r="I72">
        <v>-1.5600000000000023</v>
      </c>
      <c r="J72">
        <v>2.3299999999999841</v>
      </c>
      <c r="K72">
        <v>14.470000000000027</v>
      </c>
      <c r="L72">
        <v>-5.5200000000000102</v>
      </c>
      <c r="M72">
        <v>-2.089999999999975</v>
      </c>
      <c r="N72">
        <v>-1.0500000000000114</v>
      </c>
      <c r="O72">
        <v>-2.7599999999999909</v>
      </c>
      <c r="P72">
        <v>0.22999999999999687</v>
      </c>
      <c r="Q72">
        <v>-2.9599999999999937</v>
      </c>
      <c r="R72">
        <v>-0.49000000000000909</v>
      </c>
      <c r="S72">
        <v>2.25</v>
      </c>
    </row>
    <row r="73" spans="1:19" x14ac:dyDescent="0.25">
      <c r="A73" s="4">
        <v>20424</v>
      </c>
      <c r="B73" s="6">
        <v>488.4</v>
      </c>
      <c r="C73" s="6">
        <v>163.29</v>
      </c>
      <c r="D73" s="6">
        <v>64.16</v>
      </c>
      <c r="E73">
        <v>5.1399999999999864</v>
      </c>
      <c r="F73">
        <v>-3.3600000000000136</v>
      </c>
      <c r="G73">
        <v>-1.7600000000000051</v>
      </c>
      <c r="H73">
        <v>28.389999999999986</v>
      </c>
      <c r="I73">
        <v>-11.75</v>
      </c>
      <c r="J73">
        <v>-1.5600000000000023</v>
      </c>
      <c r="K73">
        <v>2.3299999999999841</v>
      </c>
      <c r="L73">
        <v>17.120000000000005</v>
      </c>
      <c r="M73">
        <v>-5.5200000000000102</v>
      </c>
      <c r="N73">
        <v>-2.089999999999975</v>
      </c>
      <c r="O73">
        <v>-1.0500000000000114</v>
      </c>
      <c r="P73">
        <v>2.5500000000000043</v>
      </c>
      <c r="Q73">
        <v>0.22999999999999687</v>
      </c>
      <c r="R73">
        <v>-2.9599999999999937</v>
      </c>
      <c r="S73">
        <v>-0.49000000000000909</v>
      </c>
    </row>
    <row r="74" spans="1:19" x14ac:dyDescent="0.25">
      <c r="A74" s="4">
        <v>20455</v>
      </c>
      <c r="B74" s="6">
        <v>470.74</v>
      </c>
      <c r="C74" s="6">
        <v>158.36000000000001</v>
      </c>
      <c r="D74" s="6">
        <v>63.88</v>
      </c>
      <c r="E74">
        <v>-17.659999999999968</v>
      </c>
      <c r="F74">
        <v>-4.9299999999999784</v>
      </c>
      <c r="G74">
        <v>-0.27999999999999403</v>
      </c>
      <c r="H74">
        <v>5.1399999999999864</v>
      </c>
      <c r="I74">
        <v>28.389999999999986</v>
      </c>
      <c r="J74">
        <v>-11.75</v>
      </c>
      <c r="K74">
        <v>-1.5600000000000023</v>
      </c>
      <c r="L74">
        <v>-3.3600000000000136</v>
      </c>
      <c r="M74">
        <v>17.120000000000005</v>
      </c>
      <c r="N74">
        <v>-5.5200000000000102</v>
      </c>
      <c r="O74">
        <v>-2.089999999999975</v>
      </c>
      <c r="P74">
        <v>-1.7600000000000051</v>
      </c>
      <c r="Q74">
        <v>2.5500000000000043</v>
      </c>
      <c r="R74">
        <v>0.22999999999999687</v>
      </c>
      <c r="S74">
        <v>-2.9599999999999937</v>
      </c>
    </row>
    <row r="75" spans="1:19" x14ac:dyDescent="0.25">
      <c r="A75" s="4">
        <v>20486</v>
      </c>
      <c r="B75" s="6">
        <v>483.65</v>
      </c>
      <c r="C75" s="6">
        <v>159.62</v>
      </c>
      <c r="D75" s="6">
        <v>65.09</v>
      </c>
      <c r="E75">
        <v>12.909999999999968</v>
      </c>
      <c r="F75">
        <v>1.2599999999999909</v>
      </c>
      <c r="G75">
        <v>1.2100000000000009</v>
      </c>
      <c r="H75">
        <v>-17.659999999999968</v>
      </c>
      <c r="I75">
        <v>5.1399999999999864</v>
      </c>
      <c r="J75">
        <v>28.389999999999986</v>
      </c>
      <c r="K75">
        <v>-11.75</v>
      </c>
      <c r="L75">
        <v>-4.9299999999999784</v>
      </c>
      <c r="M75">
        <v>-3.3600000000000136</v>
      </c>
      <c r="N75">
        <v>17.120000000000005</v>
      </c>
      <c r="O75">
        <v>-5.5200000000000102</v>
      </c>
      <c r="P75">
        <v>-0.27999999999999403</v>
      </c>
      <c r="Q75">
        <v>-1.7600000000000051</v>
      </c>
      <c r="R75">
        <v>2.5500000000000043</v>
      </c>
      <c r="S75">
        <v>0.22999999999999687</v>
      </c>
    </row>
    <row r="76" spans="1:19" x14ac:dyDescent="0.25">
      <c r="A76" s="4">
        <v>20515</v>
      </c>
      <c r="B76" s="6">
        <v>511.79</v>
      </c>
      <c r="C76" s="6">
        <v>171.82</v>
      </c>
      <c r="D76" s="6">
        <v>67.39</v>
      </c>
      <c r="E76">
        <v>28.140000000000043</v>
      </c>
      <c r="F76">
        <v>12.199999999999989</v>
      </c>
      <c r="G76">
        <v>2.2999999999999972</v>
      </c>
      <c r="H76">
        <v>12.909999999999968</v>
      </c>
      <c r="I76">
        <v>-17.659999999999968</v>
      </c>
      <c r="J76">
        <v>5.1399999999999864</v>
      </c>
      <c r="K76">
        <v>28.389999999999986</v>
      </c>
      <c r="L76">
        <v>1.2599999999999909</v>
      </c>
      <c r="M76">
        <v>-4.9299999999999784</v>
      </c>
      <c r="N76">
        <v>-3.3600000000000136</v>
      </c>
      <c r="O76">
        <v>17.120000000000005</v>
      </c>
      <c r="P76">
        <v>1.2100000000000009</v>
      </c>
      <c r="Q76">
        <v>-0.27999999999999403</v>
      </c>
      <c r="R76">
        <v>-1.7600000000000051</v>
      </c>
      <c r="S76">
        <v>2.5500000000000043</v>
      </c>
    </row>
    <row r="77" spans="1:19" x14ac:dyDescent="0.25">
      <c r="A77" s="4">
        <v>20546</v>
      </c>
      <c r="B77" s="6">
        <v>516.12</v>
      </c>
      <c r="C77" s="6">
        <v>176.63</v>
      </c>
      <c r="D77" s="6">
        <v>65.239999999999995</v>
      </c>
      <c r="E77">
        <v>4.3299999999999841</v>
      </c>
      <c r="F77">
        <v>4.8100000000000023</v>
      </c>
      <c r="G77">
        <v>-2.1500000000000057</v>
      </c>
      <c r="H77">
        <v>28.140000000000043</v>
      </c>
      <c r="I77">
        <v>12.909999999999968</v>
      </c>
      <c r="J77">
        <v>-17.659999999999968</v>
      </c>
      <c r="K77">
        <v>5.1399999999999864</v>
      </c>
      <c r="L77">
        <v>12.199999999999989</v>
      </c>
      <c r="M77">
        <v>1.2599999999999909</v>
      </c>
      <c r="N77">
        <v>-4.9299999999999784</v>
      </c>
      <c r="O77">
        <v>-3.3600000000000136</v>
      </c>
      <c r="P77">
        <v>2.2999999999999972</v>
      </c>
      <c r="Q77">
        <v>1.2100000000000009</v>
      </c>
      <c r="R77">
        <v>-0.27999999999999403</v>
      </c>
      <c r="S77">
        <v>-1.7600000000000051</v>
      </c>
    </row>
    <row r="78" spans="1:19" x14ac:dyDescent="0.25">
      <c r="A78" s="4">
        <v>20576</v>
      </c>
      <c r="B78" s="6">
        <v>478.05</v>
      </c>
      <c r="C78" s="6">
        <v>165.1</v>
      </c>
      <c r="D78" s="6">
        <v>65.239999999999995</v>
      </c>
      <c r="E78">
        <v>-38.069999999999993</v>
      </c>
      <c r="F78">
        <v>-11.530000000000001</v>
      </c>
      <c r="G78">
        <v>0</v>
      </c>
      <c r="H78">
        <v>4.3299999999999841</v>
      </c>
      <c r="I78">
        <v>28.140000000000043</v>
      </c>
      <c r="J78">
        <v>12.909999999999968</v>
      </c>
      <c r="K78">
        <v>-17.659999999999968</v>
      </c>
      <c r="L78">
        <v>4.8100000000000023</v>
      </c>
      <c r="M78">
        <v>12.199999999999989</v>
      </c>
      <c r="N78">
        <v>1.2599999999999909</v>
      </c>
      <c r="O78">
        <v>-4.9299999999999784</v>
      </c>
      <c r="P78">
        <v>-2.1500000000000057</v>
      </c>
      <c r="Q78">
        <v>2.2999999999999972</v>
      </c>
      <c r="R78">
        <v>1.2100000000000009</v>
      </c>
      <c r="S78">
        <v>-0.27999999999999403</v>
      </c>
    </row>
    <row r="79" spans="1:19" x14ac:dyDescent="0.25">
      <c r="A79" s="4">
        <v>20607</v>
      </c>
      <c r="B79" s="6">
        <v>492.78</v>
      </c>
      <c r="C79" s="6">
        <v>166.69</v>
      </c>
      <c r="D79" s="6">
        <v>67.38</v>
      </c>
      <c r="E79">
        <v>14.729999999999961</v>
      </c>
      <c r="F79">
        <v>1.5900000000000034</v>
      </c>
      <c r="G79">
        <v>2.1400000000000006</v>
      </c>
      <c r="H79">
        <v>-38.069999999999993</v>
      </c>
      <c r="I79">
        <v>4.3299999999999841</v>
      </c>
      <c r="J79">
        <v>28.140000000000043</v>
      </c>
      <c r="K79">
        <v>12.909999999999968</v>
      </c>
      <c r="L79">
        <v>-11.530000000000001</v>
      </c>
      <c r="M79">
        <v>4.8100000000000023</v>
      </c>
      <c r="N79">
        <v>12.199999999999989</v>
      </c>
      <c r="O79">
        <v>1.2599999999999909</v>
      </c>
      <c r="P79">
        <v>0</v>
      </c>
      <c r="Q79">
        <v>-2.1500000000000057</v>
      </c>
      <c r="R79">
        <v>2.2999999999999972</v>
      </c>
      <c r="S79">
        <v>1.2100000000000009</v>
      </c>
    </row>
    <row r="80" spans="1:19" x14ac:dyDescent="0.25">
      <c r="A80" s="4">
        <v>20637</v>
      </c>
      <c r="B80" s="6">
        <v>517.80999999999995</v>
      </c>
      <c r="C80" s="6">
        <v>170.65</v>
      </c>
      <c r="D80" s="6">
        <v>71.150000000000006</v>
      </c>
      <c r="E80">
        <v>25.029999999999973</v>
      </c>
      <c r="F80">
        <v>3.960000000000008</v>
      </c>
      <c r="G80">
        <v>3.7700000000000102</v>
      </c>
      <c r="H80">
        <v>14.729999999999961</v>
      </c>
      <c r="I80">
        <v>-38.069999999999993</v>
      </c>
      <c r="J80">
        <v>4.3299999999999841</v>
      </c>
      <c r="K80">
        <v>28.140000000000043</v>
      </c>
      <c r="L80">
        <v>1.5900000000000034</v>
      </c>
      <c r="M80">
        <v>-11.530000000000001</v>
      </c>
      <c r="N80">
        <v>4.8100000000000023</v>
      </c>
      <c r="O80">
        <v>12.199999999999989</v>
      </c>
      <c r="P80">
        <v>2.1400000000000006</v>
      </c>
      <c r="Q80">
        <v>0</v>
      </c>
      <c r="R80">
        <v>-2.1500000000000057</v>
      </c>
      <c r="S80">
        <v>2.2999999999999972</v>
      </c>
    </row>
    <row r="81" spans="1:19" x14ac:dyDescent="0.25">
      <c r="A81" s="4">
        <v>20668</v>
      </c>
      <c r="B81" s="6">
        <v>502.04</v>
      </c>
      <c r="C81" s="6">
        <v>160.65</v>
      </c>
      <c r="D81" s="6">
        <v>68.63</v>
      </c>
      <c r="E81">
        <v>-15.769999999999925</v>
      </c>
      <c r="F81">
        <v>-10</v>
      </c>
      <c r="G81">
        <v>-2.5200000000000102</v>
      </c>
      <c r="H81">
        <v>25.029999999999973</v>
      </c>
      <c r="I81">
        <v>14.729999999999961</v>
      </c>
      <c r="J81">
        <v>-38.069999999999993</v>
      </c>
      <c r="K81">
        <v>4.3299999999999841</v>
      </c>
      <c r="L81">
        <v>3.960000000000008</v>
      </c>
      <c r="M81">
        <v>1.5900000000000034</v>
      </c>
      <c r="N81">
        <v>-11.530000000000001</v>
      </c>
      <c r="O81">
        <v>4.8100000000000023</v>
      </c>
      <c r="P81">
        <v>3.7700000000000102</v>
      </c>
      <c r="Q81">
        <v>2.1400000000000006</v>
      </c>
      <c r="R81">
        <v>0</v>
      </c>
      <c r="S81">
        <v>-2.1500000000000057</v>
      </c>
    </row>
    <row r="82" spans="1:19" x14ac:dyDescent="0.25">
      <c r="A82" s="4">
        <v>20699</v>
      </c>
      <c r="B82" s="6">
        <v>475.25</v>
      </c>
      <c r="C82" s="6">
        <v>154.01</v>
      </c>
      <c r="D82" s="6">
        <v>65.569999999999993</v>
      </c>
      <c r="E82">
        <v>-26.79000000000002</v>
      </c>
      <c r="F82">
        <v>-6.6400000000000148</v>
      </c>
      <c r="G82">
        <v>-3.0600000000000023</v>
      </c>
      <c r="H82">
        <v>-15.769999999999925</v>
      </c>
      <c r="I82">
        <v>25.029999999999973</v>
      </c>
      <c r="J82">
        <v>14.729999999999961</v>
      </c>
      <c r="K82">
        <v>-38.069999999999993</v>
      </c>
      <c r="L82">
        <v>-10</v>
      </c>
      <c r="M82">
        <v>3.960000000000008</v>
      </c>
      <c r="N82">
        <v>1.5900000000000034</v>
      </c>
      <c r="O82">
        <v>-11.530000000000001</v>
      </c>
      <c r="P82">
        <v>-2.5200000000000102</v>
      </c>
      <c r="Q82">
        <v>3.7700000000000102</v>
      </c>
      <c r="R82">
        <v>2.1400000000000006</v>
      </c>
      <c r="S82">
        <v>0</v>
      </c>
    </row>
    <row r="83" spans="1:19" x14ac:dyDescent="0.25">
      <c r="A83" s="4">
        <v>20729</v>
      </c>
      <c r="B83" s="6">
        <v>479.85</v>
      </c>
      <c r="C83" s="6">
        <v>155.93</v>
      </c>
      <c r="D83" s="6">
        <v>66.2</v>
      </c>
      <c r="E83">
        <v>4.6000000000000227</v>
      </c>
      <c r="F83">
        <v>1.9200000000000159</v>
      </c>
      <c r="G83">
        <v>0.63000000000000966</v>
      </c>
      <c r="H83">
        <v>-26.79000000000002</v>
      </c>
      <c r="I83">
        <v>-15.769999999999925</v>
      </c>
      <c r="J83">
        <v>25.029999999999973</v>
      </c>
      <c r="K83">
        <v>14.729999999999961</v>
      </c>
      <c r="L83">
        <v>-6.6400000000000148</v>
      </c>
      <c r="M83">
        <v>-10</v>
      </c>
      <c r="N83">
        <v>3.960000000000008</v>
      </c>
      <c r="O83">
        <v>1.5900000000000034</v>
      </c>
      <c r="P83">
        <v>-3.0600000000000023</v>
      </c>
      <c r="Q83">
        <v>-2.5200000000000102</v>
      </c>
      <c r="R83">
        <v>3.7700000000000102</v>
      </c>
      <c r="S83">
        <v>2.1400000000000006</v>
      </c>
    </row>
    <row r="84" spans="1:19" x14ac:dyDescent="0.25">
      <c r="A84" s="4">
        <v>20760</v>
      </c>
      <c r="B84" s="6">
        <v>472.78</v>
      </c>
      <c r="C84" s="6">
        <v>151.69</v>
      </c>
      <c r="D84" s="6">
        <v>66.42</v>
      </c>
      <c r="E84">
        <v>-7.07000000000005</v>
      </c>
      <c r="F84">
        <v>-4.2400000000000091</v>
      </c>
      <c r="G84">
        <v>0.21999999999999886</v>
      </c>
      <c r="H84">
        <v>4.6000000000000227</v>
      </c>
      <c r="I84">
        <v>-26.79000000000002</v>
      </c>
      <c r="J84">
        <v>-15.769999999999925</v>
      </c>
      <c r="K84">
        <v>25.029999999999973</v>
      </c>
      <c r="L84">
        <v>1.9200000000000159</v>
      </c>
      <c r="M84">
        <v>-6.6400000000000148</v>
      </c>
      <c r="N84">
        <v>-10</v>
      </c>
      <c r="O84">
        <v>3.960000000000008</v>
      </c>
      <c r="P84">
        <v>0.63000000000000966</v>
      </c>
      <c r="Q84">
        <v>-3.0600000000000023</v>
      </c>
      <c r="R84">
        <v>-2.5200000000000102</v>
      </c>
      <c r="S84">
        <v>3.7700000000000102</v>
      </c>
    </row>
    <row r="85" spans="1:19" x14ac:dyDescent="0.25">
      <c r="A85" s="4">
        <v>20790</v>
      </c>
      <c r="B85" s="6">
        <v>499.47</v>
      </c>
      <c r="C85" s="6">
        <v>153.22999999999999</v>
      </c>
      <c r="D85" s="6">
        <v>68.540000000000006</v>
      </c>
      <c r="E85">
        <v>26.690000000000055</v>
      </c>
      <c r="F85">
        <v>1.539999999999992</v>
      </c>
      <c r="G85">
        <v>2.1200000000000045</v>
      </c>
      <c r="H85">
        <v>-7.07000000000005</v>
      </c>
      <c r="I85">
        <v>4.6000000000000227</v>
      </c>
      <c r="J85">
        <v>-26.79000000000002</v>
      </c>
      <c r="K85">
        <v>-15.769999999999925</v>
      </c>
      <c r="L85">
        <v>-4.2400000000000091</v>
      </c>
      <c r="M85">
        <v>1.9200000000000159</v>
      </c>
      <c r="N85">
        <v>-6.6400000000000148</v>
      </c>
      <c r="O85">
        <v>-10</v>
      </c>
      <c r="P85">
        <v>0.21999999999999886</v>
      </c>
      <c r="Q85">
        <v>0.63000000000000966</v>
      </c>
      <c r="R85">
        <v>-3.0600000000000023</v>
      </c>
      <c r="S85">
        <v>-2.5200000000000102</v>
      </c>
    </row>
    <row r="86" spans="1:19" x14ac:dyDescent="0.25">
      <c r="A86" s="4">
        <v>20821</v>
      </c>
      <c r="B86" s="6">
        <v>479.16</v>
      </c>
      <c r="C86" s="6">
        <v>148.79</v>
      </c>
      <c r="D86" s="6">
        <v>70.930000000000007</v>
      </c>
      <c r="E86">
        <v>-20.310000000000002</v>
      </c>
      <c r="F86">
        <v>-4.4399999999999977</v>
      </c>
      <c r="G86">
        <v>2.3900000000000006</v>
      </c>
      <c r="H86">
        <v>26.690000000000055</v>
      </c>
      <c r="I86">
        <v>-7.07000000000005</v>
      </c>
      <c r="J86">
        <v>4.6000000000000227</v>
      </c>
      <c r="K86">
        <v>-26.79000000000002</v>
      </c>
      <c r="L86">
        <v>1.539999999999992</v>
      </c>
      <c r="M86">
        <v>-4.2400000000000091</v>
      </c>
      <c r="N86">
        <v>1.9200000000000159</v>
      </c>
      <c r="O86">
        <v>-6.6400000000000148</v>
      </c>
      <c r="P86">
        <v>2.1200000000000045</v>
      </c>
      <c r="Q86">
        <v>0.21999999999999886</v>
      </c>
      <c r="R86">
        <v>0.63000000000000966</v>
      </c>
      <c r="S86">
        <v>-3.0600000000000023</v>
      </c>
    </row>
    <row r="87" spans="1:19" x14ac:dyDescent="0.25">
      <c r="A87" s="4">
        <v>20852</v>
      </c>
      <c r="B87" s="6">
        <v>464.62</v>
      </c>
      <c r="C87" s="6">
        <v>141.04</v>
      </c>
      <c r="D87" s="6">
        <v>70.400000000000006</v>
      </c>
      <c r="E87">
        <v>-14.54000000000002</v>
      </c>
      <c r="F87">
        <v>-7.75</v>
      </c>
      <c r="G87">
        <v>-0.53000000000000114</v>
      </c>
      <c r="H87">
        <v>-20.310000000000002</v>
      </c>
      <c r="I87">
        <v>26.690000000000055</v>
      </c>
      <c r="J87">
        <v>-7.07000000000005</v>
      </c>
      <c r="K87">
        <v>4.6000000000000227</v>
      </c>
      <c r="L87">
        <v>-4.4399999999999977</v>
      </c>
      <c r="M87">
        <v>1.539999999999992</v>
      </c>
      <c r="N87">
        <v>-4.2400000000000091</v>
      </c>
      <c r="O87">
        <v>1.9200000000000159</v>
      </c>
      <c r="P87">
        <v>2.3900000000000006</v>
      </c>
      <c r="Q87">
        <v>2.1200000000000045</v>
      </c>
      <c r="R87">
        <v>0.21999999999999886</v>
      </c>
      <c r="S87">
        <v>0.63000000000000966</v>
      </c>
    </row>
    <row r="88" spans="1:19" x14ac:dyDescent="0.25">
      <c r="A88" s="4">
        <v>20880</v>
      </c>
      <c r="B88" s="6">
        <v>474.81</v>
      </c>
      <c r="C88" s="6">
        <v>144.05000000000001</v>
      </c>
      <c r="D88" s="6">
        <v>71.47</v>
      </c>
      <c r="E88">
        <v>10.189999999999998</v>
      </c>
      <c r="F88">
        <v>3.0100000000000193</v>
      </c>
      <c r="G88">
        <v>1.0699999999999932</v>
      </c>
      <c r="H88">
        <v>-14.54000000000002</v>
      </c>
      <c r="I88">
        <v>-20.310000000000002</v>
      </c>
      <c r="J88">
        <v>26.690000000000055</v>
      </c>
      <c r="K88">
        <v>-7.07000000000005</v>
      </c>
      <c r="L88">
        <v>-7.75</v>
      </c>
      <c r="M88">
        <v>-4.4399999999999977</v>
      </c>
      <c r="N88">
        <v>1.539999999999992</v>
      </c>
      <c r="O88">
        <v>-4.2400000000000091</v>
      </c>
      <c r="P88">
        <v>-0.53000000000000114</v>
      </c>
      <c r="Q88">
        <v>2.3900000000000006</v>
      </c>
      <c r="R88">
        <v>2.1200000000000045</v>
      </c>
      <c r="S88">
        <v>0.21999999999999886</v>
      </c>
    </row>
    <row r="89" spans="1:19" x14ac:dyDescent="0.25">
      <c r="A89" s="4">
        <v>20911</v>
      </c>
      <c r="B89" s="6">
        <v>494.36</v>
      </c>
      <c r="C89" s="6">
        <v>145.84</v>
      </c>
      <c r="D89" s="6">
        <v>73.010000000000005</v>
      </c>
      <c r="E89">
        <v>19.550000000000011</v>
      </c>
      <c r="F89">
        <v>1.789999999999992</v>
      </c>
      <c r="G89">
        <v>1.5400000000000063</v>
      </c>
      <c r="H89">
        <v>10.189999999999998</v>
      </c>
      <c r="I89">
        <v>-14.54000000000002</v>
      </c>
      <c r="J89">
        <v>-20.310000000000002</v>
      </c>
      <c r="K89">
        <v>26.690000000000055</v>
      </c>
      <c r="L89">
        <v>3.0100000000000193</v>
      </c>
      <c r="M89">
        <v>-7.75</v>
      </c>
      <c r="N89">
        <v>-4.4399999999999977</v>
      </c>
      <c r="O89">
        <v>1.539999999999992</v>
      </c>
      <c r="P89">
        <v>1.0699999999999932</v>
      </c>
      <c r="Q89">
        <v>-0.53000000000000114</v>
      </c>
      <c r="R89">
        <v>2.3900000000000006</v>
      </c>
      <c r="S89">
        <v>2.1200000000000045</v>
      </c>
    </row>
    <row r="90" spans="1:19" x14ac:dyDescent="0.25">
      <c r="A90" s="4">
        <v>20941</v>
      </c>
      <c r="B90" s="6">
        <v>504.93</v>
      </c>
      <c r="C90" s="6">
        <v>145.55000000000001</v>
      </c>
      <c r="D90" s="6">
        <v>74.03</v>
      </c>
      <c r="E90">
        <v>10.569999999999993</v>
      </c>
      <c r="F90">
        <v>-0.28999999999999204</v>
      </c>
      <c r="G90">
        <v>1.019999999999996</v>
      </c>
      <c r="H90">
        <v>19.550000000000011</v>
      </c>
      <c r="I90">
        <v>10.189999999999998</v>
      </c>
      <c r="J90">
        <v>-14.54000000000002</v>
      </c>
      <c r="K90">
        <v>-20.310000000000002</v>
      </c>
      <c r="L90">
        <v>1.789999999999992</v>
      </c>
      <c r="M90">
        <v>3.0100000000000193</v>
      </c>
      <c r="N90">
        <v>-7.75</v>
      </c>
      <c r="O90">
        <v>-4.4399999999999977</v>
      </c>
      <c r="P90">
        <v>1.5400000000000063</v>
      </c>
      <c r="Q90">
        <v>1.0699999999999932</v>
      </c>
      <c r="R90">
        <v>-0.53000000000000114</v>
      </c>
      <c r="S90">
        <v>2.3900000000000006</v>
      </c>
    </row>
    <row r="91" spans="1:19" x14ac:dyDescent="0.25">
      <c r="A91" s="4">
        <v>20972</v>
      </c>
      <c r="B91" s="6">
        <v>503.29</v>
      </c>
      <c r="C91" s="6">
        <v>146.46</v>
      </c>
      <c r="D91" s="6">
        <v>69.84</v>
      </c>
      <c r="E91">
        <v>-1.6399999999999864</v>
      </c>
      <c r="F91">
        <v>0.90999999999999659</v>
      </c>
      <c r="G91">
        <v>-4.1899999999999977</v>
      </c>
      <c r="H91">
        <v>10.569999999999993</v>
      </c>
      <c r="I91">
        <v>19.550000000000011</v>
      </c>
      <c r="J91">
        <v>10.189999999999998</v>
      </c>
      <c r="K91">
        <v>-14.54000000000002</v>
      </c>
      <c r="L91">
        <v>-0.28999999999999204</v>
      </c>
      <c r="M91">
        <v>1.789999999999992</v>
      </c>
      <c r="N91">
        <v>3.0100000000000193</v>
      </c>
      <c r="O91">
        <v>-7.75</v>
      </c>
      <c r="P91">
        <v>1.019999999999996</v>
      </c>
      <c r="Q91">
        <v>1.5400000000000063</v>
      </c>
      <c r="R91">
        <v>1.0699999999999932</v>
      </c>
      <c r="S91">
        <v>-0.53000000000000114</v>
      </c>
    </row>
    <row r="92" spans="1:19" x14ac:dyDescent="0.25">
      <c r="A92" s="4">
        <v>21002</v>
      </c>
      <c r="B92" s="6">
        <v>508.52</v>
      </c>
      <c r="C92" s="6">
        <v>149.79</v>
      </c>
      <c r="D92" s="6">
        <v>69.88</v>
      </c>
      <c r="E92">
        <v>5.2299999999999613</v>
      </c>
      <c r="F92">
        <v>3.3299999999999841</v>
      </c>
      <c r="G92">
        <v>3.9999999999992042E-2</v>
      </c>
      <c r="H92">
        <v>-1.6399999999999864</v>
      </c>
      <c r="I92">
        <v>10.569999999999993</v>
      </c>
      <c r="J92">
        <v>19.550000000000011</v>
      </c>
      <c r="K92">
        <v>10.189999999999998</v>
      </c>
      <c r="L92">
        <v>0.90999999999999659</v>
      </c>
      <c r="M92">
        <v>-0.28999999999999204</v>
      </c>
      <c r="N92">
        <v>1.789999999999992</v>
      </c>
      <c r="O92">
        <v>3.0100000000000193</v>
      </c>
      <c r="P92">
        <v>-4.1899999999999977</v>
      </c>
      <c r="Q92">
        <v>1.019999999999996</v>
      </c>
      <c r="R92">
        <v>1.5400000000000063</v>
      </c>
      <c r="S92">
        <v>1.0699999999999932</v>
      </c>
    </row>
    <row r="93" spans="1:19" x14ac:dyDescent="0.25">
      <c r="A93" s="4">
        <v>21033</v>
      </c>
      <c r="B93" s="6">
        <v>484.35</v>
      </c>
      <c r="C93" s="6">
        <v>137.49</v>
      </c>
      <c r="D93" s="6">
        <v>67.84</v>
      </c>
      <c r="E93">
        <v>-24.169999999999959</v>
      </c>
      <c r="F93">
        <v>-12.299999999999983</v>
      </c>
      <c r="G93">
        <v>-2.039999999999992</v>
      </c>
      <c r="H93">
        <v>5.2299999999999613</v>
      </c>
      <c r="I93">
        <v>-1.6399999999999864</v>
      </c>
      <c r="J93">
        <v>10.569999999999993</v>
      </c>
      <c r="K93">
        <v>19.550000000000011</v>
      </c>
      <c r="L93">
        <v>3.3299999999999841</v>
      </c>
      <c r="M93">
        <v>0.90999999999999659</v>
      </c>
      <c r="N93">
        <v>-0.28999999999999204</v>
      </c>
      <c r="O93">
        <v>1.789999999999992</v>
      </c>
      <c r="P93">
        <v>3.9999999999992042E-2</v>
      </c>
      <c r="Q93">
        <v>-4.1899999999999977</v>
      </c>
      <c r="R93">
        <v>1.019999999999996</v>
      </c>
      <c r="S93">
        <v>1.5400000000000063</v>
      </c>
    </row>
    <row r="94" spans="1:19" x14ac:dyDescent="0.25">
      <c r="A94" s="4">
        <v>21064</v>
      </c>
      <c r="B94" s="6">
        <v>456.3</v>
      </c>
      <c r="C94" s="6">
        <v>123.7</v>
      </c>
      <c r="D94" s="6">
        <v>66.67</v>
      </c>
      <c r="E94">
        <v>-28.050000000000011</v>
      </c>
      <c r="F94">
        <v>-13.790000000000006</v>
      </c>
      <c r="G94">
        <v>-1.1700000000000017</v>
      </c>
      <c r="H94">
        <v>-24.169999999999959</v>
      </c>
      <c r="I94">
        <v>5.2299999999999613</v>
      </c>
      <c r="J94">
        <v>-1.6399999999999864</v>
      </c>
      <c r="K94">
        <v>10.569999999999993</v>
      </c>
      <c r="L94">
        <v>-12.299999999999983</v>
      </c>
      <c r="M94">
        <v>3.3299999999999841</v>
      </c>
      <c r="N94">
        <v>0.90999999999999659</v>
      </c>
      <c r="O94">
        <v>-0.28999999999999204</v>
      </c>
      <c r="P94">
        <v>-2.039999999999992</v>
      </c>
      <c r="Q94">
        <v>3.9999999999992042E-2</v>
      </c>
      <c r="R94">
        <v>-4.1899999999999977</v>
      </c>
      <c r="S94">
        <v>1.019999999999996</v>
      </c>
    </row>
    <row r="95" spans="1:19" x14ac:dyDescent="0.25">
      <c r="A95" s="4">
        <v>21094</v>
      </c>
      <c r="B95" s="6">
        <v>441.04</v>
      </c>
      <c r="C95" s="6">
        <v>110.94</v>
      </c>
      <c r="D95" s="6">
        <v>65.75</v>
      </c>
      <c r="E95">
        <v>-15.259999999999991</v>
      </c>
      <c r="F95">
        <v>-12.760000000000005</v>
      </c>
      <c r="G95">
        <v>-0.92000000000000171</v>
      </c>
      <c r="H95">
        <v>-28.050000000000011</v>
      </c>
      <c r="I95">
        <v>-24.169999999999959</v>
      </c>
      <c r="J95">
        <v>5.2299999999999613</v>
      </c>
      <c r="K95">
        <v>-1.6399999999999864</v>
      </c>
      <c r="L95">
        <v>-13.790000000000006</v>
      </c>
      <c r="M95">
        <v>-12.299999999999983</v>
      </c>
      <c r="N95">
        <v>3.3299999999999841</v>
      </c>
      <c r="O95">
        <v>0.90999999999999659</v>
      </c>
      <c r="P95">
        <v>-1.1700000000000017</v>
      </c>
      <c r="Q95">
        <v>-2.039999999999992</v>
      </c>
      <c r="R95">
        <v>3.9999999999992042E-2</v>
      </c>
      <c r="S95">
        <v>-4.1899999999999977</v>
      </c>
    </row>
    <row r="96" spans="1:19" x14ac:dyDescent="0.25">
      <c r="A96" s="4">
        <v>21125</v>
      </c>
      <c r="B96" s="6">
        <v>449.87</v>
      </c>
      <c r="C96" s="6">
        <v>103.97</v>
      </c>
      <c r="D96" s="6">
        <v>67.73</v>
      </c>
      <c r="E96">
        <v>8.8299999999999841</v>
      </c>
      <c r="F96">
        <v>-6.9699999999999989</v>
      </c>
      <c r="G96">
        <v>1.980000000000004</v>
      </c>
      <c r="H96">
        <v>-15.259999999999991</v>
      </c>
      <c r="I96">
        <v>-28.050000000000011</v>
      </c>
      <c r="J96">
        <v>-24.169999999999959</v>
      </c>
      <c r="K96">
        <v>5.2299999999999613</v>
      </c>
      <c r="L96">
        <v>-12.760000000000005</v>
      </c>
      <c r="M96">
        <v>-13.790000000000006</v>
      </c>
      <c r="N96">
        <v>-12.299999999999983</v>
      </c>
      <c r="O96">
        <v>3.3299999999999841</v>
      </c>
      <c r="P96">
        <v>-0.92000000000000171</v>
      </c>
      <c r="Q96">
        <v>-1.1700000000000017</v>
      </c>
      <c r="R96">
        <v>-2.039999999999992</v>
      </c>
      <c r="S96">
        <v>3.9999999999992042E-2</v>
      </c>
    </row>
    <row r="97" spans="1:19" x14ac:dyDescent="0.25">
      <c r="A97" s="4">
        <v>21155</v>
      </c>
      <c r="B97" s="6">
        <v>435.69</v>
      </c>
      <c r="C97" s="6">
        <v>96.96</v>
      </c>
      <c r="D97" s="6">
        <v>68.58</v>
      </c>
      <c r="E97">
        <v>-14.180000000000007</v>
      </c>
      <c r="F97">
        <v>-7.0100000000000051</v>
      </c>
      <c r="G97">
        <v>0.84999999999999432</v>
      </c>
      <c r="H97">
        <v>8.8299999999999841</v>
      </c>
      <c r="I97">
        <v>-15.259999999999991</v>
      </c>
      <c r="J97">
        <v>-28.050000000000011</v>
      </c>
      <c r="K97">
        <v>-24.169999999999959</v>
      </c>
      <c r="L97">
        <v>-6.9699999999999989</v>
      </c>
      <c r="M97">
        <v>-12.760000000000005</v>
      </c>
      <c r="N97">
        <v>-13.790000000000006</v>
      </c>
      <c r="O97">
        <v>-12.299999999999983</v>
      </c>
      <c r="P97">
        <v>1.980000000000004</v>
      </c>
      <c r="Q97">
        <v>-0.92000000000000171</v>
      </c>
      <c r="R97">
        <v>-1.1700000000000017</v>
      </c>
      <c r="S97">
        <v>-2.039999999999992</v>
      </c>
    </row>
    <row r="98" spans="1:19" x14ac:dyDescent="0.25">
      <c r="A98" s="4">
        <v>21186</v>
      </c>
      <c r="B98" s="6">
        <v>450.02</v>
      </c>
      <c r="C98" s="6">
        <v>109.04</v>
      </c>
      <c r="D98" s="6">
        <v>72.27</v>
      </c>
      <c r="E98">
        <v>14.329999999999984</v>
      </c>
      <c r="F98">
        <v>12.080000000000013</v>
      </c>
      <c r="G98">
        <v>3.6899999999999977</v>
      </c>
      <c r="H98">
        <v>-14.180000000000007</v>
      </c>
      <c r="I98">
        <v>8.8299999999999841</v>
      </c>
      <c r="J98">
        <v>-15.259999999999991</v>
      </c>
      <c r="K98">
        <v>-28.050000000000011</v>
      </c>
      <c r="L98">
        <v>-7.0100000000000051</v>
      </c>
      <c r="M98">
        <v>-6.9699999999999989</v>
      </c>
      <c r="N98">
        <v>-12.760000000000005</v>
      </c>
      <c r="O98">
        <v>-13.790000000000006</v>
      </c>
      <c r="P98">
        <v>0.84999999999999432</v>
      </c>
      <c r="Q98">
        <v>1.980000000000004</v>
      </c>
      <c r="R98">
        <v>-0.92000000000000171</v>
      </c>
      <c r="S98">
        <v>-1.1700000000000017</v>
      </c>
    </row>
    <row r="99" spans="1:19" x14ac:dyDescent="0.25">
      <c r="A99" s="4">
        <v>21217</v>
      </c>
      <c r="B99" s="6">
        <v>439.92</v>
      </c>
      <c r="C99" s="6">
        <v>102.95</v>
      </c>
      <c r="D99" s="6">
        <v>72.489999999999995</v>
      </c>
      <c r="E99">
        <v>-10.099999999999966</v>
      </c>
      <c r="F99">
        <v>-6.0900000000000034</v>
      </c>
      <c r="G99">
        <v>0.21999999999999886</v>
      </c>
      <c r="H99">
        <v>14.329999999999984</v>
      </c>
      <c r="I99">
        <v>-14.180000000000007</v>
      </c>
      <c r="J99">
        <v>8.8299999999999841</v>
      </c>
      <c r="K99">
        <v>-15.259999999999991</v>
      </c>
      <c r="L99">
        <v>12.080000000000013</v>
      </c>
      <c r="M99">
        <v>-7.0100000000000051</v>
      </c>
      <c r="N99">
        <v>-6.9699999999999989</v>
      </c>
      <c r="O99">
        <v>-12.760000000000005</v>
      </c>
      <c r="P99">
        <v>3.6899999999999977</v>
      </c>
      <c r="Q99">
        <v>0.84999999999999432</v>
      </c>
      <c r="R99">
        <v>1.980000000000004</v>
      </c>
      <c r="S99">
        <v>-0.92000000000000171</v>
      </c>
    </row>
    <row r="100" spans="1:19" x14ac:dyDescent="0.25">
      <c r="A100" s="4">
        <v>21245</v>
      </c>
      <c r="B100" s="6">
        <v>446.76</v>
      </c>
      <c r="C100" s="6">
        <v>103.88</v>
      </c>
      <c r="D100" s="6">
        <v>74</v>
      </c>
      <c r="E100">
        <v>6.839999999999975</v>
      </c>
      <c r="F100">
        <v>0.92999999999999261</v>
      </c>
      <c r="G100">
        <v>1.5100000000000051</v>
      </c>
      <c r="H100">
        <v>-10.099999999999966</v>
      </c>
      <c r="I100">
        <v>14.329999999999984</v>
      </c>
      <c r="J100">
        <v>-14.180000000000007</v>
      </c>
      <c r="K100">
        <v>8.8299999999999841</v>
      </c>
      <c r="L100">
        <v>-6.0900000000000034</v>
      </c>
      <c r="M100">
        <v>12.080000000000013</v>
      </c>
      <c r="N100">
        <v>-7.0100000000000051</v>
      </c>
      <c r="O100">
        <v>-6.9699999999999989</v>
      </c>
      <c r="P100">
        <v>0.21999999999999886</v>
      </c>
      <c r="Q100">
        <v>3.6899999999999977</v>
      </c>
      <c r="R100">
        <v>0.84999999999999432</v>
      </c>
      <c r="S100">
        <v>1.980000000000004</v>
      </c>
    </row>
    <row r="101" spans="1:19" x14ac:dyDescent="0.25">
      <c r="A101" s="4">
        <v>21276</v>
      </c>
      <c r="B101" s="6">
        <v>455.86</v>
      </c>
      <c r="C101" s="6">
        <v>111.87</v>
      </c>
      <c r="D101" s="6">
        <v>77.37</v>
      </c>
      <c r="E101">
        <v>9.1000000000000227</v>
      </c>
      <c r="F101">
        <v>7.9900000000000091</v>
      </c>
      <c r="G101">
        <v>3.3700000000000045</v>
      </c>
      <c r="H101">
        <v>6.839999999999975</v>
      </c>
      <c r="I101">
        <v>-10.099999999999966</v>
      </c>
      <c r="J101">
        <v>14.329999999999984</v>
      </c>
      <c r="K101">
        <v>-14.180000000000007</v>
      </c>
      <c r="L101">
        <v>0.92999999999999261</v>
      </c>
      <c r="M101">
        <v>-6.0900000000000034</v>
      </c>
      <c r="N101">
        <v>12.080000000000013</v>
      </c>
      <c r="O101">
        <v>-7.0100000000000051</v>
      </c>
      <c r="P101">
        <v>1.5100000000000051</v>
      </c>
      <c r="Q101">
        <v>0.21999999999999886</v>
      </c>
      <c r="R101">
        <v>3.6899999999999977</v>
      </c>
      <c r="S101">
        <v>0.84999999999999432</v>
      </c>
    </row>
    <row r="102" spans="1:19" x14ac:dyDescent="0.25">
      <c r="A102" s="4">
        <v>21306</v>
      </c>
      <c r="B102" s="6">
        <v>462.7</v>
      </c>
      <c r="C102" s="6">
        <v>116</v>
      </c>
      <c r="D102" s="6">
        <v>78.19</v>
      </c>
      <c r="E102">
        <v>6.839999999999975</v>
      </c>
      <c r="F102">
        <v>4.1299999999999955</v>
      </c>
      <c r="G102">
        <v>0.81999999999999318</v>
      </c>
      <c r="H102">
        <v>9.1000000000000227</v>
      </c>
      <c r="I102">
        <v>6.839999999999975</v>
      </c>
      <c r="J102">
        <v>-10.099999999999966</v>
      </c>
      <c r="K102">
        <v>14.329999999999984</v>
      </c>
      <c r="L102">
        <v>7.9900000000000091</v>
      </c>
      <c r="M102">
        <v>0.92999999999999261</v>
      </c>
      <c r="N102">
        <v>-6.0900000000000034</v>
      </c>
      <c r="O102">
        <v>12.080000000000013</v>
      </c>
      <c r="P102">
        <v>3.3700000000000045</v>
      </c>
      <c r="Q102">
        <v>1.5100000000000051</v>
      </c>
      <c r="R102">
        <v>0.21999999999999886</v>
      </c>
      <c r="S102">
        <v>3.6899999999999977</v>
      </c>
    </row>
    <row r="103" spans="1:19" x14ac:dyDescent="0.25">
      <c r="A103" s="4">
        <v>21337</v>
      </c>
      <c r="B103" s="6">
        <v>478.18</v>
      </c>
      <c r="C103" s="6">
        <v>118.75</v>
      </c>
      <c r="D103" s="6">
        <v>78.92</v>
      </c>
      <c r="E103">
        <v>15.480000000000018</v>
      </c>
      <c r="F103">
        <v>2.75</v>
      </c>
      <c r="G103">
        <v>0.73000000000000398</v>
      </c>
      <c r="H103">
        <v>6.839999999999975</v>
      </c>
      <c r="I103">
        <v>9.1000000000000227</v>
      </c>
      <c r="J103">
        <v>6.839999999999975</v>
      </c>
      <c r="K103">
        <v>-10.099999999999966</v>
      </c>
      <c r="L103">
        <v>4.1299999999999955</v>
      </c>
      <c r="M103">
        <v>7.9900000000000091</v>
      </c>
      <c r="N103">
        <v>0.92999999999999261</v>
      </c>
      <c r="O103">
        <v>-6.0900000000000034</v>
      </c>
      <c r="P103">
        <v>0.81999999999999318</v>
      </c>
      <c r="Q103">
        <v>3.3700000000000045</v>
      </c>
      <c r="R103">
        <v>1.5100000000000051</v>
      </c>
      <c r="S103">
        <v>0.21999999999999886</v>
      </c>
    </row>
    <row r="104" spans="1:19" x14ac:dyDescent="0.25">
      <c r="A104" s="4">
        <v>21367</v>
      </c>
      <c r="B104" s="6">
        <v>502.99</v>
      </c>
      <c r="C104" s="6">
        <v>131.66999999999999</v>
      </c>
      <c r="D104" s="6">
        <v>79.58</v>
      </c>
      <c r="E104">
        <v>24.810000000000002</v>
      </c>
      <c r="F104">
        <v>12.919999999999987</v>
      </c>
      <c r="G104">
        <v>0.65999999999999659</v>
      </c>
      <c r="H104">
        <v>15.480000000000018</v>
      </c>
      <c r="I104">
        <v>6.839999999999975</v>
      </c>
      <c r="J104">
        <v>9.1000000000000227</v>
      </c>
      <c r="K104">
        <v>6.839999999999975</v>
      </c>
      <c r="L104">
        <v>2.75</v>
      </c>
      <c r="M104">
        <v>4.1299999999999955</v>
      </c>
      <c r="N104">
        <v>7.9900000000000091</v>
      </c>
      <c r="O104">
        <v>0.92999999999999261</v>
      </c>
      <c r="P104">
        <v>0.73000000000000398</v>
      </c>
      <c r="Q104">
        <v>0.81999999999999318</v>
      </c>
      <c r="R104">
        <v>3.3700000000000045</v>
      </c>
      <c r="S104">
        <v>1.5100000000000051</v>
      </c>
    </row>
    <row r="105" spans="1:19" x14ac:dyDescent="0.25">
      <c r="A105" s="4">
        <v>21398</v>
      </c>
      <c r="B105" s="6">
        <v>508.63</v>
      </c>
      <c r="C105" s="6">
        <v>132.52000000000001</v>
      </c>
      <c r="D105" s="6">
        <v>77.97</v>
      </c>
      <c r="E105">
        <v>5.6399999999999864</v>
      </c>
      <c r="F105">
        <v>0.85000000000002274</v>
      </c>
      <c r="G105">
        <v>-1.6099999999999994</v>
      </c>
      <c r="H105">
        <v>24.810000000000002</v>
      </c>
      <c r="I105">
        <v>15.480000000000018</v>
      </c>
      <c r="J105">
        <v>6.839999999999975</v>
      </c>
      <c r="K105">
        <v>9.1000000000000227</v>
      </c>
      <c r="L105">
        <v>12.919999999999987</v>
      </c>
      <c r="M105">
        <v>2.75</v>
      </c>
      <c r="N105">
        <v>4.1299999999999955</v>
      </c>
      <c r="O105">
        <v>7.9900000000000091</v>
      </c>
      <c r="P105">
        <v>0.65999999999999659</v>
      </c>
      <c r="Q105">
        <v>0.73000000000000398</v>
      </c>
      <c r="R105">
        <v>0.81999999999999318</v>
      </c>
      <c r="S105">
        <v>3.3700000000000045</v>
      </c>
    </row>
    <row r="106" spans="1:19" x14ac:dyDescent="0.25">
      <c r="A106" s="4">
        <v>21429</v>
      </c>
      <c r="B106" s="6">
        <v>532.09</v>
      </c>
      <c r="C106" s="6">
        <v>144.61000000000001</v>
      </c>
      <c r="D106" s="6">
        <v>80.709999999999994</v>
      </c>
      <c r="E106">
        <v>23.460000000000036</v>
      </c>
      <c r="F106">
        <v>12.090000000000003</v>
      </c>
      <c r="G106">
        <v>2.7399999999999949</v>
      </c>
      <c r="H106">
        <v>5.6399999999999864</v>
      </c>
      <c r="I106">
        <v>24.810000000000002</v>
      </c>
      <c r="J106">
        <v>15.480000000000018</v>
      </c>
      <c r="K106">
        <v>6.839999999999975</v>
      </c>
      <c r="L106">
        <v>0.85000000000002274</v>
      </c>
      <c r="M106">
        <v>12.919999999999987</v>
      </c>
      <c r="N106">
        <v>2.75</v>
      </c>
      <c r="O106">
        <v>4.1299999999999955</v>
      </c>
      <c r="P106">
        <v>-1.6099999999999994</v>
      </c>
      <c r="Q106">
        <v>0.65999999999999659</v>
      </c>
      <c r="R106">
        <v>0.73000000000000398</v>
      </c>
      <c r="S106">
        <v>0.81999999999999318</v>
      </c>
    </row>
    <row r="107" spans="1:19" x14ac:dyDescent="0.25">
      <c r="A107" s="4">
        <v>21459</v>
      </c>
      <c r="B107" s="6">
        <v>543.22</v>
      </c>
      <c r="C107" s="6">
        <v>148.56</v>
      </c>
      <c r="D107" s="6">
        <v>83.22</v>
      </c>
      <c r="E107">
        <v>11.129999999999995</v>
      </c>
      <c r="F107">
        <v>3.9499999999999886</v>
      </c>
      <c r="G107">
        <v>2.5100000000000051</v>
      </c>
      <c r="H107">
        <v>23.460000000000036</v>
      </c>
      <c r="I107">
        <v>5.6399999999999864</v>
      </c>
      <c r="J107">
        <v>24.810000000000002</v>
      </c>
      <c r="K107">
        <v>15.480000000000018</v>
      </c>
      <c r="L107">
        <v>12.090000000000003</v>
      </c>
      <c r="M107">
        <v>0.85000000000002274</v>
      </c>
      <c r="N107">
        <v>12.919999999999987</v>
      </c>
      <c r="O107">
        <v>2.75</v>
      </c>
      <c r="P107">
        <v>2.7399999999999949</v>
      </c>
      <c r="Q107">
        <v>-1.6099999999999994</v>
      </c>
      <c r="R107">
        <v>0.65999999999999659</v>
      </c>
      <c r="S107">
        <v>0.73000000000000398</v>
      </c>
    </row>
    <row r="108" spans="1:19" x14ac:dyDescent="0.25">
      <c r="A108" s="4">
        <v>21490</v>
      </c>
      <c r="B108" s="6">
        <v>557.46</v>
      </c>
      <c r="C108" s="6">
        <v>155.68</v>
      </c>
      <c r="D108" s="6">
        <v>85.25</v>
      </c>
      <c r="E108">
        <v>14.240000000000009</v>
      </c>
      <c r="F108">
        <v>7.1200000000000045</v>
      </c>
      <c r="G108">
        <v>2.0300000000000011</v>
      </c>
      <c r="H108">
        <v>11.129999999999995</v>
      </c>
      <c r="I108">
        <v>23.460000000000036</v>
      </c>
      <c r="J108">
        <v>5.6399999999999864</v>
      </c>
      <c r="K108">
        <v>24.810000000000002</v>
      </c>
      <c r="L108">
        <v>3.9499999999999886</v>
      </c>
      <c r="M108">
        <v>12.090000000000003</v>
      </c>
      <c r="N108">
        <v>0.85000000000002274</v>
      </c>
      <c r="O108">
        <v>12.919999999999987</v>
      </c>
      <c r="P108">
        <v>2.5100000000000051</v>
      </c>
      <c r="Q108">
        <v>2.7399999999999949</v>
      </c>
      <c r="R108">
        <v>-1.6099999999999994</v>
      </c>
      <c r="S108">
        <v>0.65999999999999659</v>
      </c>
    </row>
    <row r="109" spans="1:19" x14ac:dyDescent="0.25">
      <c r="A109" s="4">
        <v>21520</v>
      </c>
      <c r="B109" s="6">
        <v>583.65</v>
      </c>
      <c r="C109" s="6">
        <v>157.65</v>
      </c>
      <c r="D109" s="6">
        <v>91</v>
      </c>
      <c r="E109">
        <v>26.189999999999941</v>
      </c>
      <c r="F109">
        <v>1.9699999999999989</v>
      </c>
      <c r="G109">
        <v>5.75</v>
      </c>
      <c r="H109">
        <v>14.240000000000009</v>
      </c>
      <c r="I109">
        <v>11.129999999999995</v>
      </c>
      <c r="J109">
        <v>23.460000000000036</v>
      </c>
      <c r="K109">
        <v>5.6399999999999864</v>
      </c>
      <c r="L109">
        <v>7.1200000000000045</v>
      </c>
      <c r="M109">
        <v>3.9499999999999886</v>
      </c>
      <c r="N109">
        <v>12.090000000000003</v>
      </c>
      <c r="O109">
        <v>0.85000000000002274</v>
      </c>
      <c r="P109">
        <v>2.0300000000000011</v>
      </c>
      <c r="Q109">
        <v>2.5100000000000051</v>
      </c>
      <c r="R109">
        <v>2.7399999999999949</v>
      </c>
      <c r="S109">
        <v>-1.6099999999999994</v>
      </c>
    </row>
    <row r="110" spans="1:19" x14ac:dyDescent="0.25">
      <c r="A110" s="4">
        <v>21551</v>
      </c>
      <c r="B110" s="6">
        <v>593.96</v>
      </c>
      <c r="C110" s="6">
        <v>161.91</v>
      </c>
      <c r="D110" s="6">
        <v>90.88</v>
      </c>
      <c r="E110">
        <v>10.310000000000059</v>
      </c>
      <c r="F110">
        <v>4.2599999999999909</v>
      </c>
      <c r="G110">
        <v>-0.12000000000000455</v>
      </c>
      <c r="H110">
        <v>26.189999999999941</v>
      </c>
      <c r="I110">
        <v>14.240000000000009</v>
      </c>
      <c r="J110">
        <v>11.129999999999995</v>
      </c>
      <c r="K110">
        <v>23.460000000000036</v>
      </c>
      <c r="L110">
        <v>1.9699999999999989</v>
      </c>
      <c r="M110">
        <v>7.1200000000000045</v>
      </c>
      <c r="N110">
        <v>3.9499999999999886</v>
      </c>
      <c r="O110">
        <v>12.090000000000003</v>
      </c>
      <c r="P110">
        <v>5.75</v>
      </c>
      <c r="Q110">
        <v>2.0300000000000011</v>
      </c>
      <c r="R110">
        <v>2.5100000000000051</v>
      </c>
      <c r="S110">
        <v>2.7399999999999949</v>
      </c>
    </row>
    <row r="111" spans="1:19" x14ac:dyDescent="0.25">
      <c r="A111" s="4">
        <v>21582</v>
      </c>
      <c r="B111" s="6">
        <v>603.5</v>
      </c>
      <c r="C111" s="6">
        <v>162.19999999999999</v>
      </c>
      <c r="D111" s="6">
        <v>92.05</v>
      </c>
      <c r="E111">
        <v>9.5399999999999636</v>
      </c>
      <c r="F111">
        <v>0.28999999999999204</v>
      </c>
      <c r="G111">
        <v>1.1700000000000017</v>
      </c>
      <c r="H111">
        <v>10.310000000000059</v>
      </c>
      <c r="I111">
        <v>26.189999999999941</v>
      </c>
      <c r="J111">
        <v>14.240000000000009</v>
      </c>
      <c r="K111">
        <v>11.129999999999995</v>
      </c>
      <c r="L111">
        <v>4.2599999999999909</v>
      </c>
      <c r="M111">
        <v>1.9699999999999989</v>
      </c>
      <c r="N111">
        <v>7.1200000000000045</v>
      </c>
      <c r="O111">
        <v>3.9499999999999886</v>
      </c>
      <c r="P111">
        <v>-0.12000000000000455</v>
      </c>
      <c r="Q111">
        <v>5.75</v>
      </c>
      <c r="R111">
        <v>2.0300000000000011</v>
      </c>
      <c r="S111">
        <v>2.5100000000000051</v>
      </c>
    </row>
    <row r="112" spans="1:19" x14ac:dyDescent="0.25">
      <c r="A112" s="4">
        <v>21610</v>
      </c>
      <c r="B112" s="6">
        <v>601.71</v>
      </c>
      <c r="C112" s="6">
        <v>158.65</v>
      </c>
      <c r="D112" s="6">
        <v>93.43</v>
      </c>
      <c r="E112">
        <v>-1.7899999999999636</v>
      </c>
      <c r="F112">
        <v>-3.5499999999999829</v>
      </c>
      <c r="G112">
        <v>1.3800000000000097</v>
      </c>
      <c r="H112">
        <v>9.5399999999999636</v>
      </c>
      <c r="I112">
        <v>10.310000000000059</v>
      </c>
      <c r="J112">
        <v>26.189999999999941</v>
      </c>
      <c r="K112">
        <v>14.240000000000009</v>
      </c>
      <c r="L112">
        <v>0.28999999999999204</v>
      </c>
      <c r="M112">
        <v>4.2599999999999909</v>
      </c>
      <c r="N112">
        <v>1.9699999999999989</v>
      </c>
      <c r="O112">
        <v>7.1200000000000045</v>
      </c>
      <c r="P112">
        <v>1.1700000000000017</v>
      </c>
      <c r="Q112">
        <v>-0.12000000000000455</v>
      </c>
      <c r="R112">
        <v>5.75</v>
      </c>
      <c r="S112">
        <v>2.0300000000000011</v>
      </c>
    </row>
    <row r="113" spans="1:19" x14ac:dyDescent="0.25">
      <c r="A113" s="4">
        <v>21641</v>
      </c>
      <c r="B113" s="6">
        <v>623.75</v>
      </c>
      <c r="C113" s="6">
        <v>166.82</v>
      </c>
      <c r="D113" s="6">
        <v>91.33</v>
      </c>
      <c r="E113">
        <v>22.039999999999964</v>
      </c>
      <c r="F113">
        <v>8.1699999999999875</v>
      </c>
      <c r="G113">
        <v>-2.1000000000000085</v>
      </c>
      <c r="H113">
        <v>-1.7899999999999636</v>
      </c>
      <c r="I113">
        <v>9.5399999999999636</v>
      </c>
      <c r="J113">
        <v>10.310000000000059</v>
      </c>
      <c r="K113">
        <v>26.189999999999941</v>
      </c>
      <c r="L113">
        <v>-3.5499999999999829</v>
      </c>
      <c r="M113">
        <v>0.28999999999999204</v>
      </c>
      <c r="N113">
        <v>4.2599999999999909</v>
      </c>
      <c r="O113">
        <v>1.9699999999999989</v>
      </c>
      <c r="P113">
        <v>1.3800000000000097</v>
      </c>
      <c r="Q113">
        <v>1.1700000000000017</v>
      </c>
      <c r="R113">
        <v>-0.12000000000000455</v>
      </c>
      <c r="S113">
        <v>5.75</v>
      </c>
    </row>
    <row r="114" spans="1:19" x14ac:dyDescent="0.25">
      <c r="A114" s="4">
        <v>21671</v>
      </c>
      <c r="B114" s="6">
        <v>643.79</v>
      </c>
      <c r="C114" s="6">
        <v>167.33</v>
      </c>
      <c r="D114" s="6">
        <v>89.8</v>
      </c>
      <c r="E114">
        <v>20.039999999999964</v>
      </c>
      <c r="F114">
        <v>0.51000000000001933</v>
      </c>
      <c r="G114">
        <v>-1.5300000000000011</v>
      </c>
      <c r="H114">
        <v>22.039999999999964</v>
      </c>
      <c r="I114">
        <v>-1.7899999999999636</v>
      </c>
      <c r="J114">
        <v>9.5399999999999636</v>
      </c>
      <c r="K114">
        <v>10.310000000000059</v>
      </c>
      <c r="L114">
        <v>8.1699999999999875</v>
      </c>
      <c r="M114">
        <v>-3.5499999999999829</v>
      </c>
      <c r="N114">
        <v>0.28999999999999204</v>
      </c>
      <c r="O114">
        <v>4.2599999999999909</v>
      </c>
      <c r="P114">
        <v>-2.1000000000000085</v>
      </c>
      <c r="Q114">
        <v>1.3800000000000097</v>
      </c>
      <c r="R114">
        <v>1.1700000000000017</v>
      </c>
      <c r="S114">
        <v>-0.12000000000000455</v>
      </c>
    </row>
    <row r="115" spans="1:19" x14ac:dyDescent="0.25">
      <c r="A115" s="4">
        <v>21702</v>
      </c>
      <c r="B115" s="6">
        <v>643.6</v>
      </c>
      <c r="C115" s="6">
        <v>167.62</v>
      </c>
      <c r="D115" s="6">
        <v>87.3</v>
      </c>
      <c r="E115">
        <v>-0.18999999999994088</v>
      </c>
      <c r="F115">
        <v>0.28999999999999204</v>
      </c>
      <c r="G115">
        <v>-2.5</v>
      </c>
      <c r="H115">
        <v>20.039999999999964</v>
      </c>
      <c r="I115">
        <v>22.039999999999964</v>
      </c>
      <c r="J115">
        <v>-1.7899999999999636</v>
      </c>
      <c r="K115">
        <v>9.5399999999999636</v>
      </c>
      <c r="L115">
        <v>0.51000000000001933</v>
      </c>
      <c r="M115">
        <v>8.1699999999999875</v>
      </c>
      <c r="N115">
        <v>-3.5499999999999829</v>
      </c>
      <c r="O115">
        <v>0.28999999999999204</v>
      </c>
      <c r="P115">
        <v>-1.5300000000000011</v>
      </c>
      <c r="Q115">
        <v>-2.1000000000000085</v>
      </c>
      <c r="R115">
        <v>1.3800000000000097</v>
      </c>
      <c r="S115">
        <v>1.1700000000000017</v>
      </c>
    </row>
    <row r="116" spans="1:19" x14ac:dyDescent="0.25">
      <c r="A116" s="4">
        <v>21732</v>
      </c>
      <c r="B116" s="6">
        <v>674.88</v>
      </c>
      <c r="C116" s="6">
        <v>167.8</v>
      </c>
      <c r="D116" s="6">
        <v>89.99</v>
      </c>
      <c r="E116">
        <v>31.279999999999973</v>
      </c>
      <c r="F116">
        <v>0.18000000000000682</v>
      </c>
      <c r="G116">
        <v>2.6899999999999977</v>
      </c>
      <c r="H116">
        <v>-0.18999999999994088</v>
      </c>
      <c r="I116">
        <v>20.039999999999964</v>
      </c>
      <c r="J116">
        <v>22.039999999999964</v>
      </c>
      <c r="K116">
        <v>-1.7899999999999636</v>
      </c>
      <c r="L116">
        <v>0.28999999999999204</v>
      </c>
      <c r="M116">
        <v>0.51000000000001933</v>
      </c>
      <c r="N116">
        <v>8.1699999999999875</v>
      </c>
      <c r="O116">
        <v>-3.5499999999999829</v>
      </c>
      <c r="P116">
        <v>-2.5</v>
      </c>
      <c r="Q116">
        <v>-1.5300000000000011</v>
      </c>
      <c r="R116">
        <v>-2.1000000000000085</v>
      </c>
      <c r="S116">
        <v>1.3800000000000097</v>
      </c>
    </row>
    <row r="117" spans="1:19" x14ac:dyDescent="0.25">
      <c r="A117" s="4">
        <v>21763</v>
      </c>
      <c r="B117" s="6">
        <v>664.41</v>
      </c>
      <c r="C117" s="6">
        <v>163.44999999999999</v>
      </c>
      <c r="D117" s="6">
        <v>91.11</v>
      </c>
      <c r="E117">
        <v>-10.470000000000027</v>
      </c>
      <c r="F117">
        <v>-4.3500000000000227</v>
      </c>
      <c r="G117">
        <v>1.1200000000000045</v>
      </c>
      <c r="H117">
        <v>31.279999999999973</v>
      </c>
      <c r="I117">
        <v>-0.18999999999994088</v>
      </c>
      <c r="J117">
        <v>20.039999999999964</v>
      </c>
      <c r="K117">
        <v>22.039999999999964</v>
      </c>
      <c r="L117">
        <v>0.18000000000000682</v>
      </c>
      <c r="M117">
        <v>0.28999999999999204</v>
      </c>
      <c r="N117">
        <v>0.51000000000001933</v>
      </c>
      <c r="O117">
        <v>8.1699999999999875</v>
      </c>
      <c r="P117">
        <v>2.6899999999999977</v>
      </c>
      <c r="Q117">
        <v>-2.5</v>
      </c>
      <c r="R117">
        <v>-1.5300000000000011</v>
      </c>
      <c r="S117">
        <v>-2.1000000000000085</v>
      </c>
    </row>
    <row r="118" spans="1:19" x14ac:dyDescent="0.25">
      <c r="A118" s="4">
        <v>21794</v>
      </c>
      <c r="B118" s="6">
        <v>631.67999999999995</v>
      </c>
      <c r="C118" s="6">
        <v>157.4</v>
      </c>
      <c r="D118" s="6">
        <v>87.91</v>
      </c>
      <c r="E118">
        <v>-32.730000000000018</v>
      </c>
      <c r="F118">
        <v>-6.0499999999999829</v>
      </c>
      <c r="G118">
        <v>-3.2000000000000028</v>
      </c>
      <c r="H118">
        <v>-10.470000000000027</v>
      </c>
      <c r="I118">
        <v>31.279999999999973</v>
      </c>
      <c r="J118">
        <v>-0.18999999999994088</v>
      </c>
      <c r="K118">
        <v>20.039999999999964</v>
      </c>
      <c r="L118">
        <v>-4.3500000000000227</v>
      </c>
      <c r="M118">
        <v>0.18000000000000682</v>
      </c>
      <c r="N118">
        <v>0.28999999999999204</v>
      </c>
      <c r="O118">
        <v>0.51000000000001933</v>
      </c>
      <c r="P118">
        <v>1.1200000000000045</v>
      </c>
      <c r="Q118">
        <v>2.6899999999999977</v>
      </c>
      <c r="R118">
        <v>-2.5</v>
      </c>
      <c r="S118">
        <v>-1.5300000000000011</v>
      </c>
    </row>
    <row r="119" spans="1:19" x14ac:dyDescent="0.25">
      <c r="A119" s="4">
        <v>21824</v>
      </c>
      <c r="B119" s="6">
        <v>646.6</v>
      </c>
      <c r="C119" s="6">
        <v>154.5</v>
      </c>
      <c r="D119" s="6">
        <v>87.47</v>
      </c>
      <c r="E119">
        <v>14.920000000000073</v>
      </c>
      <c r="F119">
        <v>-2.9000000000000057</v>
      </c>
      <c r="G119">
        <v>-0.43999999999999773</v>
      </c>
      <c r="H119">
        <v>-32.730000000000018</v>
      </c>
      <c r="I119">
        <v>-10.470000000000027</v>
      </c>
      <c r="J119">
        <v>31.279999999999973</v>
      </c>
      <c r="K119">
        <v>-0.18999999999994088</v>
      </c>
      <c r="L119">
        <v>-6.0499999999999829</v>
      </c>
      <c r="M119">
        <v>-4.3500000000000227</v>
      </c>
      <c r="N119">
        <v>0.18000000000000682</v>
      </c>
      <c r="O119">
        <v>0.28999999999999204</v>
      </c>
      <c r="P119">
        <v>-3.2000000000000028</v>
      </c>
      <c r="Q119">
        <v>1.1200000000000045</v>
      </c>
      <c r="R119">
        <v>2.6899999999999977</v>
      </c>
      <c r="S119">
        <v>-2.5</v>
      </c>
    </row>
    <row r="120" spans="1:19" x14ac:dyDescent="0.25">
      <c r="A120" s="4">
        <v>21855</v>
      </c>
      <c r="B120" s="6">
        <v>659.18</v>
      </c>
      <c r="C120" s="6">
        <v>150.11000000000001</v>
      </c>
      <c r="D120" s="6">
        <v>86.56</v>
      </c>
      <c r="E120">
        <v>12.579999999999927</v>
      </c>
      <c r="F120">
        <v>-4.3899999999999864</v>
      </c>
      <c r="G120">
        <v>-0.90999999999999659</v>
      </c>
      <c r="H120">
        <v>14.920000000000073</v>
      </c>
      <c r="I120">
        <v>-32.730000000000018</v>
      </c>
      <c r="J120">
        <v>-10.470000000000027</v>
      </c>
      <c r="K120">
        <v>31.279999999999973</v>
      </c>
      <c r="L120">
        <v>-2.9000000000000057</v>
      </c>
      <c r="M120">
        <v>-6.0499999999999829</v>
      </c>
      <c r="N120">
        <v>-4.3500000000000227</v>
      </c>
      <c r="O120">
        <v>0.18000000000000682</v>
      </c>
      <c r="P120">
        <v>-0.43999999999999773</v>
      </c>
      <c r="Q120">
        <v>-3.2000000000000028</v>
      </c>
      <c r="R120">
        <v>1.1200000000000045</v>
      </c>
      <c r="S120">
        <v>2.6899999999999977</v>
      </c>
    </row>
    <row r="121" spans="1:19" x14ac:dyDescent="0.25">
      <c r="A121" s="4">
        <v>21885</v>
      </c>
      <c r="B121" s="6">
        <v>679.36</v>
      </c>
      <c r="C121" s="6">
        <v>154.05000000000001</v>
      </c>
      <c r="D121" s="6">
        <v>87.83</v>
      </c>
      <c r="E121">
        <v>20.180000000000064</v>
      </c>
      <c r="F121">
        <v>3.9399999999999977</v>
      </c>
      <c r="G121">
        <v>1.269999999999996</v>
      </c>
      <c r="H121">
        <v>12.579999999999927</v>
      </c>
      <c r="I121">
        <v>14.920000000000073</v>
      </c>
      <c r="J121">
        <v>-32.730000000000018</v>
      </c>
      <c r="K121">
        <v>-10.470000000000027</v>
      </c>
      <c r="L121">
        <v>-4.3899999999999864</v>
      </c>
      <c r="M121">
        <v>-2.9000000000000057</v>
      </c>
      <c r="N121">
        <v>-6.0499999999999829</v>
      </c>
      <c r="O121">
        <v>-4.3500000000000227</v>
      </c>
      <c r="P121">
        <v>-0.90999999999999659</v>
      </c>
      <c r="Q121">
        <v>-0.43999999999999773</v>
      </c>
      <c r="R121">
        <v>-3.2000000000000028</v>
      </c>
      <c r="S121">
        <v>1.1200000000000045</v>
      </c>
    </row>
    <row r="122" spans="1:19" x14ac:dyDescent="0.25">
      <c r="A122" s="4">
        <v>21916</v>
      </c>
      <c r="B122" s="6">
        <v>622.62</v>
      </c>
      <c r="C122" s="6">
        <v>151.6</v>
      </c>
      <c r="D122" s="6">
        <v>85.56</v>
      </c>
      <c r="E122">
        <v>-56.740000000000009</v>
      </c>
      <c r="F122">
        <v>-2.4500000000000171</v>
      </c>
      <c r="G122">
        <v>-2.269999999999996</v>
      </c>
      <c r="H122">
        <v>20.180000000000064</v>
      </c>
      <c r="I122">
        <v>12.579999999999927</v>
      </c>
      <c r="J122">
        <v>14.920000000000073</v>
      </c>
      <c r="K122">
        <v>-32.730000000000018</v>
      </c>
      <c r="L122">
        <v>3.9399999999999977</v>
      </c>
      <c r="M122">
        <v>-4.3899999999999864</v>
      </c>
      <c r="N122">
        <v>-2.9000000000000057</v>
      </c>
      <c r="O122">
        <v>-6.0499999999999829</v>
      </c>
      <c r="P122">
        <v>1.269999999999996</v>
      </c>
      <c r="Q122">
        <v>-0.90999999999999659</v>
      </c>
      <c r="R122">
        <v>-0.43999999999999773</v>
      </c>
      <c r="S122">
        <v>-3.2000000000000028</v>
      </c>
    </row>
    <row r="123" spans="1:19" x14ac:dyDescent="0.25">
      <c r="A123" s="4">
        <v>21947</v>
      </c>
      <c r="B123" s="6">
        <v>630.12</v>
      </c>
      <c r="C123" s="6">
        <v>149.94999999999999</v>
      </c>
      <c r="D123" s="6">
        <v>86.76</v>
      </c>
      <c r="E123">
        <v>7.5</v>
      </c>
      <c r="F123">
        <v>-1.6500000000000057</v>
      </c>
      <c r="G123">
        <v>1.2000000000000028</v>
      </c>
      <c r="H123">
        <v>-56.740000000000009</v>
      </c>
      <c r="I123">
        <v>20.180000000000064</v>
      </c>
      <c r="J123">
        <v>12.579999999999927</v>
      </c>
      <c r="K123">
        <v>14.920000000000073</v>
      </c>
      <c r="L123">
        <v>-2.4500000000000171</v>
      </c>
      <c r="M123">
        <v>3.9399999999999977</v>
      </c>
      <c r="N123">
        <v>-4.3899999999999864</v>
      </c>
      <c r="O123">
        <v>-2.9000000000000057</v>
      </c>
      <c r="P123">
        <v>-2.269999999999996</v>
      </c>
      <c r="Q123">
        <v>1.269999999999996</v>
      </c>
      <c r="R123">
        <v>-0.90999999999999659</v>
      </c>
      <c r="S123">
        <v>-0.43999999999999773</v>
      </c>
    </row>
    <row r="124" spans="1:19" x14ac:dyDescent="0.25">
      <c r="A124" s="4">
        <v>21976</v>
      </c>
      <c r="B124" s="6">
        <v>616.59</v>
      </c>
      <c r="C124" s="6">
        <v>143.74</v>
      </c>
      <c r="D124" s="6">
        <v>88.3</v>
      </c>
      <c r="E124">
        <v>-13.529999999999973</v>
      </c>
      <c r="F124">
        <v>-6.2099999999999795</v>
      </c>
      <c r="G124">
        <v>1.539999999999992</v>
      </c>
      <c r="H124">
        <v>7.5</v>
      </c>
      <c r="I124">
        <v>-56.740000000000009</v>
      </c>
      <c r="J124">
        <v>20.180000000000064</v>
      </c>
      <c r="K124">
        <v>12.579999999999927</v>
      </c>
      <c r="L124">
        <v>-1.6500000000000057</v>
      </c>
      <c r="M124">
        <v>-2.4500000000000171</v>
      </c>
      <c r="N124">
        <v>3.9399999999999977</v>
      </c>
      <c r="O124">
        <v>-4.3899999999999864</v>
      </c>
      <c r="P124">
        <v>1.2000000000000028</v>
      </c>
      <c r="Q124">
        <v>-2.269999999999996</v>
      </c>
      <c r="R124">
        <v>1.269999999999996</v>
      </c>
      <c r="S124">
        <v>-0.90999999999999659</v>
      </c>
    </row>
    <row r="125" spans="1:19" x14ac:dyDescent="0.25">
      <c r="A125" s="4">
        <v>22007</v>
      </c>
      <c r="B125" s="6">
        <v>601.70000000000005</v>
      </c>
      <c r="C125" s="6">
        <v>139.83000000000001</v>
      </c>
      <c r="D125" s="6">
        <v>88.71</v>
      </c>
      <c r="E125">
        <v>-14.889999999999986</v>
      </c>
      <c r="F125">
        <v>-3.9099999999999966</v>
      </c>
      <c r="G125">
        <v>0.40999999999999659</v>
      </c>
      <c r="H125">
        <v>-13.529999999999973</v>
      </c>
      <c r="I125">
        <v>7.5</v>
      </c>
      <c r="J125">
        <v>-56.740000000000009</v>
      </c>
      <c r="K125">
        <v>20.180000000000064</v>
      </c>
      <c r="L125">
        <v>-6.2099999999999795</v>
      </c>
      <c r="M125">
        <v>-1.6500000000000057</v>
      </c>
      <c r="N125">
        <v>-2.4500000000000171</v>
      </c>
      <c r="O125">
        <v>3.9399999999999977</v>
      </c>
      <c r="P125">
        <v>1.539999999999992</v>
      </c>
      <c r="Q125">
        <v>1.2000000000000028</v>
      </c>
      <c r="R125">
        <v>-2.269999999999996</v>
      </c>
      <c r="S125">
        <v>1.269999999999996</v>
      </c>
    </row>
    <row r="126" spans="1:19" x14ac:dyDescent="0.25">
      <c r="A126" s="4">
        <v>22037</v>
      </c>
      <c r="B126" s="6">
        <v>625.5</v>
      </c>
      <c r="C126" s="6">
        <v>139.66</v>
      </c>
      <c r="D126" s="6">
        <v>88.1</v>
      </c>
      <c r="E126">
        <v>23.799999999999955</v>
      </c>
      <c r="F126">
        <v>-0.17000000000001592</v>
      </c>
      <c r="G126">
        <v>-0.60999999999999943</v>
      </c>
      <c r="H126">
        <v>-14.889999999999986</v>
      </c>
      <c r="I126">
        <v>-13.529999999999973</v>
      </c>
      <c r="J126">
        <v>7.5</v>
      </c>
      <c r="K126">
        <v>-56.740000000000009</v>
      </c>
      <c r="L126">
        <v>-3.9099999999999966</v>
      </c>
      <c r="M126">
        <v>-6.2099999999999795</v>
      </c>
      <c r="N126">
        <v>-1.6500000000000057</v>
      </c>
      <c r="O126">
        <v>-2.4500000000000171</v>
      </c>
      <c r="P126">
        <v>0.40999999999999659</v>
      </c>
      <c r="Q126">
        <v>1.539999999999992</v>
      </c>
      <c r="R126">
        <v>1.2000000000000028</v>
      </c>
      <c r="S126">
        <v>-2.269999999999996</v>
      </c>
    </row>
    <row r="127" spans="1:19" x14ac:dyDescent="0.25">
      <c r="A127" s="4">
        <v>22068</v>
      </c>
      <c r="B127" s="6">
        <v>640.62</v>
      </c>
      <c r="C127" s="6">
        <v>143.19</v>
      </c>
      <c r="D127" s="6">
        <v>93.39</v>
      </c>
      <c r="E127">
        <v>15.120000000000005</v>
      </c>
      <c r="F127">
        <v>3.5300000000000011</v>
      </c>
      <c r="G127">
        <v>5.2900000000000063</v>
      </c>
      <c r="H127">
        <v>23.799999999999955</v>
      </c>
      <c r="I127">
        <v>-14.889999999999986</v>
      </c>
      <c r="J127">
        <v>-13.529999999999973</v>
      </c>
      <c r="K127">
        <v>7.5</v>
      </c>
      <c r="L127">
        <v>-0.17000000000001592</v>
      </c>
      <c r="M127">
        <v>-3.9099999999999966</v>
      </c>
      <c r="N127">
        <v>-6.2099999999999795</v>
      </c>
      <c r="O127">
        <v>-1.6500000000000057</v>
      </c>
      <c r="P127">
        <v>-0.60999999999999943</v>
      </c>
      <c r="Q127">
        <v>0.40999999999999659</v>
      </c>
      <c r="R127">
        <v>1.539999999999992</v>
      </c>
      <c r="S127">
        <v>1.2000000000000028</v>
      </c>
    </row>
    <row r="128" spans="1:19" x14ac:dyDescent="0.25">
      <c r="A128" s="4">
        <v>22098</v>
      </c>
      <c r="B128" s="6">
        <v>616.73</v>
      </c>
      <c r="C128" s="6">
        <v>135.26</v>
      </c>
      <c r="D128" s="6">
        <v>92.83</v>
      </c>
      <c r="E128">
        <v>-23.889999999999986</v>
      </c>
      <c r="F128">
        <v>-7.9300000000000068</v>
      </c>
      <c r="G128">
        <v>-0.56000000000000227</v>
      </c>
      <c r="H128">
        <v>15.120000000000005</v>
      </c>
      <c r="I128">
        <v>23.799999999999955</v>
      </c>
      <c r="J128">
        <v>-14.889999999999986</v>
      </c>
      <c r="K128">
        <v>-13.529999999999973</v>
      </c>
      <c r="L128">
        <v>3.5300000000000011</v>
      </c>
      <c r="M128">
        <v>-0.17000000000001592</v>
      </c>
      <c r="N128">
        <v>-3.9099999999999966</v>
      </c>
      <c r="O128">
        <v>-6.2099999999999795</v>
      </c>
      <c r="P128">
        <v>5.2900000000000063</v>
      </c>
      <c r="Q128">
        <v>-0.60999999999999943</v>
      </c>
      <c r="R128">
        <v>0.40999999999999659</v>
      </c>
      <c r="S128">
        <v>1.539999999999992</v>
      </c>
    </row>
    <row r="129" spans="1:19" x14ac:dyDescent="0.25">
      <c r="A129" s="4">
        <v>22129</v>
      </c>
      <c r="B129" s="6">
        <v>625.99</v>
      </c>
      <c r="C129" s="6">
        <v>136.72</v>
      </c>
      <c r="D129" s="6">
        <v>95.7</v>
      </c>
      <c r="E129">
        <v>9.2599999999999909</v>
      </c>
      <c r="F129">
        <v>1.460000000000008</v>
      </c>
      <c r="G129">
        <v>2.8700000000000045</v>
      </c>
      <c r="H129">
        <v>-23.889999999999986</v>
      </c>
      <c r="I129">
        <v>15.120000000000005</v>
      </c>
      <c r="J129">
        <v>23.799999999999955</v>
      </c>
      <c r="K129">
        <v>-14.889999999999986</v>
      </c>
      <c r="L129">
        <v>-7.9300000000000068</v>
      </c>
      <c r="M129">
        <v>3.5300000000000011</v>
      </c>
      <c r="N129">
        <v>-0.17000000000001592</v>
      </c>
      <c r="O129">
        <v>-3.9099999999999966</v>
      </c>
      <c r="P129">
        <v>-0.56000000000000227</v>
      </c>
      <c r="Q129">
        <v>5.2900000000000063</v>
      </c>
      <c r="R129">
        <v>-0.60999999999999943</v>
      </c>
      <c r="S129">
        <v>0.40999999999999659</v>
      </c>
    </row>
    <row r="130" spans="1:19" x14ac:dyDescent="0.25">
      <c r="A130" s="4">
        <v>22160</v>
      </c>
      <c r="B130" s="6">
        <v>580.14</v>
      </c>
      <c r="C130" s="6">
        <v>125.42</v>
      </c>
      <c r="D130" s="6">
        <v>91.29</v>
      </c>
      <c r="E130">
        <v>-45.850000000000023</v>
      </c>
      <c r="F130">
        <v>-11.299999999999997</v>
      </c>
      <c r="G130">
        <v>-4.4099999999999966</v>
      </c>
      <c r="H130">
        <v>9.2599999999999909</v>
      </c>
      <c r="I130">
        <v>-23.889999999999986</v>
      </c>
      <c r="J130">
        <v>15.120000000000005</v>
      </c>
      <c r="K130">
        <v>23.799999999999955</v>
      </c>
      <c r="L130">
        <v>1.460000000000008</v>
      </c>
      <c r="M130">
        <v>-7.9300000000000068</v>
      </c>
      <c r="N130">
        <v>3.5300000000000011</v>
      </c>
      <c r="O130">
        <v>-0.17000000000001592</v>
      </c>
      <c r="P130">
        <v>2.8700000000000045</v>
      </c>
      <c r="Q130">
        <v>-0.56000000000000227</v>
      </c>
      <c r="R130">
        <v>5.2900000000000063</v>
      </c>
      <c r="S130">
        <v>-0.60999999999999943</v>
      </c>
    </row>
    <row r="131" spans="1:19" x14ac:dyDescent="0.25">
      <c r="A131" s="4">
        <v>22190</v>
      </c>
      <c r="B131" s="6">
        <v>580.36</v>
      </c>
      <c r="C131" s="6">
        <v>125.07</v>
      </c>
      <c r="D131" s="6">
        <v>92.54</v>
      </c>
      <c r="E131">
        <v>0.22000000000002728</v>
      </c>
      <c r="F131">
        <v>-0.35000000000000853</v>
      </c>
      <c r="G131">
        <v>1.25</v>
      </c>
      <c r="H131">
        <v>-45.850000000000023</v>
      </c>
      <c r="I131">
        <v>9.2599999999999909</v>
      </c>
      <c r="J131">
        <v>-23.889999999999986</v>
      </c>
      <c r="K131">
        <v>15.120000000000005</v>
      </c>
      <c r="L131">
        <v>-11.299999999999997</v>
      </c>
      <c r="M131">
        <v>1.460000000000008</v>
      </c>
      <c r="N131">
        <v>-7.9300000000000068</v>
      </c>
      <c r="O131">
        <v>3.5300000000000011</v>
      </c>
      <c r="P131">
        <v>-4.4099999999999966</v>
      </c>
      <c r="Q131">
        <v>2.8700000000000045</v>
      </c>
      <c r="R131">
        <v>-0.56000000000000227</v>
      </c>
      <c r="S131">
        <v>5.2900000000000063</v>
      </c>
    </row>
    <row r="132" spans="1:19" x14ac:dyDescent="0.25">
      <c r="A132" s="4">
        <v>22221</v>
      </c>
      <c r="B132" s="6">
        <v>597.22</v>
      </c>
      <c r="C132" s="6">
        <v>129.34</v>
      </c>
      <c r="D132" s="6">
        <v>95.19</v>
      </c>
      <c r="E132">
        <v>16.860000000000014</v>
      </c>
      <c r="F132">
        <v>4.2700000000000102</v>
      </c>
      <c r="G132">
        <v>2.6499999999999915</v>
      </c>
      <c r="H132">
        <v>0.22000000000002728</v>
      </c>
      <c r="I132">
        <v>-45.850000000000023</v>
      </c>
      <c r="J132">
        <v>9.2599999999999909</v>
      </c>
      <c r="K132">
        <v>-23.889999999999986</v>
      </c>
      <c r="L132">
        <v>-0.35000000000000853</v>
      </c>
      <c r="M132">
        <v>-11.299999999999997</v>
      </c>
      <c r="N132">
        <v>1.460000000000008</v>
      </c>
      <c r="O132">
        <v>-7.9300000000000068</v>
      </c>
      <c r="P132">
        <v>1.25</v>
      </c>
      <c r="Q132">
        <v>-4.4099999999999966</v>
      </c>
      <c r="R132">
        <v>2.8700000000000045</v>
      </c>
      <c r="S132">
        <v>-0.56000000000000227</v>
      </c>
    </row>
    <row r="133" spans="1:19" x14ac:dyDescent="0.25">
      <c r="A133" s="4">
        <v>22251</v>
      </c>
      <c r="B133" s="6">
        <v>615.89</v>
      </c>
      <c r="C133" s="6">
        <v>130.85</v>
      </c>
      <c r="D133" s="6">
        <v>100.02</v>
      </c>
      <c r="E133">
        <v>18.669999999999959</v>
      </c>
      <c r="F133">
        <v>1.5099999999999909</v>
      </c>
      <c r="G133">
        <v>4.8299999999999983</v>
      </c>
      <c r="H133">
        <v>16.860000000000014</v>
      </c>
      <c r="I133">
        <v>0.22000000000002728</v>
      </c>
      <c r="J133">
        <v>-45.850000000000023</v>
      </c>
      <c r="K133">
        <v>9.2599999999999909</v>
      </c>
      <c r="L133">
        <v>4.2700000000000102</v>
      </c>
      <c r="M133">
        <v>-0.35000000000000853</v>
      </c>
      <c r="N133">
        <v>-11.299999999999997</v>
      </c>
      <c r="O133">
        <v>1.460000000000008</v>
      </c>
      <c r="P133">
        <v>2.6499999999999915</v>
      </c>
      <c r="Q133">
        <v>1.25</v>
      </c>
      <c r="R133">
        <v>-4.4099999999999966</v>
      </c>
      <c r="S133">
        <v>2.8700000000000045</v>
      </c>
    </row>
    <row r="134" spans="1:19" x14ac:dyDescent="0.25">
      <c r="A134" s="4">
        <v>22282</v>
      </c>
      <c r="B134" s="6">
        <v>648.20000000000005</v>
      </c>
      <c r="C134" s="6">
        <v>141.71</v>
      </c>
      <c r="D134" s="6">
        <v>106.5</v>
      </c>
      <c r="E134">
        <v>32.310000000000059</v>
      </c>
      <c r="F134">
        <v>10.860000000000014</v>
      </c>
      <c r="G134">
        <v>6.480000000000004</v>
      </c>
      <c r="H134">
        <v>18.669999999999959</v>
      </c>
      <c r="I134">
        <v>16.860000000000014</v>
      </c>
      <c r="J134">
        <v>0.22000000000002728</v>
      </c>
      <c r="K134">
        <v>-45.850000000000023</v>
      </c>
      <c r="L134">
        <v>1.5099999999999909</v>
      </c>
      <c r="M134">
        <v>4.2700000000000102</v>
      </c>
      <c r="N134">
        <v>-0.35000000000000853</v>
      </c>
      <c r="O134">
        <v>-11.299999999999997</v>
      </c>
      <c r="P134">
        <v>4.8299999999999983</v>
      </c>
      <c r="Q134">
        <v>2.6499999999999915</v>
      </c>
      <c r="R134">
        <v>1.25</v>
      </c>
      <c r="S134">
        <v>-4.4099999999999966</v>
      </c>
    </row>
    <row r="135" spans="1:19" x14ac:dyDescent="0.25">
      <c r="A135" s="4">
        <v>22313</v>
      </c>
      <c r="B135" s="6">
        <v>662.08</v>
      </c>
      <c r="C135" s="6">
        <v>146.01</v>
      </c>
      <c r="D135" s="6">
        <v>108.49</v>
      </c>
      <c r="E135">
        <v>13.879999999999995</v>
      </c>
      <c r="F135">
        <v>4.2999999999999829</v>
      </c>
      <c r="G135">
        <v>1.9899999999999949</v>
      </c>
      <c r="H135">
        <v>32.310000000000059</v>
      </c>
      <c r="I135">
        <v>18.669999999999959</v>
      </c>
      <c r="J135">
        <v>16.860000000000014</v>
      </c>
      <c r="K135">
        <v>0.22000000000002728</v>
      </c>
      <c r="L135">
        <v>10.860000000000014</v>
      </c>
      <c r="M135">
        <v>1.5099999999999909</v>
      </c>
      <c r="N135">
        <v>4.2700000000000102</v>
      </c>
      <c r="O135">
        <v>-0.35000000000000853</v>
      </c>
      <c r="P135">
        <v>6.480000000000004</v>
      </c>
      <c r="Q135">
        <v>4.8299999999999983</v>
      </c>
      <c r="R135">
        <v>2.6499999999999915</v>
      </c>
      <c r="S135">
        <v>1.25</v>
      </c>
    </row>
    <row r="136" spans="1:19" x14ac:dyDescent="0.25">
      <c r="A136" s="4">
        <v>22341</v>
      </c>
      <c r="B136" s="6">
        <v>676.63</v>
      </c>
      <c r="C136" s="6">
        <v>146.19999999999999</v>
      </c>
      <c r="D136" s="6">
        <v>111.91</v>
      </c>
      <c r="E136">
        <v>14.549999999999955</v>
      </c>
      <c r="F136">
        <v>0.18999999999999773</v>
      </c>
      <c r="G136">
        <v>3.4200000000000017</v>
      </c>
      <c r="H136">
        <v>13.879999999999995</v>
      </c>
      <c r="I136">
        <v>32.310000000000059</v>
      </c>
      <c r="J136">
        <v>18.669999999999959</v>
      </c>
      <c r="K136">
        <v>16.860000000000014</v>
      </c>
      <c r="L136">
        <v>4.2999999999999829</v>
      </c>
      <c r="M136">
        <v>10.860000000000014</v>
      </c>
      <c r="N136">
        <v>1.5099999999999909</v>
      </c>
      <c r="O136">
        <v>4.2700000000000102</v>
      </c>
      <c r="P136">
        <v>1.9899999999999949</v>
      </c>
      <c r="Q136">
        <v>6.480000000000004</v>
      </c>
      <c r="R136">
        <v>4.8299999999999983</v>
      </c>
      <c r="S136">
        <v>2.6499999999999915</v>
      </c>
    </row>
    <row r="137" spans="1:19" x14ac:dyDescent="0.25">
      <c r="A137" s="4">
        <v>22372</v>
      </c>
      <c r="B137" s="6">
        <v>678.71</v>
      </c>
      <c r="C137" s="6">
        <v>141.07</v>
      </c>
      <c r="D137" s="6">
        <v>111.72</v>
      </c>
      <c r="E137">
        <v>2.0800000000000409</v>
      </c>
      <c r="F137">
        <v>-5.1299999999999955</v>
      </c>
      <c r="G137">
        <v>-0.18999999999999773</v>
      </c>
      <c r="H137">
        <v>14.549999999999955</v>
      </c>
      <c r="I137">
        <v>13.879999999999995</v>
      </c>
      <c r="J137">
        <v>32.310000000000059</v>
      </c>
      <c r="K137">
        <v>18.669999999999959</v>
      </c>
      <c r="L137">
        <v>0.18999999999999773</v>
      </c>
      <c r="M137">
        <v>4.2999999999999829</v>
      </c>
      <c r="N137">
        <v>10.860000000000014</v>
      </c>
      <c r="O137">
        <v>1.5099999999999909</v>
      </c>
      <c r="P137">
        <v>3.4200000000000017</v>
      </c>
      <c r="Q137">
        <v>1.9899999999999949</v>
      </c>
      <c r="R137">
        <v>6.480000000000004</v>
      </c>
      <c r="S137">
        <v>4.8299999999999983</v>
      </c>
    </row>
    <row r="138" spans="1:19" x14ac:dyDescent="0.25">
      <c r="A138" s="4">
        <v>22402</v>
      </c>
      <c r="B138" s="6">
        <v>696.72</v>
      </c>
      <c r="C138" s="6">
        <v>144.91</v>
      </c>
      <c r="D138" s="6">
        <v>112.77</v>
      </c>
      <c r="E138">
        <v>18.009999999999991</v>
      </c>
      <c r="F138">
        <v>3.8400000000000034</v>
      </c>
      <c r="G138">
        <v>1.0499999999999972</v>
      </c>
      <c r="H138">
        <v>2.0800000000000409</v>
      </c>
      <c r="I138">
        <v>14.549999999999955</v>
      </c>
      <c r="J138">
        <v>13.879999999999995</v>
      </c>
      <c r="K138">
        <v>32.310000000000059</v>
      </c>
      <c r="L138">
        <v>-5.1299999999999955</v>
      </c>
      <c r="M138">
        <v>0.18999999999999773</v>
      </c>
      <c r="N138">
        <v>4.2999999999999829</v>
      </c>
      <c r="O138">
        <v>10.860000000000014</v>
      </c>
      <c r="P138">
        <v>-0.18999999999999773</v>
      </c>
      <c r="Q138">
        <v>3.4200000000000017</v>
      </c>
      <c r="R138">
        <v>1.9899999999999949</v>
      </c>
      <c r="S138">
        <v>6.480000000000004</v>
      </c>
    </row>
    <row r="139" spans="1:19" x14ac:dyDescent="0.25">
      <c r="A139" s="4">
        <v>22433</v>
      </c>
      <c r="B139" s="6">
        <v>683.96</v>
      </c>
      <c r="C139" s="6">
        <v>139.47</v>
      </c>
      <c r="D139" s="6">
        <v>111.74</v>
      </c>
      <c r="E139">
        <v>-12.759999999999991</v>
      </c>
      <c r="F139">
        <v>-5.4399999999999977</v>
      </c>
      <c r="G139">
        <v>-1.0300000000000011</v>
      </c>
      <c r="H139">
        <v>18.009999999999991</v>
      </c>
      <c r="I139">
        <v>2.0800000000000409</v>
      </c>
      <c r="J139">
        <v>14.549999999999955</v>
      </c>
      <c r="K139">
        <v>13.879999999999995</v>
      </c>
      <c r="L139">
        <v>3.8400000000000034</v>
      </c>
      <c r="M139">
        <v>-5.1299999999999955</v>
      </c>
      <c r="N139">
        <v>0.18999999999999773</v>
      </c>
      <c r="O139">
        <v>4.2999999999999829</v>
      </c>
      <c r="P139">
        <v>1.0499999999999972</v>
      </c>
      <c r="Q139">
        <v>-0.18999999999999773</v>
      </c>
      <c r="R139">
        <v>3.4200000000000017</v>
      </c>
      <c r="S139">
        <v>1.9899999999999949</v>
      </c>
    </row>
    <row r="140" spans="1:19" x14ac:dyDescent="0.25">
      <c r="A140" s="4">
        <v>22463</v>
      </c>
      <c r="B140" s="6">
        <v>705.37</v>
      </c>
      <c r="C140" s="6">
        <v>137.88999999999999</v>
      </c>
      <c r="D140" s="6">
        <v>115.85</v>
      </c>
      <c r="E140">
        <v>21.409999999999968</v>
      </c>
      <c r="F140">
        <v>-1.5800000000000125</v>
      </c>
      <c r="G140">
        <v>4.1099999999999994</v>
      </c>
      <c r="H140">
        <v>-12.759999999999991</v>
      </c>
      <c r="I140">
        <v>18.009999999999991</v>
      </c>
      <c r="J140">
        <v>2.0800000000000409</v>
      </c>
      <c r="K140">
        <v>14.549999999999955</v>
      </c>
      <c r="L140">
        <v>-5.4399999999999977</v>
      </c>
      <c r="M140">
        <v>3.8400000000000034</v>
      </c>
      <c r="N140">
        <v>-5.1299999999999955</v>
      </c>
      <c r="O140">
        <v>0.18999999999999773</v>
      </c>
      <c r="P140">
        <v>-1.0300000000000011</v>
      </c>
      <c r="Q140">
        <v>1.0499999999999972</v>
      </c>
      <c r="R140">
        <v>-0.18999999999999773</v>
      </c>
      <c r="S140">
        <v>3.4200000000000017</v>
      </c>
    </row>
    <row r="141" spans="1:19" x14ac:dyDescent="0.25">
      <c r="A141" s="4">
        <v>22494</v>
      </c>
      <c r="B141" s="6">
        <v>719.94</v>
      </c>
      <c r="C141" s="6">
        <v>144.31</v>
      </c>
      <c r="D141" s="6">
        <v>120.82</v>
      </c>
      <c r="E141">
        <v>14.57000000000005</v>
      </c>
      <c r="F141">
        <v>6.4200000000000159</v>
      </c>
      <c r="G141">
        <v>4.9699999999999989</v>
      </c>
      <c r="H141">
        <v>21.409999999999968</v>
      </c>
      <c r="I141">
        <v>-12.759999999999991</v>
      </c>
      <c r="J141">
        <v>18.009999999999991</v>
      </c>
      <c r="K141">
        <v>2.0800000000000409</v>
      </c>
      <c r="L141">
        <v>-1.5800000000000125</v>
      </c>
      <c r="M141">
        <v>-5.4399999999999977</v>
      </c>
      <c r="N141">
        <v>3.8400000000000034</v>
      </c>
      <c r="O141">
        <v>-5.1299999999999955</v>
      </c>
      <c r="P141">
        <v>4.1099999999999994</v>
      </c>
      <c r="Q141">
        <v>-1.0300000000000011</v>
      </c>
      <c r="R141">
        <v>1.0499999999999972</v>
      </c>
      <c r="S141">
        <v>-0.18999999999999773</v>
      </c>
    </row>
    <row r="142" spans="1:19" x14ac:dyDescent="0.25">
      <c r="A142" s="4">
        <v>22525</v>
      </c>
      <c r="B142" s="6">
        <v>701.21</v>
      </c>
      <c r="C142" s="6">
        <v>143.96</v>
      </c>
      <c r="D142" s="6">
        <v>122.44</v>
      </c>
      <c r="E142">
        <v>-18.730000000000018</v>
      </c>
      <c r="F142">
        <v>-0.34999999999999432</v>
      </c>
      <c r="G142">
        <v>1.6200000000000045</v>
      </c>
      <c r="H142">
        <v>14.57000000000005</v>
      </c>
      <c r="I142">
        <v>21.409999999999968</v>
      </c>
      <c r="J142">
        <v>-12.759999999999991</v>
      </c>
      <c r="K142">
        <v>18.009999999999991</v>
      </c>
      <c r="L142">
        <v>6.4200000000000159</v>
      </c>
      <c r="M142">
        <v>-1.5800000000000125</v>
      </c>
      <c r="N142">
        <v>-5.4399999999999977</v>
      </c>
      <c r="O142">
        <v>3.8400000000000034</v>
      </c>
      <c r="P142">
        <v>4.9699999999999989</v>
      </c>
      <c r="Q142">
        <v>4.1099999999999994</v>
      </c>
      <c r="R142">
        <v>-1.0300000000000011</v>
      </c>
      <c r="S142">
        <v>1.0499999999999972</v>
      </c>
    </row>
    <row r="143" spans="1:19" x14ac:dyDescent="0.25">
      <c r="A143" s="4">
        <v>22555</v>
      </c>
      <c r="B143" s="6">
        <v>703.92</v>
      </c>
      <c r="C143" s="6">
        <v>148.12</v>
      </c>
      <c r="D143" s="6">
        <v>130.07</v>
      </c>
      <c r="E143">
        <v>2.7099999999999227</v>
      </c>
      <c r="F143">
        <v>4.1599999999999966</v>
      </c>
      <c r="G143">
        <v>7.6299999999999955</v>
      </c>
      <c r="H143">
        <v>-18.730000000000018</v>
      </c>
      <c r="I143">
        <v>14.57000000000005</v>
      </c>
      <c r="J143">
        <v>21.409999999999968</v>
      </c>
      <c r="K143">
        <v>-12.759999999999991</v>
      </c>
      <c r="L143">
        <v>-0.34999999999999432</v>
      </c>
      <c r="M143">
        <v>6.4200000000000159</v>
      </c>
      <c r="N143">
        <v>-1.5800000000000125</v>
      </c>
      <c r="O143">
        <v>-5.4399999999999977</v>
      </c>
      <c r="P143">
        <v>1.6200000000000045</v>
      </c>
      <c r="Q143">
        <v>4.9699999999999989</v>
      </c>
      <c r="R143">
        <v>4.1099999999999994</v>
      </c>
      <c r="S143">
        <v>-1.0300000000000011</v>
      </c>
    </row>
    <row r="144" spans="1:19" x14ac:dyDescent="0.25">
      <c r="A144" s="4">
        <v>22586</v>
      </c>
      <c r="B144" s="6">
        <v>721.6</v>
      </c>
      <c r="C144" s="6">
        <v>145.80000000000001</v>
      </c>
      <c r="D144" s="6">
        <v>134.22</v>
      </c>
      <c r="E144">
        <v>17.680000000000064</v>
      </c>
      <c r="F144">
        <v>-2.3199999999999932</v>
      </c>
      <c r="G144">
        <v>4.1500000000000057</v>
      </c>
      <c r="H144">
        <v>2.7099999999999227</v>
      </c>
      <c r="I144">
        <v>-18.730000000000018</v>
      </c>
      <c r="J144">
        <v>14.57000000000005</v>
      </c>
      <c r="K144">
        <v>21.409999999999968</v>
      </c>
      <c r="L144">
        <v>4.1599999999999966</v>
      </c>
      <c r="M144">
        <v>-0.34999999999999432</v>
      </c>
      <c r="N144">
        <v>6.4200000000000159</v>
      </c>
      <c r="O144">
        <v>-1.5800000000000125</v>
      </c>
      <c r="P144">
        <v>7.6299999999999955</v>
      </c>
      <c r="Q144">
        <v>1.6200000000000045</v>
      </c>
      <c r="R144">
        <v>4.9699999999999989</v>
      </c>
      <c r="S144">
        <v>4.1099999999999994</v>
      </c>
    </row>
    <row r="145" spans="1:19" x14ac:dyDescent="0.25">
      <c r="A145" s="4">
        <v>22616</v>
      </c>
      <c r="B145" s="6">
        <v>731.14</v>
      </c>
      <c r="C145" s="6">
        <v>143.84</v>
      </c>
      <c r="D145" s="6">
        <v>129.16</v>
      </c>
      <c r="E145">
        <v>9.5399999999999636</v>
      </c>
      <c r="F145">
        <v>-1.960000000000008</v>
      </c>
      <c r="G145">
        <v>-5.0600000000000023</v>
      </c>
      <c r="H145">
        <v>17.680000000000064</v>
      </c>
      <c r="I145">
        <v>2.7099999999999227</v>
      </c>
      <c r="J145">
        <v>-18.730000000000018</v>
      </c>
      <c r="K145">
        <v>14.57000000000005</v>
      </c>
      <c r="L145">
        <v>-2.3199999999999932</v>
      </c>
      <c r="M145">
        <v>4.1599999999999966</v>
      </c>
      <c r="N145">
        <v>-0.34999999999999432</v>
      </c>
      <c r="O145">
        <v>6.4200000000000159</v>
      </c>
      <c r="P145">
        <v>4.1500000000000057</v>
      </c>
      <c r="Q145">
        <v>7.6299999999999955</v>
      </c>
      <c r="R145">
        <v>1.6200000000000045</v>
      </c>
      <c r="S145">
        <v>4.9699999999999989</v>
      </c>
    </row>
    <row r="146" spans="1:19" x14ac:dyDescent="0.25">
      <c r="A146" s="4">
        <v>22647</v>
      </c>
      <c r="B146" s="6">
        <v>700</v>
      </c>
      <c r="C146" s="6">
        <v>147.77000000000001</v>
      </c>
      <c r="D146" s="6">
        <v>124.08</v>
      </c>
      <c r="E146">
        <v>-31.139999999999986</v>
      </c>
      <c r="F146">
        <v>3.9300000000000068</v>
      </c>
      <c r="G146">
        <v>-5.0799999999999983</v>
      </c>
      <c r="H146">
        <v>9.5399999999999636</v>
      </c>
      <c r="I146">
        <v>17.680000000000064</v>
      </c>
      <c r="J146">
        <v>2.7099999999999227</v>
      </c>
      <c r="K146">
        <v>-18.730000000000018</v>
      </c>
      <c r="L146">
        <v>-1.960000000000008</v>
      </c>
      <c r="M146">
        <v>-2.3199999999999932</v>
      </c>
      <c r="N146">
        <v>4.1599999999999966</v>
      </c>
      <c r="O146">
        <v>-0.34999999999999432</v>
      </c>
      <c r="P146">
        <v>-5.0600000000000023</v>
      </c>
      <c r="Q146">
        <v>4.1500000000000057</v>
      </c>
      <c r="R146">
        <v>7.6299999999999955</v>
      </c>
      <c r="S146">
        <v>1.6200000000000045</v>
      </c>
    </row>
    <row r="147" spans="1:19" x14ac:dyDescent="0.25">
      <c r="A147" s="4">
        <v>22678</v>
      </c>
      <c r="B147" s="6">
        <v>708.05</v>
      </c>
      <c r="C147" s="6">
        <v>146.30000000000001</v>
      </c>
      <c r="D147" s="6">
        <v>128.32</v>
      </c>
      <c r="E147">
        <v>8.0499999999999545</v>
      </c>
      <c r="F147">
        <v>-1.4699999999999989</v>
      </c>
      <c r="G147">
        <v>4.2399999999999949</v>
      </c>
      <c r="H147">
        <v>-31.139999999999986</v>
      </c>
      <c r="I147">
        <v>9.5399999999999636</v>
      </c>
      <c r="J147">
        <v>17.680000000000064</v>
      </c>
      <c r="K147">
        <v>2.7099999999999227</v>
      </c>
      <c r="L147">
        <v>3.9300000000000068</v>
      </c>
      <c r="M147">
        <v>-1.960000000000008</v>
      </c>
      <c r="N147">
        <v>-2.3199999999999932</v>
      </c>
      <c r="O147">
        <v>4.1599999999999966</v>
      </c>
      <c r="P147">
        <v>-5.0799999999999983</v>
      </c>
      <c r="Q147">
        <v>-5.0600000000000023</v>
      </c>
      <c r="R147">
        <v>4.1500000000000057</v>
      </c>
      <c r="S147">
        <v>7.6299999999999955</v>
      </c>
    </row>
    <row r="148" spans="1:19" x14ac:dyDescent="0.25">
      <c r="A148" s="4">
        <v>22706</v>
      </c>
      <c r="B148" s="6">
        <v>706.95</v>
      </c>
      <c r="C148" s="6">
        <v>144.28</v>
      </c>
      <c r="D148" s="6">
        <v>130.01</v>
      </c>
      <c r="E148">
        <v>-1.0999999999999091</v>
      </c>
      <c r="F148">
        <v>-2.0200000000000102</v>
      </c>
      <c r="G148">
        <v>1.6899999999999977</v>
      </c>
      <c r="H148">
        <v>8.0499999999999545</v>
      </c>
      <c r="I148">
        <v>-31.139999999999986</v>
      </c>
      <c r="J148">
        <v>9.5399999999999636</v>
      </c>
      <c r="K148">
        <v>17.680000000000064</v>
      </c>
      <c r="L148">
        <v>-1.4699999999999989</v>
      </c>
      <c r="M148">
        <v>3.9300000000000068</v>
      </c>
      <c r="N148">
        <v>-1.960000000000008</v>
      </c>
      <c r="O148">
        <v>-2.3199999999999932</v>
      </c>
      <c r="P148">
        <v>4.2399999999999949</v>
      </c>
      <c r="Q148">
        <v>-5.0799999999999983</v>
      </c>
      <c r="R148">
        <v>-5.0600000000000023</v>
      </c>
      <c r="S148">
        <v>4.1500000000000057</v>
      </c>
    </row>
    <row r="149" spans="1:19" x14ac:dyDescent="0.25">
      <c r="A149" s="4">
        <v>22737</v>
      </c>
      <c r="B149" s="6">
        <v>665.33</v>
      </c>
      <c r="C149" s="6">
        <v>138.47999999999999</v>
      </c>
      <c r="D149" s="6">
        <v>126.96</v>
      </c>
      <c r="E149">
        <v>-41.620000000000005</v>
      </c>
      <c r="F149">
        <v>-5.8000000000000114</v>
      </c>
      <c r="G149">
        <v>-3.0499999999999972</v>
      </c>
      <c r="H149">
        <v>-1.0999999999999091</v>
      </c>
      <c r="I149">
        <v>8.0499999999999545</v>
      </c>
      <c r="J149">
        <v>-31.139999999999986</v>
      </c>
      <c r="K149">
        <v>9.5399999999999636</v>
      </c>
      <c r="L149">
        <v>-2.0200000000000102</v>
      </c>
      <c r="M149">
        <v>-1.4699999999999989</v>
      </c>
      <c r="N149">
        <v>3.9300000000000068</v>
      </c>
      <c r="O149">
        <v>-1.960000000000008</v>
      </c>
      <c r="P149">
        <v>1.6899999999999977</v>
      </c>
      <c r="Q149">
        <v>4.2399999999999949</v>
      </c>
      <c r="R149">
        <v>-5.0799999999999983</v>
      </c>
      <c r="S149">
        <v>-5.0600000000000023</v>
      </c>
    </row>
    <row r="150" spans="1:19" x14ac:dyDescent="0.25">
      <c r="A150" s="4">
        <v>22767</v>
      </c>
      <c r="B150" s="6">
        <v>613.36</v>
      </c>
      <c r="C150" s="6">
        <v>129.19</v>
      </c>
      <c r="D150" s="6">
        <v>113.54</v>
      </c>
      <c r="E150">
        <v>-51.970000000000027</v>
      </c>
      <c r="F150">
        <v>-9.289999999999992</v>
      </c>
      <c r="G150">
        <v>-13.419999999999987</v>
      </c>
      <c r="H150">
        <v>-41.620000000000005</v>
      </c>
      <c r="I150">
        <v>-1.0999999999999091</v>
      </c>
      <c r="J150">
        <v>8.0499999999999545</v>
      </c>
      <c r="K150">
        <v>-31.139999999999986</v>
      </c>
      <c r="L150">
        <v>-5.8000000000000114</v>
      </c>
      <c r="M150">
        <v>-2.0200000000000102</v>
      </c>
      <c r="N150">
        <v>-1.4699999999999989</v>
      </c>
      <c r="O150">
        <v>3.9300000000000068</v>
      </c>
      <c r="P150">
        <v>-3.0499999999999972</v>
      </c>
      <c r="Q150">
        <v>1.6899999999999977</v>
      </c>
      <c r="R150">
        <v>4.2399999999999949</v>
      </c>
      <c r="S150">
        <v>-5.0799999999999983</v>
      </c>
    </row>
    <row r="151" spans="1:19" x14ac:dyDescent="0.25">
      <c r="A151" s="4">
        <v>22798</v>
      </c>
      <c r="B151" s="6">
        <v>561.28</v>
      </c>
      <c r="C151" s="6">
        <v>118.63</v>
      </c>
      <c r="D151" s="6">
        <v>108.28</v>
      </c>
      <c r="E151">
        <v>-52.080000000000041</v>
      </c>
      <c r="F151">
        <v>-10.560000000000002</v>
      </c>
      <c r="G151">
        <v>-5.2600000000000051</v>
      </c>
      <c r="H151">
        <v>-51.970000000000027</v>
      </c>
      <c r="I151">
        <v>-41.620000000000005</v>
      </c>
      <c r="J151">
        <v>-1.0999999999999091</v>
      </c>
      <c r="K151">
        <v>8.0499999999999545</v>
      </c>
      <c r="L151">
        <v>-9.289999999999992</v>
      </c>
      <c r="M151">
        <v>-5.8000000000000114</v>
      </c>
      <c r="N151">
        <v>-2.0200000000000102</v>
      </c>
      <c r="O151">
        <v>-1.4699999999999989</v>
      </c>
      <c r="P151">
        <v>-13.419999999999987</v>
      </c>
      <c r="Q151">
        <v>-3.0499999999999972</v>
      </c>
      <c r="R151">
        <v>1.6899999999999977</v>
      </c>
      <c r="S151">
        <v>4.2399999999999949</v>
      </c>
    </row>
    <row r="152" spans="1:19" x14ac:dyDescent="0.25">
      <c r="A152" s="4">
        <v>22828</v>
      </c>
      <c r="B152" s="6">
        <v>597.92999999999995</v>
      </c>
      <c r="C152" s="6">
        <v>122.12</v>
      </c>
      <c r="D152" s="6">
        <v>117.32</v>
      </c>
      <c r="E152">
        <v>36.649999999999977</v>
      </c>
      <c r="F152">
        <v>3.4900000000000091</v>
      </c>
      <c r="G152">
        <v>9.039999999999992</v>
      </c>
      <c r="H152">
        <v>-52.080000000000041</v>
      </c>
      <c r="I152">
        <v>-51.970000000000027</v>
      </c>
      <c r="J152">
        <v>-41.620000000000005</v>
      </c>
      <c r="K152">
        <v>-1.0999999999999091</v>
      </c>
      <c r="L152">
        <v>-10.560000000000002</v>
      </c>
      <c r="M152">
        <v>-9.289999999999992</v>
      </c>
      <c r="N152">
        <v>-5.8000000000000114</v>
      </c>
      <c r="O152">
        <v>-2.0200000000000102</v>
      </c>
      <c r="P152">
        <v>-5.2600000000000051</v>
      </c>
      <c r="Q152">
        <v>-13.419999999999987</v>
      </c>
      <c r="R152">
        <v>-3.0499999999999972</v>
      </c>
      <c r="S152">
        <v>1.6899999999999977</v>
      </c>
    </row>
    <row r="153" spans="1:19" x14ac:dyDescent="0.25">
      <c r="A153" s="4">
        <v>22859</v>
      </c>
      <c r="B153" s="6">
        <v>609.17999999999995</v>
      </c>
      <c r="C153" s="6">
        <v>123.75</v>
      </c>
      <c r="D153" s="6">
        <v>120.83</v>
      </c>
      <c r="E153">
        <v>11.25</v>
      </c>
      <c r="F153">
        <v>1.6299999999999955</v>
      </c>
      <c r="G153">
        <v>3.5100000000000051</v>
      </c>
      <c r="H153">
        <v>36.649999999999977</v>
      </c>
      <c r="I153">
        <v>-52.080000000000041</v>
      </c>
      <c r="J153">
        <v>-51.970000000000027</v>
      </c>
      <c r="K153">
        <v>-41.620000000000005</v>
      </c>
      <c r="L153">
        <v>3.4900000000000091</v>
      </c>
      <c r="M153">
        <v>-10.560000000000002</v>
      </c>
      <c r="N153">
        <v>-9.289999999999992</v>
      </c>
      <c r="O153">
        <v>-5.8000000000000114</v>
      </c>
      <c r="P153">
        <v>9.039999999999992</v>
      </c>
      <c r="Q153">
        <v>-5.2600000000000051</v>
      </c>
      <c r="R153">
        <v>-13.419999999999987</v>
      </c>
      <c r="S153">
        <v>-3.0499999999999972</v>
      </c>
    </row>
    <row r="154" spans="1:19" x14ac:dyDescent="0.25">
      <c r="A154" s="4">
        <v>22890</v>
      </c>
      <c r="B154" s="6">
        <v>578.98</v>
      </c>
      <c r="C154" s="6">
        <v>115.68</v>
      </c>
      <c r="D154" s="6">
        <v>117.61</v>
      </c>
      <c r="E154">
        <v>-30.199999999999932</v>
      </c>
      <c r="F154">
        <v>-8.0699999999999932</v>
      </c>
      <c r="G154">
        <v>-3.2199999999999989</v>
      </c>
      <c r="H154">
        <v>11.25</v>
      </c>
      <c r="I154">
        <v>36.649999999999977</v>
      </c>
      <c r="J154">
        <v>-52.080000000000041</v>
      </c>
      <c r="K154">
        <v>-51.970000000000027</v>
      </c>
      <c r="L154">
        <v>1.6299999999999955</v>
      </c>
      <c r="M154">
        <v>3.4900000000000091</v>
      </c>
      <c r="N154">
        <v>-10.560000000000002</v>
      </c>
      <c r="O154">
        <v>-9.289999999999992</v>
      </c>
      <c r="P154">
        <v>3.5100000000000051</v>
      </c>
      <c r="Q154">
        <v>9.039999999999992</v>
      </c>
      <c r="R154">
        <v>-5.2600000000000051</v>
      </c>
      <c r="S154">
        <v>-13.419999999999987</v>
      </c>
    </row>
    <row r="155" spans="1:19" x14ac:dyDescent="0.25">
      <c r="A155" s="4">
        <v>22920</v>
      </c>
      <c r="B155" s="6">
        <v>589.77</v>
      </c>
      <c r="C155" s="6">
        <v>120.71</v>
      </c>
      <c r="D155" s="6">
        <v>116.89</v>
      </c>
      <c r="E155">
        <v>10.789999999999964</v>
      </c>
      <c r="F155">
        <v>5.0299999999999869</v>
      </c>
      <c r="G155">
        <v>-0.71999999999999886</v>
      </c>
      <c r="H155">
        <v>-30.199999999999932</v>
      </c>
      <c r="I155">
        <v>11.25</v>
      </c>
      <c r="J155">
        <v>36.649999999999977</v>
      </c>
      <c r="K155">
        <v>-52.080000000000041</v>
      </c>
      <c r="L155">
        <v>-8.0699999999999932</v>
      </c>
      <c r="M155">
        <v>1.6299999999999955</v>
      </c>
      <c r="N155">
        <v>3.4900000000000091</v>
      </c>
      <c r="O155">
        <v>-10.560000000000002</v>
      </c>
      <c r="P155">
        <v>-3.2199999999999989</v>
      </c>
      <c r="Q155">
        <v>3.5100000000000051</v>
      </c>
      <c r="R155">
        <v>9.039999999999992</v>
      </c>
      <c r="S155">
        <v>-5.2600000000000051</v>
      </c>
    </row>
    <row r="156" spans="1:19" x14ac:dyDescent="0.25">
      <c r="A156" s="4">
        <v>22951</v>
      </c>
      <c r="B156" s="6">
        <v>649.29999999999995</v>
      </c>
      <c r="C156" s="6">
        <v>138.97</v>
      </c>
      <c r="D156" s="6">
        <v>125.27</v>
      </c>
      <c r="E156">
        <v>59.529999999999973</v>
      </c>
      <c r="F156">
        <v>18.260000000000005</v>
      </c>
      <c r="G156">
        <v>8.3799999999999955</v>
      </c>
      <c r="H156">
        <v>10.789999999999964</v>
      </c>
      <c r="I156">
        <v>-30.199999999999932</v>
      </c>
      <c r="J156">
        <v>11.25</v>
      </c>
      <c r="K156">
        <v>36.649999999999977</v>
      </c>
      <c r="L156">
        <v>5.0299999999999869</v>
      </c>
      <c r="M156">
        <v>-8.0699999999999932</v>
      </c>
      <c r="N156">
        <v>1.6299999999999955</v>
      </c>
      <c r="O156">
        <v>3.4900000000000091</v>
      </c>
      <c r="P156">
        <v>-0.71999999999999886</v>
      </c>
      <c r="Q156">
        <v>-3.2199999999999989</v>
      </c>
      <c r="R156">
        <v>3.5100000000000051</v>
      </c>
      <c r="S156">
        <v>9.039999999999992</v>
      </c>
    </row>
    <row r="157" spans="1:19" x14ac:dyDescent="0.25">
      <c r="A157" s="4">
        <v>22981</v>
      </c>
      <c r="B157" s="6">
        <v>652.1</v>
      </c>
      <c r="C157" s="6">
        <v>141.04</v>
      </c>
      <c r="D157" s="6">
        <v>129.22999999999999</v>
      </c>
      <c r="E157">
        <v>2.8000000000000682</v>
      </c>
      <c r="F157">
        <v>2.0699999999999932</v>
      </c>
      <c r="G157">
        <v>3.9599999999999937</v>
      </c>
      <c r="H157">
        <v>59.529999999999973</v>
      </c>
      <c r="I157">
        <v>10.789999999999964</v>
      </c>
      <c r="J157">
        <v>-30.199999999999932</v>
      </c>
      <c r="K157">
        <v>11.25</v>
      </c>
      <c r="L157">
        <v>18.260000000000005</v>
      </c>
      <c r="M157">
        <v>5.0299999999999869</v>
      </c>
      <c r="N157">
        <v>-8.0699999999999932</v>
      </c>
      <c r="O157">
        <v>1.6299999999999955</v>
      </c>
      <c r="P157">
        <v>8.3799999999999955</v>
      </c>
      <c r="Q157">
        <v>-0.71999999999999886</v>
      </c>
      <c r="R157">
        <v>-3.2199999999999989</v>
      </c>
      <c r="S157">
        <v>3.5100000000000051</v>
      </c>
    </row>
    <row r="158" spans="1:19" x14ac:dyDescent="0.25">
      <c r="A158" s="4">
        <v>23012</v>
      </c>
      <c r="B158" s="6">
        <v>682.85</v>
      </c>
      <c r="C158" s="6">
        <v>150.07</v>
      </c>
      <c r="D158" s="6">
        <v>135.66999999999999</v>
      </c>
      <c r="E158">
        <v>30.75</v>
      </c>
      <c r="F158">
        <v>9.0300000000000011</v>
      </c>
      <c r="G158">
        <v>6.4399999999999977</v>
      </c>
      <c r="H158">
        <v>2.8000000000000682</v>
      </c>
      <c r="I158">
        <v>59.529999999999973</v>
      </c>
      <c r="J158">
        <v>10.789999999999964</v>
      </c>
      <c r="K158">
        <v>-30.199999999999932</v>
      </c>
      <c r="L158">
        <v>2.0699999999999932</v>
      </c>
      <c r="M158">
        <v>18.260000000000005</v>
      </c>
      <c r="N158">
        <v>5.0299999999999869</v>
      </c>
      <c r="O158">
        <v>-8.0699999999999932</v>
      </c>
      <c r="P158">
        <v>3.9599999999999937</v>
      </c>
      <c r="Q158">
        <v>8.3799999999999955</v>
      </c>
      <c r="R158">
        <v>-0.71999999999999886</v>
      </c>
      <c r="S158">
        <v>-3.2199999999999989</v>
      </c>
    </row>
    <row r="159" spans="1:19" x14ac:dyDescent="0.25">
      <c r="A159" s="4">
        <v>23043</v>
      </c>
      <c r="B159" s="6">
        <v>662.94</v>
      </c>
      <c r="C159" s="6">
        <v>150.37</v>
      </c>
      <c r="D159" s="6">
        <v>133</v>
      </c>
      <c r="E159">
        <v>-19.909999999999968</v>
      </c>
      <c r="F159">
        <v>0.30000000000001137</v>
      </c>
      <c r="G159">
        <v>-2.6699999999999875</v>
      </c>
      <c r="H159">
        <v>30.75</v>
      </c>
      <c r="I159">
        <v>2.8000000000000682</v>
      </c>
      <c r="J159">
        <v>59.529999999999973</v>
      </c>
      <c r="K159">
        <v>10.789999999999964</v>
      </c>
      <c r="L159">
        <v>9.0300000000000011</v>
      </c>
      <c r="M159">
        <v>2.0699999999999932</v>
      </c>
      <c r="N159">
        <v>18.260000000000005</v>
      </c>
      <c r="O159">
        <v>5.0299999999999869</v>
      </c>
      <c r="P159">
        <v>6.4399999999999977</v>
      </c>
      <c r="Q159">
        <v>3.9599999999999937</v>
      </c>
      <c r="R159">
        <v>8.3799999999999955</v>
      </c>
      <c r="S159">
        <v>-0.71999999999999886</v>
      </c>
    </row>
    <row r="160" spans="1:19" x14ac:dyDescent="0.25">
      <c r="A160" s="4">
        <v>23071</v>
      </c>
      <c r="B160" s="6">
        <v>682.52</v>
      </c>
      <c r="C160" s="6">
        <v>152.91999999999999</v>
      </c>
      <c r="D160" s="6">
        <v>136.19</v>
      </c>
      <c r="E160">
        <v>19.579999999999927</v>
      </c>
      <c r="F160">
        <v>2.5499999999999829</v>
      </c>
      <c r="G160">
        <v>3.1899999999999977</v>
      </c>
      <c r="H160">
        <v>-19.909999999999968</v>
      </c>
      <c r="I160">
        <v>30.75</v>
      </c>
      <c r="J160">
        <v>2.8000000000000682</v>
      </c>
      <c r="K160">
        <v>59.529999999999973</v>
      </c>
      <c r="L160">
        <v>0.30000000000001137</v>
      </c>
      <c r="M160">
        <v>9.0300000000000011</v>
      </c>
      <c r="N160">
        <v>2.0699999999999932</v>
      </c>
      <c r="O160">
        <v>18.260000000000005</v>
      </c>
      <c r="P160">
        <v>-2.6699999999999875</v>
      </c>
      <c r="Q160">
        <v>6.4399999999999977</v>
      </c>
      <c r="R160">
        <v>3.9599999999999937</v>
      </c>
      <c r="S160">
        <v>8.3799999999999955</v>
      </c>
    </row>
    <row r="161" spans="1:19" x14ac:dyDescent="0.25">
      <c r="A161" s="4">
        <v>23102</v>
      </c>
      <c r="B161" s="6">
        <v>717.7</v>
      </c>
      <c r="C161" s="6">
        <v>163.78</v>
      </c>
      <c r="D161" s="6">
        <v>138.94</v>
      </c>
      <c r="E161">
        <v>35.180000000000064</v>
      </c>
      <c r="F161">
        <v>10.860000000000014</v>
      </c>
      <c r="G161">
        <v>2.75</v>
      </c>
      <c r="H161">
        <v>19.579999999999927</v>
      </c>
      <c r="I161">
        <v>-19.909999999999968</v>
      </c>
      <c r="J161">
        <v>30.75</v>
      </c>
      <c r="K161">
        <v>2.8000000000000682</v>
      </c>
      <c r="L161">
        <v>2.5499999999999829</v>
      </c>
      <c r="M161">
        <v>0.30000000000001137</v>
      </c>
      <c r="N161">
        <v>9.0300000000000011</v>
      </c>
      <c r="O161">
        <v>2.0699999999999932</v>
      </c>
      <c r="P161">
        <v>3.1899999999999977</v>
      </c>
      <c r="Q161">
        <v>-2.6699999999999875</v>
      </c>
      <c r="R161">
        <v>6.4399999999999977</v>
      </c>
      <c r="S161">
        <v>3.9599999999999937</v>
      </c>
    </row>
    <row r="162" spans="1:19" x14ac:dyDescent="0.25">
      <c r="A162" s="4">
        <v>23132</v>
      </c>
      <c r="B162" s="6">
        <v>726.96</v>
      </c>
      <c r="C162" s="6">
        <v>173.38</v>
      </c>
      <c r="D162" s="6">
        <v>140.33000000000001</v>
      </c>
      <c r="E162">
        <v>9.2599999999999909</v>
      </c>
      <c r="F162">
        <v>9.5999999999999943</v>
      </c>
      <c r="G162">
        <v>1.3900000000000148</v>
      </c>
      <c r="H162">
        <v>35.180000000000064</v>
      </c>
      <c r="I162">
        <v>19.579999999999927</v>
      </c>
      <c r="J162">
        <v>-19.909999999999968</v>
      </c>
      <c r="K162">
        <v>30.75</v>
      </c>
      <c r="L162">
        <v>10.860000000000014</v>
      </c>
      <c r="M162">
        <v>2.5499999999999829</v>
      </c>
      <c r="N162">
        <v>0.30000000000001137</v>
      </c>
      <c r="O162">
        <v>9.0300000000000011</v>
      </c>
      <c r="P162">
        <v>2.75</v>
      </c>
      <c r="Q162">
        <v>3.1899999999999977</v>
      </c>
      <c r="R162">
        <v>-2.6699999999999875</v>
      </c>
      <c r="S162">
        <v>6.4399999999999977</v>
      </c>
    </row>
    <row r="163" spans="1:19" x14ac:dyDescent="0.25">
      <c r="A163" s="4">
        <v>23163</v>
      </c>
      <c r="B163" s="6">
        <v>706.88</v>
      </c>
      <c r="C163" s="6">
        <v>173.66</v>
      </c>
      <c r="D163" s="6">
        <v>139.08000000000001</v>
      </c>
      <c r="E163">
        <v>-20.080000000000041</v>
      </c>
      <c r="F163">
        <v>0.28000000000000114</v>
      </c>
      <c r="G163">
        <v>-1.25</v>
      </c>
      <c r="H163">
        <v>9.2599999999999909</v>
      </c>
      <c r="I163">
        <v>35.180000000000064</v>
      </c>
      <c r="J163">
        <v>19.579999999999927</v>
      </c>
      <c r="K163">
        <v>-19.909999999999968</v>
      </c>
      <c r="L163">
        <v>9.5999999999999943</v>
      </c>
      <c r="M163">
        <v>10.860000000000014</v>
      </c>
      <c r="N163">
        <v>2.5499999999999829</v>
      </c>
      <c r="O163">
        <v>0.30000000000001137</v>
      </c>
      <c r="P163">
        <v>1.3900000000000148</v>
      </c>
      <c r="Q163">
        <v>2.75</v>
      </c>
      <c r="R163">
        <v>3.1899999999999977</v>
      </c>
      <c r="S163">
        <v>-2.6699999999999875</v>
      </c>
    </row>
    <row r="164" spans="1:19" x14ac:dyDescent="0.25">
      <c r="A164" s="4">
        <v>23193</v>
      </c>
      <c r="B164" s="6">
        <v>695.43</v>
      </c>
      <c r="C164" s="6">
        <v>166.96</v>
      </c>
      <c r="D164" s="6">
        <v>140</v>
      </c>
      <c r="E164">
        <v>-11.450000000000045</v>
      </c>
      <c r="F164">
        <v>-6.6999999999999886</v>
      </c>
      <c r="G164">
        <v>0.91999999999998749</v>
      </c>
      <c r="H164">
        <v>-20.080000000000041</v>
      </c>
      <c r="I164">
        <v>9.2599999999999909</v>
      </c>
      <c r="J164">
        <v>35.180000000000064</v>
      </c>
      <c r="K164">
        <v>19.579999999999927</v>
      </c>
      <c r="L164">
        <v>0.28000000000000114</v>
      </c>
      <c r="M164">
        <v>9.5999999999999943</v>
      </c>
      <c r="N164">
        <v>10.860000000000014</v>
      </c>
      <c r="O164">
        <v>2.5499999999999829</v>
      </c>
      <c r="P164">
        <v>-1.25</v>
      </c>
      <c r="Q164">
        <v>1.3900000000000148</v>
      </c>
      <c r="R164">
        <v>2.75</v>
      </c>
      <c r="S164">
        <v>3.1899999999999977</v>
      </c>
    </row>
    <row r="165" spans="1:19" x14ac:dyDescent="0.25">
      <c r="A165" s="4">
        <v>23224</v>
      </c>
      <c r="B165" s="6">
        <v>729.32</v>
      </c>
      <c r="C165" s="6">
        <v>176.86</v>
      </c>
      <c r="D165" s="6">
        <v>143.96</v>
      </c>
      <c r="E165">
        <v>33.8900000000001</v>
      </c>
      <c r="F165">
        <v>9.9000000000000057</v>
      </c>
      <c r="G165">
        <v>3.960000000000008</v>
      </c>
      <c r="H165">
        <v>-11.450000000000045</v>
      </c>
      <c r="I165">
        <v>-20.080000000000041</v>
      </c>
      <c r="J165">
        <v>9.2599999999999909</v>
      </c>
      <c r="K165">
        <v>35.180000000000064</v>
      </c>
      <c r="L165">
        <v>-6.6999999999999886</v>
      </c>
      <c r="M165">
        <v>0.28000000000000114</v>
      </c>
      <c r="N165">
        <v>9.5999999999999943</v>
      </c>
      <c r="O165">
        <v>10.860000000000014</v>
      </c>
      <c r="P165">
        <v>0.91999999999998749</v>
      </c>
      <c r="Q165">
        <v>-1.25</v>
      </c>
      <c r="R165">
        <v>1.3900000000000148</v>
      </c>
      <c r="S165">
        <v>2.75</v>
      </c>
    </row>
    <row r="166" spans="1:19" x14ac:dyDescent="0.25">
      <c r="A166" s="4">
        <v>23255</v>
      </c>
      <c r="B166" s="6">
        <v>732.79</v>
      </c>
      <c r="C166" s="6">
        <v>170.53</v>
      </c>
      <c r="D166" s="6">
        <v>139.94999999999999</v>
      </c>
      <c r="E166">
        <v>3.4699999999999136</v>
      </c>
      <c r="F166">
        <v>-6.3300000000000125</v>
      </c>
      <c r="G166">
        <v>-4.0100000000000193</v>
      </c>
      <c r="H166">
        <v>33.8900000000001</v>
      </c>
      <c r="I166">
        <v>-11.450000000000045</v>
      </c>
      <c r="J166">
        <v>-20.080000000000041</v>
      </c>
      <c r="K166">
        <v>9.2599999999999909</v>
      </c>
      <c r="L166">
        <v>9.9000000000000057</v>
      </c>
      <c r="M166">
        <v>-6.6999999999999886</v>
      </c>
      <c r="N166">
        <v>0.28000000000000114</v>
      </c>
      <c r="O166">
        <v>9.5999999999999943</v>
      </c>
      <c r="P166">
        <v>3.960000000000008</v>
      </c>
      <c r="Q166">
        <v>0.91999999999998749</v>
      </c>
      <c r="R166">
        <v>-1.25</v>
      </c>
      <c r="S166">
        <v>1.3900000000000148</v>
      </c>
    </row>
    <row r="167" spans="1:19" x14ac:dyDescent="0.25">
      <c r="A167" s="4">
        <v>23285</v>
      </c>
      <c r="B167" s="6">
        <v>755.23</v>
      </c>
      <c r="C167" s="6">
        <v>169.46</v>
      </c>
      <c r="D167" s="6">
        <v>139.06</v>
      </c>
      <c r="E167">
        <v>22.440000000000055</v>
      </c>
      <c r="F167">
        <v>-1.0699999999999932</v>
      </c>
      <c r="G167">
        <v>-0.88999999999998636</v>
      </c>
      <c r="H167">
        <v>3.4699999999999136</v>
      </c>
      <c r="I167">
        <v>33.8900000000001</v>
      </c>
      <c r="J167">
        <v>-11.450000000000045</v>
      </c>
      <c r="K167">
        <v>-20.080000000000041</v>
      </c>
      <c r="L167">
        <v>-6.3300000000000125</v>
      </c>
      <c r="M167">
        <v>9.9000000000000057</v>
      </c>
      <c r="N167">
        <v>-6.6999999999999886</v>
      </c>
      <c r="O167">
        <v>0.28000000000000114</v>
      </c>
      <c r="P167">
        <v>-4.0100000000000193</v>
      </c>
      <c r="Q167">
        <v>3.960000000000008</v>
      </c>
      <c r="R167">
        <v>0.91999999999998749</v>
      </c>
      <c r="S167">
        <v>-1.25</v>
      </c>
    </row>
    <row r="168" spans="1:19" x14ac:dyDescent="0.25">
      <c r="A168" s="4">
        <v>23316</v>
      </c>
      <c r="B168" s="6">
        <v>750.52</v>
      </c>
      <c r="C168" s="6">
        <v>171.85</v>
      </c>
      <c r="D168" s="6">
        <v>136.44</v>
      </c>
      <c r="E168">
        <v>-4.7100000000000364</v>
      </c>
      <c r="F168">
        <v>2.3899999999999864</v>
      </c>
      <c r="G168">
        <v>-2.6200000000000045</v>
      </c>
      <c r="H168">
        <v>22.440000000000055</v>
      </c>
      <c r="I168">
        <v>3.4699999999999136</v>
      </c>
      <c r="J168">
        <v>33.8900000000001</v>
      </c>
      <c r="K168">
        <v>-11.450000000000045</v>
      </c>
      <c r="L168">
        <v>-1.0699999999999932</v>
      </c>
      <c r="M168">
        <v>-6.3300000000000125</v>
      </c>
      <c r="N168">
        <v>9.9000000000000057</v>
      </c>
      <c r="O168">
        <v>-6.6999999999999886</v>
      </c>
      <c r="P168">
        <v>-0.88999999999998636</v>
      </c>
      <c r="Q168">
        <v>-4.0100000000000193</v>
      </c>
      <c r="R168">
        <v>3.960000000000008</v>
      </c>
      <c r="S168">
        <v>0.91999999999998749</v>
      </c>
    </row>
    <row r="169" spans="1:19" x14ac:dyDescent="0.25">
      <c r="A169" s="4">
        <v>23346</v>
      </c>
      <c r="B169" s="6">
        <v>762.95</v>
      </c>
      <c r="C169" s="6">
        <v>178.54</v>
      </c>
      <c r="D169" s="6">
        <v>138.99</v>
      </c>
      <c r="E169">
        <v>12.430000000000064</v>
      </c>
      <c r="F169">
        <v>6.6899999999999977</v>
      </c>
      <c r="G169">
        <v>2.5500000000000114</v>
      </c>
      <c r="H169">
        <v>-4.7100000000000364</v>
      </c>
      <c r="I169">
        <v>22.440000000000055</v>
      </c>
      <c r="J169">
        <v>3.4699999999999136</v>
      </c>
      <c r="K169">
        <v>33.8900000000001</v>
      </c>
      <c r="L169">
        <v>2.3899999999999864</v>
      </c>
      <c r="M169">
        <v>-1.0699999999999932</v>
      </c>
      <c r="N169">
        <v>-6.3300000000000125</v>
      </c>
      <c r="O169">
        <v>9.9000000000000057</v>
      </c>
      <c r="P169">
        <v>-2.6200000000000045</v>
      </c>
      <c r="Q169">
        <v>-0.88999999999998636</v>
      </c>
      <c r="R169">
        <v>-4.0100000000000193</v>
      </c>
      <c r="S169">
        <v>3.960000000000008</v>
      </c>
    </row>
    <row r="170" spans="1:19" x14ac:dyDescent="0.25">
      <c r="A170" s="4">
        <v>23377</v>
      </c>
      <c r="B170" s="6">
        <v>785.34</v>
      </c>
      <c r="C170" s="6">
        <v>181.39</v>
      </c>
      <c r="D170" s="6">
        <v>139.49</v>
      </c>
      <c r="E170">
        <v>22.389999999999986</v>
      </c>
      <c r="F170">
        <v>2.8499999999999943</v>
      </c>
      <c r="G170">
        <v>0.5</v>
      </c>
      <c r="H170">
        <v>12.430000000000064</v>
      </c>
      <c r="I170">
        <v>-4.7100000000000364</v>
      </c>
      <c r="J170">
        <v>22.440000000000055</v>
      </c>
      <c r="K170">
        <v>3.4699999999999136</v>
      </c>
      <c r="L170">
        <v>6.6899999999999977</v>
      </c>
      <c r="M170">
        <v>2.3899999999999864</v>
      </c>
      <c r="N170">
        <v>-1.0699999999999932</v>
      </c>
      <c r="O170">
        <v>-6.3300000000000125</v>
      </c>
      <c r="P170">
        <v>2.5500000000000114</v>
      </c>
      <c r="Q170">
        <v>-2.6200000000000045</v>
      </c>
      <c r="R170">
        <v>-0.88999999999998636</v>
      </c>
      <c r="S170">
        <v>-4.0100000000000193</v>
      </c>
    </row>
    <row r="171" spans="1:19" x14ac:dyDescent="0.25">
      <c r="A171" s="4">
        <v>23408</v>
      </c>
      <c r="B171" s="6">
        <v>800.14</v>
      </c>
      <c r="C171" s="6">
        <v>190.74</v>
      </c>
      <c r="D171" s="6">
        <v>140.5</v>
      </c>
      <c r="E171">
        <v>14.799999999999955</v>
      </c>
      <c r="F171">
        <v>9.3500000000000227</v>
      </c>
      <c r="G171">
        <v>1.0099999999999909</v>
      </c>
      <c r="H171">
        <v>22.389999999999986</v>
      </c>
      <c r="I171">
        <v>12.430000000000064</v>
      </c>
      <c r="J171">
        <v>-4.7100000000000364</v>
      </c>
      <c r="K171">
        <v>22.440000000000055</v>
      </c>
      <c r="L171">
        <v>2.8499999999999943</v>
      </c>
      <c r="M171">
        <v>6.6899999999999977</v>
      </c>
      <c r="N171">
        <v>2.3899999999999864</v>
      </c>
      <c r="O171">
        <v>-1.0699999999999932</v>
      </c>
      <c r="P171">
        <v>0.5</v>
      </c>
      <c r="Q171">
        <v>2.5500000000000114</v>
      </c>
      <c r="R171">
        <v>-2.6200000000000045</v>
      </c>
      <c r="S171">
        <v>-0.88999999999998636</v>
      </c>
    </row>
    <row r="172" spans="1:19" x14ac:dyDescent="0.25">
      <c r="A172" s="4">
        <v>23437</v>
      </c>
      <c r="B172" s="6">
        <v>813.29</v>
      </c>
      <c r="C172" s="6">
        <v>191.88</v>
      </c>
      <c r="D172" s="6">
        <v>137.30000000000001</v>
      </c>
      <c r="E172">
        <v>13.149999999999977</v>
      </c>
      <c r="F172">
        <v>1.1399999999999864</v>
      </c>
      <c r="G172">
        <v>-3.1999999999999886</v>
      </c>
      <c r="H172">
        <v>14.799999999999955</v>
      </c>
      <c r="I172">
        <v>22.389999999999986</v>
      </c>
      <c r="J172">
        <v>12.430000000000064</v>
      </c>
      <c r="K172">
        <v>-4.7100000000000364</v>
      </c>
      <c r="L172">
        <v>9.3500000000000227</v>
      </c>
      <c r="M172">
        <v>2.8499999999999943</v>
      </c>
      <c r="N172">
        <v>6.6899999999999977</v>
      </c>
      <c r="O172">
        <v>2.3899999999999864</v>
      </c>
      <c r="P172">
        <v>1.0099999999999909</v>
      </c>
      <c r="Q172">
        <v>0.5</v>
      </c>
      <c r="R172">
        <v>2.5500000000000114</v>
      </c>
      <c r="S172">
        <v>-2.6200000000000045</v>
      </c>
    </row>
    <row r="173" spans="1:19" x14ac:dyDescent="0.25">
      <c r="A173" s="4">
        <v>23468</v>
      </c>
      <c r="B173" s="6">
        <v>810.77</v>
      </c>
      <c r="C173" s="6">
        <v>195.13</v>
      </c>
      <c r="D173" s="6">
        <v>139.22999999999999</v>
      </c>
      <c r="E173">
        <v>-2.5199999999999818</v>
      </c>
      <c r="F173">
        <v>3.25</v>
      </c>
      <c r="G173">
        <v>1.9299999999999784</v>
      </c>
      <c r="H173">
        <v>13.149999999999977</v>
      </c>
      <c r="I173">
        <v>14.799999999999955</v>
      </c>
      <c r="J173">
        <v>22.389999999999986</v>
      </c>
      <c r="K173">
        <v>12.430000000000064</v>
      </c>
      <c r="L173">
        <v>1.1399999999999864</v>
      </c>
      <c r="M173">
        <v>9.3500000000000227</v>
      </c>
      <c r="N173">
        <v>2.8499999999999943</v>
      </c>
      <c r="O173">
        <v>6.6899999999999977</v>
      </c>
      <c r="P173">
        <v>-3.1999999999999886</v>
      </c>
      <c r="Q173">
        <v>1.0099999999999909</v>
      </c>
      <c r="R173">
        <v>0.5</v>
      </c>
      <c r="S173">
        <v>2.5500000000000114</v>
      </c>
    </row>
    <row r="174" spans="1:19" x14ac:dyDescent="0.25">
      <c r="A174" s="4">
        <v>23498</v>
      </c>
      <c r="B174" s="6">
        <v>820.56</v>
      </c>
      <c r="C174" s="6">
        <v>205.95</v>
      </c>
      <c r="D174" s="6">
        <v>140.06</v>
      </c>
      <c r="E174">
        <v>9.7899999999999636</v>
      </c>
      <c r="F174">
        <v>10.819999999999993</v>
      </c>
      <c r="G174">
        <v>0.83000000000001251</v>
      </c>
      <c r="H174">
        <v>-2.5199999999999818</v>
      </c>
      <c r="I174">
        <v>13.149999999999977</v>
      </c>
      <c r="J174">
        <v>14.799999999999955</v>
      </c>
      <c r="K174">
        <v>22.389999999999986</v>
      </c>
      <c r="L174">
        <v>3.25</v>
      </c>
      <c r="M174">
        <v>1.1399999999999864</v>
      </c>
      <c r="N174">
        <v>9.3500000000000227</v>
      </c>
      <c r="O174">
        <v>2.8499999999999943</v>
      </c>
      <c r="P174">
        <v>1.9299999999999784</v>
      </c>
      <c r="Q174">
        <v>-3.1999999999999886</v>
      </c>
      <c r="R174">
        <v>1.0099999999999909</v>
      </c>
      <c r="S174">
        <v>0.5</v>
      </c>
    </row>
    <row r="175" spans="1:19" x14ac:dyDescent="0.25">
      <c r="A175" s="4">
        <v>23529</v>
      </c>
      <c r="B175" s="6">
        <v>831.5</v>
      </c>
      <c r="C175" s="6">
        <v>213.56</v>
      </c>
      <c r="D175" s="6">
        <v>143.4</v>
      </c>
      <c r="E175">
        <v>10.940000000000055</v>
      </c>
      <c r="F175">
        <v>7.6100000000000136</v>
      </c>
      <c r="G175">
        <v>3.3400000000000034</v>
      </c>
      <c r="H175">
        <v>9.7899999999999636</v>
      </c>
      <c r="I175">
        <v>-2.5199999999999818</v>
      </c>
      <c r="J175">
        <v>13.149999999999977</v>
      </c>
      <c r="K175">
        <v>14.799999999999955</v>
      </c>
      <c r="L175">
        <v>10.819999999999993</v>
      </c>
      <c r="M175">
        <v>3.25</v>
      </c>
      <c r="N175">
        <v>1.1399999999999864</v>
      </c>
      <c r="O175">
        <v>9.3500000000000227</v>
      </c>
      <c r="P175">
        <v>0.83000000000001251</v>
      </c>
      <c r="Q175">
        <v>1.9299999999999784</v>
      </c>
      <c r="R175">
        <v>-3.1999999999999886</v>
      </c>
      <c r="S175">
        <v>1.0099999999999909</v>
      </c>
    </row>
    <row r="176" spans="1:19" x14ac:dyDescent="0.25">
      <c r="A176" s="4">
        <v>23559</v>
      </c>
      <c r="B176" s="6">
        <v>841.1</v>
      </c>
      <c r="C176" s="6">
        <v>217.8</v>
      </c>
      <c r="D176" s="6">
        <v>149.88999999999999</v>
      </c>
      <c r="E176">
        <v>9.6000000000000227</v>
      </c>
      <c r="F176">
        <v>4.2400000000000091</v>
      </c>
      <c r="G176">
        <v>6.4899999999999807</v>
      </c>
      <c r="H176">
        <v>10.940000000000055</v>
      </c>
      <c r="I176">
        <v>9.7899999999999636</v>
      </c>
      <c r="J176">
        <v>-2.5199999999999818</v>
      </c>
      <c r="K176">
        <v>13.149999999999977</v>
      </c>
      <c r="L176">
        <v>7.6100000000000136</v>
      </c>
      <c r="M176">
        <v>10.819999999999993</v>
      </c>
      <c r="N176">
        <v>3.25</v>
      </c>
      <c r="O176">
        <v>1.1399999999999864</v>
      </c>
      <c r="P176">
        <v>3.3400000000000034</v>
      </c>
      <c r="Q176">
        <v>0.83000000000001251</v>
      </c>
      <c r="R176">
        <v>1.9299999999999784</v>
      </c>
      <c r="S176">
        <v>-3.1999999999999886</v>
      </c>
    </row>
    <row r="177" spans="1:19" x14ac:dyDescent="0.25">
      <c r="A177" s="4">
        <v>23590</v>
      </c>
      <c r="B177" s="6">
        <v>838.48</v>
      </c>
      <c r="C177" s="6">
        <v>206.25</v>
      </c>
      <c r="D177" s="6">
        <v>149.72</v>
      </c>
      <c r="E177">
        <v>-2.6200000000000045</v>
      </c>
      <c r="F177">
        <v>-11.550000000000011</v>
      </c>
      <c r="G177">
        <v>-0.16999999999998749</v>
      </c>
      <c r="H177">
        <v>9.6000000000000227</v>
      </c>
      <c r="I177">
        <v>10.940000000000055</v>
      </c>
      <c r="J177">
        <v>9.7899999999999636</v>
      </c>
      <c r="K177">
        <v>-2.5199999999999818</v>
      </c>
      <c r="L177">
        <v>4.2400000000000091</v>
      </c>
      <c r="M177">
        <v>7.6100000000000136</v>
      </c>
      <c r="N177">
        <v>10.819999999999993</v>
      </c>
      <c r="O177">
        <v>3.25</v>
      </c>
      <c r="P177">
        <v>6.4899999999999807</v>
      </c>
      <c r="Q177">
        <v>3.3400000000000034</v>
      </c>
      <c r="R177">
        <v>0.83000000000001251</v>
      </c>
      <c r="S177">
        <v>1.9299999999999784</v>
      </c>
    </row>
    <row r="178" spans="1:19" x14ac:dyDescent="0.25">
      <c r="A178" s="4">
        <v>23621</v>
      </c>
      <c r="B178" s="6">
        <v>875.37</v>
      </c>
      <c r="C178" s="6">
        <v>218.17</v>
      </c>
      <c r="D178" s="6">
        <v>153.16</v>
      </c>
      <c r="E178">
        <v>36.889999999999986</v>
      </c>
      <c r="F178">
        <v>11.919999999999987</v>
      </c>
      <c r="G178">
        <v>3.4399999999999977</v>
      </c>
      <c r="H178">
        <v>-2.6200000000000045</v>
      </c>
      <c r="I178">
        <v>9.6000000000000227</v>
      </c>
      <c r="J178">
        <v>10.940000000000055</v>
      </c>
      <c r="K178">
        <v>9.7899999999999636</v>
      </c>
      <c r="L178">
        <v>-11.550000000000011</v>
      </c>
      <c r="M178">
        <v>4.2400000000000091</v>
      </c>
      <c r="N178">
        <v>7.6100000000000136</v>
      </c>
      <c r="O178">
        <v>10.819999999999993</v>
      </c>
      <c r="P178">
        <v>-0.16999999999998749</v>
      </c>
      <c r="Q178">
        <v>6.4899999999999807</v>
      </c>
      <c r="R178">
        <v>3.3400000000000034</v>
      </c>
      <c r="S178">
        <v>0.83000000000001251</v>
      </c>
    </row>
    <row r="179" spans="1:19" x14ac:dyDescent="0.25">
      <c r="A179" s="4">
        <v>23651</v>
      </c>
      <c r="B179" s="6">
        <v>873.08</v>
      </c>
      <c r="C179" s="6">
        <v>223.54</v>
      </c>
      <c r="D179" s="6">
        <v>152.96</v>
      </c>
      <c r="E179">
        <v>-2.2899999999999636</v>
      </c>
      <c r="F179">
        <v>5.3700000000000045</v>
      </c>
      <c r="G179">
        <v>-0.19999999999998863</v>
      </c>
      <c r="H179">
        <v>36.889999999999986</v>
      </c>
      <c r="I179">
        <v>-2.6200000000000045</v>
      </c>
      <c r="J179">
        <v>9.6000000000000227</v>
      </c>
      <c r="K179">
        <v>10.940000000000055</v>
      </c>
      <c r="L179">
        <v>11.919999999999987</v>
      </c>
      <c r="M179">
        <v>-11.550000000000011</v>
      </c>
      <c r="N179">
        <v>4.2400000000000091</v>
      </c>
      <c r="O179">
        <v>7.6100000000000136</v>
      </c>
      <c r="P179">
        <v>3.4399999999999977</v>
      </c>
      <c r="Q179">
        <v>-0.16999999999998749</v>
      </c>
      <c r="R179">
        <v>6.4899999999999807</v>
      </c>
      <c r="S179">
        <v>3.3400000000000034</v>
      </c>
    </row>
    <row r="180" spans="1:19" x14ac:dyDescent="0.25">
      <c r="A180" s="4">
        <v>23682</v>
      </c>
      <c r="B180" s="6">
        <v>875.43</v>
      </c>
      <c r="C180" s="6">
        <v>212.27</v>
      </c>
      <c r="D180" s="6">
        <v>153.99</v>
      </c>
      <c r="E180">
        <v>2.3499999999999091</v>
      </c>
      <c r="F180">
        <v>-11.269999999999982</v>
      </c>
      <c r="G180">
        <v>1.0300000000000011</v>
      </c>
      <c r="H180">
        <v>-2.2899999999999636</v>
      </c>
      <c r="I180">
        <v>36.889999999999986</v>
      </c>
      <c r="J180">
        <v>-2.6200000000000045</v>
      </c>
      <c r="K180">
        <v>9.6000000000000227</v>
      </c>
      <c r="L180">
        <v>5.3700000000000045</v>
      </c>
      <c r="M180">
        <v>11.919999999999987</v>
      </c>
      <c r="N180">
        <v>-11.550000000000011</v>
      </c>
      <c r="O180">
        <v>4.2400000000000091</v>
      </c>
      <c r="P180">
        <v>-0.19999999999998863</v>
      </c>
      <c r="Q180">
        <v>3.4399999999999977</v>
      </c>
      <c r="R180">
        <v>-0.16999999999998749</v>
      </c>
      <c r="S180">
        <v>6.4899999999999807</v>
      </c>
    </row>
    <row r="181" spans="1:19" x14ac:dyDescent="0.25">
      <c r="A181" s="4">
        <v>23712</v>
      </c>
      <c r="B181" s="6">
        <v>874.13</v>
      </c>
      <c r="C181" s="6">
        <v>205.34</v>
      </c>
      <c r="D181" s="6">
        <v>155.16999999999999</v>
      </c>
      <c r="E181">
        <v>-1.2999999999999545</v>
      </c>
      <c r="F181">
        <v>-6.9300000000000068</v>
      </c>
      <c r="G181">
        <v>1.1799999999999784</v>
      </c>
      <c r="H181">
        <v>2.3499999999999091</v>
      </c>
      <c r="I181">
        <v>-2.2899999999999636</v>
      </c>
      <c r="J181">
        <v>36.889999999999986</v>
      </c>
      <c r="K181">
        <v>-2.6200000000000045</v>
      </c>
      <c r="L181">
        <v>-11.269999999999982</v>
      </c>
      <c r="M181">
        <v>5.3700000000000045</v>
      </c>
      <c r="N181">
        <v>11.919999999999987</v>
      </c>
      <c r="O181">
        <v>-11.550000000000011</v>
      </c>
      <c r="P181">
        <v>1.0300000000000011</v>
      </c>
      <c r="Q181">
        <v>-0.19999999999998863</v>
      </c>
      <c r="R181">
        <v>3.4399999999999977</v>
      </c>
      <c r="S181">
        <v>-0.16999999999998749</v>
      </c>
    </row>
    <row r="182" spans="1:19" x14ac:dyDescent="0.25">
      <c r="A182" s="4">
        <v>23743</v>
      </c>
      <c r="B182" s="6">
        <v>902.86</v>
      </c>
      <c r="C182" s="6">
        <v>212.78</v>
      </c>
      <c r="D182" s="6">
        <v>160.68</v>
      </c>
      <c r="E182">
        <v>28.730000000000018</v>
      </c>
      <c r="F182">
        <v>7.4399999999999977</v>
      </c>
      <c r="G182">
        <v>5.5100000000000193</v>
      </c>
      <c r="H182">
        <v>-1.2999999999999545</v>
      </c>
      <c r="I182">
        <v>2.3499999999999091</v>
      </c>
      <c r="J182">
        <v>-2.2899999999999636</v>
      </c>
      <c r="K182">
        <v>36.889999999999986</v>
      </c>
      <c r="L182">
        <v>-6.9300000000000068</v>
      </c>
      <c r="M182">
        <v>-11.269999999999982</v>
      </c>
      <c r="N182">
        <v>5.3700000000000045</v>
      </c>
      <c r="O182">
        <v>11.919999999999987</v>
      </c>
      <c r="P182">
        <v>1.1799999999999784</v>
      </c>
      <c r="Q182">
        <v>1.0300000000000011</v>
      </c>
      <c r="R182">
        <v>-0.19999999999998863</v>
      </c>
      <c r="S182">
        <v>3.4399999999999977</v>
      </c>
    </row>
    <row r="183" spans="1:19" x14ac:dyDescent="0.25">
      <c r="A183" s="4">
        <v>23774</v>
      </c>
      <c r="B183" s="6">
        <v>903.48</v>
      </c>
      <c r="C183" s="6">
        <v>211.38</v>
      </c>
      <c r="D183" s="6">
        <v>161.22</v>
      </c>
      <c r="E183">
        <v>0.62000000000000455</v>
      </c>
      <c r="F183">
        <v>-1.4000000000000057</v>
      </c>
      <c r="G183">
        <v>0.53999999999999204</v>
      </c>
      <c r="H183">
        <v>28.730000000000018</v>
      </c>
      <c r="I183">
        <v>-1.2999999999999545</v>
      </c>
      <c r="J183">
        <v>2.3499999999999091</v>
      </c>
      <c r="K183">
        <v>-2.2899999999999636</v>
      </c>
      <c r="L183">
        <v>7.4399999999999977</v>
      </c>
      <c r="M183">
        <v>-6.9300000000000068</v>
      </c>
      <c r="N183">
        <v>-11.269999999999982</v>
      </c>
      <c r="O183">
        <v>5.3700000000000045</v>
      </c>
      <c r="P183">
        <v>5.5100000000000193</v>
      </c>
      <c r="Q183">
        <v>1.1799999999999784</v>
      </c>
      <c r="R183">
        <v>1.0300000000000011</v>
      </c>
      <c r="S183">
        <v>-0.19999999999998863</v>
      </c>
    </row>
    <row r="184" spans="1:19" x14ac:dyDescent="0.25">
      <c r="A184" s="4">
        <v>23802</v>
      </c>
      <c r="B184" s="6">
        <v>889.05</v>
      </c>
      <c r="C184" s="6">
        <v>210.77</v>
      </c>
      <c r="D184" s="6">
        <v>162.36000000000001</v>
      </c>
      <c r="E184">
        <v>-14.430000000000064</v>
      </c>
      <c r="F184">
        <v>-0.60999999999998522</v>
      </c>
      <c r="G184">
        <v>1.1400000000000148</v>
      </c>
      <c r="H184">
        <v>0.62000000000000455</v>
      </c>
      <c r="I184">
        <v>28.730000000000018</v>
      </c>
      <c r="J184">
        <v>-1.2999999999999545</v>
      </c>
      <c r="K184">
        <v>2.3499999999999091</v>
      </c>
      <c r="L184">
        <v>-1.4000000000000057</v>
      </c>
      <c r="M184">
        <v>7.4399999999999977</v>
      </c>
      <c r="N184">
        <v>-6.9300000000000068</v>
      </c>
      <c r="O184">
        <v>-11.269999999999982</v>
      </c>
      <c r="P184">
        <v>0.53999999999999204</v>
      </c>
      <c r="Q184">
        <v>5.5100000000000193</v>
      </c>
      <c r="R184">
        <v>1.1799999999999784</v>
      </c>
      <c r="S184">
        <v>1.0300000000000011</v>
      </c>
    </row>
    <row r="185" spans="1:19" x14ac:dyDescent="0.25">
      <c r="A185" s="4">
        <v>23833</v>
      </c>
      <c r="B185" s="6">
        <v>922.31</v>
      </c>
      <c r="C185" s="6">
        <v>212.63</v>
      </c>
      <c r="D185" s="6">
        <v>161.76</v>
      </c>
      <c r="E185">
        <v>33.259999999999991</v>
      </c>
      <c r="F185">
        <v>1.8599999999999852</v>
      </c>
      <c r="G185">
        <v>-0.60000000000002274</v>
      </c>
      <c r="H185">
        <v>-14.430000000000064</v>
      </c>
      <c r="I185">
        <v>0.62000000000000455</v>
      </c>
      <c r="J185">
        <v>28.730000000000018</v>
      </c>
      <c r="K185">
        <v>-1.2999999999999545</v>
      </c>
      <c r="L185">
        <v>-0.60999999999998522</v>
      </c>
      <c r="M185">
        <v>-1.4000000000000057</v>
      </c>
      <c r="N185">
        <v>7.4399999999999977</v>
      </c>
      <c r="O185">
        <v>-6.9300000000000068</v>
      </c>
      <c r="P185">
        <v>1.1400000000000148</v>
      </c>
      <c r="Q185">
        <v>0.53999999999999204</v>
      </c>
      <c r="R185">
        <v>5.5100000000000193</v>
      </c>
      <c r="S185">
        <v>1.1799999999999784</v>
      </c>
    </row>
    <row r="186" spans="1:19" x14ac:dyDescent="0.25">
      <c r="A186" s="4">
        <v>23863</v>
      </c>
      <c r="B186" s="6">
        <v>918.04</v>
      </c>
      <c r="C186" s="6">
        <v>205.04</v>
      </c>
      <c r="D186" s="6">
        <v>160.16999999999999</v>
      </c>
      <c r="E186">
        <v>-4.2699999999999818</v>
      </c>
      <c r="F186">
        <v>-7.5900000000000034</v>
      </c>
      <c r="G186">
        <v>-1.5900000000000034</v>
      </c>
      <c r="H186">
        <v>33.259999999999991</v>
      </c>
      <c r="I186">
        <v>-14.430000000000064</v>
      </c>
      <c r="J186">
        <v>0.62000000000000455</v>
      </c>
      <c r="K186">
        <v>28.730000000000018</v>
      </c>
      <c r="L186">
        <v>1.8599999999999852</v>
      </c>
      <c r="M186">
        <v>-0.60999999999998522</v>
      </c>
      <c r="N186">
        <v>-1.4000000000000057</v>
      </c>
      <c r="O186">
        <v>7.4399999999999977</v>
      </c>
      <c r="P186">
        <v>-0.60000000000002274</v>
      </c>
      <c r="Q186">
        <v>1.1400000000000148</v>
      </c>
      <c r="R186">
        <v>0.53999999999999204</v>
      </c>
      <c r="S186">
        <v>5.5100000000000193</v>
      </c>
    </row>
    <row r="187" spans="1:19" x14ac:dyDescent="0.25">
      <c r="A187" s="4">
        <v>23894</v>
      </c>
      <c r="B187" s="6">
        <v>868.03</v>
      </c>
      <c r="C187" s="6">
        <v>193.69</v>
      </c>
      <c r="D187" s="6">
        <v>154.15</v>
      </c>
      <c r="E187">
        <v>-50.009999999999991</v>
      </c>
      <c r="F187">
        <v>-11.349999999999994</v>
      </c>
      <c r="G187">
        <v>-6.0199999999999818</v>
      </c>
      <c r="H187">
        <v>-4.2699999999999818</v>
      </c>
      <c r="I187">
        <v>33.259999999999991</v>
      </c>
      <c r="J187">
        <v>-14.430000000000064</v>
      </c>
      <c r="K187">
        <v>0.62000000000000455</v>
      </c>
      <c r="L187">
        <v>-7.5900000000000034</v>
      </c>
      <c r="M187">
        <v>1.8599999999999852</v>
      </c>
      <c r="N187">
        <v>-0.60999999999998522</v>
      </c>
      <c r="O187">
        <v>-1.4000000000000057</v>
      </c>
      <c r="P187">
        <v>-1.5900000000000034</v>
      </c>
      <c r="Q187">
        <v>-0.60000000000002274</v>
      </c>
      <c r="R187">
        <v>1.1400000000000148</v>
      </c>
      <c r="S187">
        <v>0.53999999999999204</v>
      </c>
    </row>
    <row r="188" spans="1:19" x14ac:dyDescent="0.25">
      <c r="A188" s="4">
        <v>23924</v>
      </c>
      <c r="B188" s="6">
        <v>881.74</v>
      </c>
      <c r="C188" s="6">
        <v>207.73</v>
      </c>
      <c r="D188" s="6">
        <v>155.36000000000001</v>
      </c>
      <c r="E188">
        <v>13.710000000000036</v>
      </c>
      <c r="F188">
        <v>14.039999999999992</v>
      </c>
      <c r="G188">
        <v>1.210000000000008</v>
      </c>
      <c r="H188">
        <v>-50.009999999999991</v>
      </c>
      <c r="I188">
        <v>-4.2699999999999818</v>
      </c>
      <c r="J188">
        <v>33.259999999999991</v>
      </c>
      <c r="K188">
        <v>-14.430000000000064</v>
      </c>
      <c r="L188">
        <v>-11.349999999999994</v>
      </c>
      <c r="M188">
        <v>-7.5900000000000034</v>
      </c>
      <c r="N188">
        <v>1.8599999999999852</v>
      </c>
      <c r="O188">
        <v>-0.60999999999998522</v>
      </c>
      <c r="P188">
        <v>-6.0199999999999818</v>
      </c>
      <c r="Q188">
        <v>-1.5900000000000034</v>
      </c>
      <c r="R188">
        <v>-0.60000000000002274</v>
      </c>
      <c r="S188">
        <v>1.1400000000000148</v>
      </c>
    </row>
    <row r="189" spans="1:19" x14ac:dyDescent="0.25">
      <c r="A189" s="4">
        <v>23955</v>
      </c>
      <c r="B189" s="6">
        <v>893.1</v>
      </c>
      <c r="C189" s="6">
        <v>218.67</v>
      </c>
      <c r="D189" s="6">
        <v>155.24</v>
      </c>
      <c r="E189">
        <v>11.360000000000014</v>
      </c>
      <c r="F189">
        <v>10.939999999999998</v>
      </c>
      <c r="G189">
        <v>-0.12000000000000455</v>
      </c>
      <c r="H189">
        <v>13.710000000000036</v>
      </c>
      <c r="I189">
        <v>-50.009999999999991</v>
      </c>
      <c r="J189">
        <v>-4.2699999999999818</v>
      </c>
      <c r="K189">
        <v>33.259999999999991</v>
      </c>
      <c r="L189">
        <v>14.039999999999992</v>
      </c>
      <c r="M189">
        <v>-11.349999999999994</v>
      </c>
      <c r="N189">
        <v>-7.5900000000000034</v>
      </c>
      <c r="O189">
        <v>1.8599999999999852</v>
      </c>
      <c r="P189">
        <v>1.210000000000008</v>
      </c>
      <c r="Q189">
        <v>-6.0199999999999818</v>
      </c>
      <c r="R189">
        <v>-1.5900000000000034</v>
      </c>
      <c r="S189">
        <v>-0.60000000000002274</v>
      </c>
    </row>
    <row r="190" spans="1:19" x14ac:dyDescent="0.25">
      <c r="A190" s="4">
        <v>23986</v>
      </c>
      <c r="B190" s="6">
        <v>930.58</v>
      </c>
      <c r="C190" s="6">
        <v>222.91</v>
      </c>
      <c r="D190" s="6">
        <v>157.6</v>
      </c>
      <c r="E190">
        <v>37.480000000000018</v>
      </c>
      <c r="F190">
        <v>4.2400000000000091</v>
      </c>
      <c r="G190">
        <v>2.3599999999999852</v>
      </c>
      <c r="H190">
        <v>11.360000000000014</v>
      </c>
      <c r="I190">
        <v>13.710000000000036</v>
      </c>
      <c r="J190">
        <v>-50.009999999999991</v>
      </c>
      <c r="K190">
        <v>-4.2699999999999818</v>
      </c>
      <c r="L190">
        <v>10.939999999999998</v>
      </c>
      <c r="M190">
        <v>14.039999999999992</v>
      </c>
      <c r="N190">
        <v>-11.349999999999994</v>
      </c>
      <c r="O190">
        <v>-7.5900000000000034</v>
      </c>
      <c r="P190">
        <v>-0.12000000000000455</v>
      </c>
      <c r="Q190">
        <v>1.210000000000008</v>
      </c>
      <c r="R190">
        <v>-6.0199999999999818</v>
      </c>
      <c r="S190">
        <v>-1.5900000000000034</v>
      </c>
    </row>
    <row r="191" spans="1:19" x14ac:dyDescent="0.25">
      <c r="A191" s="4">
        <v>24016</v>
      </c>
      <c r="B191" s="6">
        <v>960.82</v>
      </c>
      <c r="C191" s="6">
        <v>235.86</v>
      </c>
      <c r="D191" s="6">
        <v>157.96</v>
      </c>
      <c r="E191">
        <v>30.240000000000009</v>
      </c>
      <c r="F191">
        <v>12.950000000000017</v>
      </c>
      <c r="G191">
        <v>0.36000000000001364</v>
      </c>
      <c r="H191">
        <v>37.480000000000018</v>
      </c>
      <c r="I191">
        <v>11.360000000000014</v>
      </c>
      <c r="J191">
        <v>13.710000000000036</v>
      </c>
      <c r="K191">
        <v>-50.009999999999991</v>
      </c>
      <c r="L191">
        <v>4.2400000000000091</v>
      </c>
      <c r="M191">
        <v>10.939999999999998</v>
      </c>
      <c r="N191">
        <v>14.039999999999992</v>
      </c>
      <c r="O191">
        <v>-11.349999999999994</v>
      </c>
      <c r="P191">
        <v>2.3599999999999852</v>
      </c>
      <c r="Q191">
        <v>-0.12000000000000455</v>
      </c>
      <c r="R191">
        <v>1.210000000000008</v>
      </c>
      <c r="S191">
        <v>-6.0199999999999818</v>
      </c>
    </row>
    <row r="192" spans="1:19" x14ac:dyDescent="0.25">
      <c r="A192" s="4">
        <v>24047</v>
      </c>
      <c r="B192" s="6">
        <v>946.71</v>
      </c>
      <c r="C192" s="6">
        <v>242.53</v>
      </c>
      <c r="D192" s="6">
        <v>153.9</v>
      </c>
      <c r="E192">
        <v>-14.110000000000014</v>
      </c>
      <c r="F192">
        <v>6.6699999999999875</v>
      </c>
      <c r="G192">
        <v>-4.0600000000000023</v>
      </c>
      <c r="H192">
        <v>30.240000000000009</v>
      </c>
      <c r="I192">
        <v>37.480000000000018</v>
      </c>
      <c r="J192">
        <v>11.360000000000014</v>
      </c>
      <c r="K192">
        <v>13.710000000000036</v>
      </c>
      <c r="L192">
        <v>12.950000000000017</v>
      </c>
      <c r="M192">
        <v>4.2400000000000091</v>
      </c>
      <c r="N192">
        <v>10.939999999999998</v>
      </c>
      <c r="O192">
        <v>14.039999999999992</v>
      </c>
      <c r="P192">
        <v>0.36000000000001364</v>
      </c>
      <c r="Q192">
        <v>2.3599999999999852</v>
      </c>
      <c r="R192">
        <v>-0.12000000000000455</v>
      </c>
      <c r="S192">
        <v>1.210000000000008</v>
      </c>
    </row>
    <row r="193" spans="1:19" x14ac:dyDescent="0.25">
      <c r="A193" s="4">
        <v>24077</v>
      </c>
      <c r="B193" s="6">
        <v>969.26</v>
      </c>
      <c r="C193" s="6">
        <v>247.48</v>
      </c>
      <c r="D193" s="6">
        <v>152.63</v>
      </c>
      <c r="E193">
        <v>22.549999999999955</v>
      </c>
      <c r="F193">
        <v>4.9499999999999886</v>
      </c>
      <c r="G193">
        <v>-1.2700000000000102</v>
      </c>
      <c r="H193">
        <v>-14.110000000000014</v>
      </c>
      <c r="I193">
        <v>30.240000000000009</v>
      </c>
      <c r="J193">
        <v>37.480000000000018</v>
      </c>
      <c r="K193">
        <v>11.360000000000014</v>
      </c>
      <c r="L193">
        <v>6.6699999999999875</v>
      </c>
      <c r="M193">
        <v>12.950000000000017</v>
      </c>
      <c r="N193">
        <v>4.2400000000000091</v>
      </c>
      <c r="O193">
        <v>10.939999999999998</v>
      </c>
      <c r="P193">
        <v>-4.0600000000000023</v>
      </c>
      <c r="Q193">
        <v>0.36000000000001364</v>
      </c>
      <c r="R193">
        <v>2.3599999999999852</v>
      </c>
      <c r="S193">
        <v>-0.12000000000000455</v>
      </c>
    </row>
    <row r="194" spans="1:19" x14ac:dyDescent="0.25">
      <c r="A194" s="4">
        <v>24108</v>
      </c>
      <c r="B194" s="6">
        <v>983.51</v>
      </c>
      <c r="C194" s="6">
        <v>261.69</v>
      </c>
      <c r="D194" s="6">
        <v>148.75</v>
      </c>
      <c r="E194">
        <v>14.25</v>
      </c>
      <c r="F194">
        <v>14.210000000000008</v>
      </c>
      <c r="G194">
        <v>-3.8799999999999955</v>
      </c>
      <c r="H194">
        <v>22.549999999999955</v>
      </c>
      <c r="I194">
        <v>-14.110000000000014</v>
      </c>
      <c r="J194">
        <v>30.240000000000009</v>
      </c>
      <c r="K194">
        <v>37.480000000000018</v>
      </c>
      <c r="L194">
        <v>4.9499999999999886</v>
      </c>
      <c r="M194">
        <v>6.6699999999999875</v>
      </c>
      <c r="N194">
        <v>12.950000000000017</v>
      </c>
      <c r="O194">
        <v>4.2400000000000091</v>
      </c>
      <c r="P194">
        <v>-1.2700000000000102</v>
      </c>
      <c r="Q194">
        <v>-4.0600000000000023</v>
      </c>
      <c r="R194">
        <v>0.36000000000001364</v>
      </c>
      <c r="S194">
        <v>2.3599999999999852</v>
      </c>
    </row>
    <row r="195" spans="1:19" x14ac:dyDescent="0.25">
      <c r="A195" s="4">
        <v>24139</v>
      </c>
      <c r="B195" s="6">
        <v>951.89</v>
      </c>
      <c r="C195" s="6">
        <v>266.76</v>
      </c>
      <c r="D195" s="6">
        <v>141.75</v>
      </c>
      <c r="E195">
        <v>-31.620000000000005</v>
      </c>
      <c r="F195">
        <v>5.0699999999999932</v>
      </c>
      <c r="G195">
        <v>-7</v>
      </c>
      <c r="H195">
        <v>14.25</v>
      </c>
      <c r="I195">
        <v>22.549999999999955</v>
      </c>
      <c r="J195">
        <v>-14.110000000000014</v>
      </c>
      <c r="K195">
        <v>30.240000000000009</v>
      </c>
      <c r="L195">
        <v>14.210000000000008</v>
      </c>
      <c r="M195">
        <v>4.9499999999999886</v>
      </c>
      <c r="N195">
        <v>6.6699999999999875</v>
      </c>
      <c r="O195">
        <v>12.950000000000017</v>
      </c>
      <c r="P195">
        <v>-3.8799999999999955</v>
      </c>
      <c r="Q195">
        <v>-1.2700000000000102</v>
      </c>
      <c r="R195">
        <v>-4.0600000000000023</v>
      </c>
      <c r="S195">
        <v>0.36000000000001364</v>
      </c>
    </row>
    <row r="196" spans="1:19" x14ac:dyDescent="0.25">
      <c r="A196" s="4">
        <v>24167</v>
      </c>
      <c r="B196" s="6">
        <v>924.77</v>
      </c>
      <c r="C196" s="6">
        <v>249.17</v>
      </c>
      <c r="D196" s="6">
        <v>141.24</v>
      </c>
      <c r="E196">
        <v>-27.120000000000005</v>
      </c>
      <c r="F196">
        <v>-17.590000000000003</v>
      </c>
      <c r="G196">
        <v>-0.50999999999999091</v>
      </c>
      <c r="H196">
        <v>-31.620000000000005</v>
      </c>
      <c r="I196">
        <v>14.25</v>
      </c>
      <c r="J196">
        <v>22.549999999999955</v>
      </c>
      <c r="K196">
        <v>-14.110000000000014</v>
      </c>
      <c r="L196">
        <v>5.0699999999999932</v>
      </c>
      <c r="M196">
        <v>14.210000000000008</v>
      </c>
      <c r="N196">
        <v>4.9499999999999886</v>
      </c>
      <c r="O196">
        <v>6.6699999999999875</v>
      </c>
      <c r="P196">
        <v>-7</v>
      </c>
      <c r="Q196">
        <v>-3.8799999999999955</v>
      </c>
      <c r="R196">
        <v>-1.2700000000000102</v>
      </c>
      <c r="S196">
        <v>-4.0600000000000023</v>
      </c>
    </row>
    <row r="197" spans="1:19" x14ac:dyDescent="0.25">
      <c r="A197" s="4">
        <v>24198</v>
      </c>
      <c r="B197" s="6">
        <v>933.68</v>
      </c>
      <c r="C197" s="6">
        <v>253.68</v>
      </c>
      <c r="D197" s="6">
        <v>140.21</v>
      </c>
      <c r="E197">
        <v>8.9099999999999682</v>
      </c>
      <c r="F197">
        <v>4.5100000000000193</v>
      </c>
      <c r="G197">
        <v>-1.0300000000000011</v>
      </c>
      <c r="H197">
        <v>-27.120000000000005</v>
      </c>
      <c r="I197">
        <v>-31.620000000000005</v>
      </c>
      <c r="J197">
        <v>14.25</v>
      </c>
      <c r="K197">
        <v>22.549999999999955</v>
      </c>
      <c r="L197">
        <v>-17.590000000000003</v>
      </c>
      <c r="M197">
        <v>5.0699999999999932</v>
      </c>
      <c r="N197">
        <v>14.210000000000008</v>
      </c>
      <c r="O197">
        <v>4.9499999999999886</v>
      </c>
      <c r="P197">
        <v>-0.50999999999999091</v>
      </c>
      <c r="Q197">
        <v>-7</v>
      </c>
      <c r="R197">
        <v>-3.8799999999999955</v>
      </c>
      <c r="S197">
        <v>-1.2700000000000102</v>
      </c>
    </row>
    <row r="198" spans="1:19" x14ac:dyDescent="0.25">
      <c r="A198" s="4">
        <v>24228</v>
      </c>
      <c r="B198" s="6">
        <v>884.07</v>
      </c>
      <c r="C198" s="6">
        <v>227.28</v>
      </c>
      <c r="D198" s="6">
        <v>135.6</v>
      </c>
      <c r="E198">
        <v>-49.6099999999999</v>
      </c>
      <c r="F198">
        <v>-26.400000000000006</v>
      </c>
      <c r="G198">
        <v>-4.6100000000000136</v>
      </c>
      <c r="H198">
        <v>8.9099999999999682</v>
      </c>
      <c r="I198">
        <v>-27.120000000000005</v>
      </c>
      <c r="J198">
        <v>-31.620000000000005</v>
      </c>
      <c r="K198">
        <v>14.25</v>
      </c>
      <c r="L198">
        <v>4.5100000000000193</v>
      </c>
      <c r="M198">
        <v>-17.590000000000003</v>
      </c>
      <c r="N198">
        <v>5.0699999999999932</v>
      </c>
      <c r="O198">
        <v>14.210000000000008</v>
      </c>
      <c r="P198">
        <v>-1.0300000000000011</v>
      </c>
      <c r="Q198">
        <v>-0.50999999999999091</v>
      </c>
      <c r="R198">
        <v>-7</v>
      </c>
      <c r="S198">
        <v>-3.8799999999999955</v>
      </c>
    </row>
    <row r="199" spans="1:19" x14ac:dyDescent="0.25">
      <c r="A199" s="4">
        <v>24259</v>
      </c>
      <c r="B199" s="6">
        <v>870.1</v>
      </c>
      <c r="C199" s="6">
        <v>226.06</v>
      </c>
      <c r="D199" s="6">
        <v>131.6</v>
      </c>
      <c r="E199">
        <v>-13.970000000000027</v>
      </c>
      <c r="F199">
        <v>-1.2199999999999989</v>
      </c>
      <c r="G199">
        <v>-4</v>
      </c>
      <c r="H199">
        <v>-49.6099999999999</v>
      </c>
      <c r="I199">
        <v>8.9099999999999682</v>
      </c>
      <c r="J199">
        <v>-27.120000000000005</v>
      </c>
      <c r="K199">
        <v>-31.620000000000005</v>
      </c>
      <c r="L199">
        <v>-26.400000000000006</v>
      </c>
      <c r="M199">
        <v>4.5100000000000193</v>
      </c>
      <c r="N199">
        <v>-17.590000000000003</v>
      </c>
      <c r="O199">
        <v>5.0699999999999932</v>
      </c>
      <c r="P199">
        <v>-4.6100000000000136</v>
      </c>
      <c r="Q199">
        <v>-1.0300000000000011</v>
      </c>
      <c r="R199">
        <v>-0.50999999999999091</v>
      </c>
      <c r="S199">
        <v>-7</v>
      </c>
    </row>
    <row r="200" spans="1:19" x14ac:dyDescent="0.25">
      <c r="A200" s="4">
        <v>24289</v>
      </c>
      <c r="B200" s="6">
        <v>847.38</v>
      </c>
      <c r="C200" s="6">
        <v>220.19</v>
      </c>
      <c r="D200" s="6">
        <v>132.41999999999999</v>
      </c>
      <c r="E200">
        <v>-22.720000000000027</v>
      </c>
      <c r="F200">
        <v>-5.8700000000000045</v>
      </c>
      <c r="G200">
        <v>0.81999999999999318</v>
      </c>
      <c r="H200">
        <v>-13.970000000000027</v>
      </c>
      <c r="I200">
        <v>-49.6099999999999</v>
      </c>
      <c r="J200">
        <v>8.9099999999999682</v>
      </c>
      <c r="K200">
        <v>-27.120000000000005</v>
      </c>
      <c r="L200">
        <v>-1.2199999999999989</v>
      </c>
      <c r="M200">
        <v>-26.400000000000006</v>
      </c>
      <c r="N200">
        <v>4.5100000000000193</v>
      </c>
      <c r="O200">
        <v>-17.590000000000003</v>
      </c>
      <c r="P200">
        <v>-4</v>
      </c>
      <c r="Q200">
        <v>-4.6100000000000136</v>
      </c>
      <c r="R200">
        <v>-1.0300000000000011</v>
      </c>
      <c r="S200">
        <v>-0.50999999999999091</v>
      </c>
    </row>
    <row r="201" spans="1:19" x14ac:dyDescent="0.25">
      <c r="A201" s="4">
        <v>24320</v>
      </c>
      <c r="B201" s="6">
        <v>788.41</v>
      </c>
      <c r="C201" s="6">
        <v>195.76</v>
      </c>
      <c r="D201" s="6">
        <v>121.33</v>
      </c>
      <c r="E201">
        <v>-58.970000000000027</v>
      </c>
      <c r="F201">
        <v>-24.430000000000007</v>
      </c>
      <c r="G201">
        <v>-11.089999999999989</v>
      </c>
      <c r="H201">
        <v>-22.720000000000027</v>
      </c>
      <c r="I201">
        <v>-13.970000000000027</v>
      </c>
      <c r="J201">
        <v>-49.6099999999999</v>
      </c>
      <c r="K201">
        <v>8.9099999999999682</v>
      </c>
      <c r="L201">
        <v>-5.8700000000000045</v>
      </c>
      <c r="M201">
        <v>-1.2199999999999989</v>
      </c>
      <c r="N201">
        <v>-26.400000000000006</v>
      </c>
      <c r="O201">
        <v>4.5100000000000193</v>
      </c>
      <c r="P201">
        <v>0.81999999999999318</v>
      </c>
      <c r="Q201">
        <v>-4</v>
      </c>
      <c r="R201">
        <v>-4.6100000000000136</v>
      </c>
      <c r="S201">
        <v>-1.0300000000000011</v>
      </c>
    </row>
    <row r="202" spans="1:19" x14ac:dyDescent="0.25">
      <c r="A202" s="4">
        <v>24351</v>
      </c>
      <c r="B202" s="6">
        <v>774.22</v>
      </c>
      <c r="C202" s="6">
        <v>193.49</v>
      </c>
      <c r="D202" s="6">
        <v>124.72</v>
      </c>
      <c r="E202">
        <v>-14.189999999999941</v>
      </c>
      <c r="F202">
        <v>-2.2699999999999818</v>
      </c>
      <c r="G202">
        <v>3.3900000000000006</v>
      </c>
      <c r="H202">
        <v>-58.970000000000027</v>
      </c>
      <c r="I202">
        <v>-22.720000000000027</v>
      </c>
      <c r="J202">
        <v>-13.970000000000027</v>
      </c>
      <c r="K202">
        <v>-49.6099999999999</v>
      </c>
      <c r="L202">
        <v>-24.430000000000007</v>
      </c>
      <c r="M202">
        <v>-5.8700000000000045</v>
      </c>
      <c r="N202">
        <v>-1.2199999999999989</v>
      </c>
      <c r="O202">
        <v>-26.400000000000006</v>
      </c>
      <c r="P202">
        <v>-11.089999999999989</v>
      </c>
      <c r="Q202">
        <v>0.81999999999999318</v>
      </c>
      <c r="R202">
        <v>-4</v>
      </c>
      <c r="S202">
        <v>-4.6100000000000136</v>
      </c>
    </row>
    <row r="203" spans="1:19" x14ac:dyDescent="0.25">
      <c r="A203" s="4">
        <v>24381</v>
      </c>
      <c r="B203" s="6">
        <v>807.07</v>
      </c>
      <c r="C203" s="6">
        <v>200.88</v>
      </c>
      <c r="D203" s="6">
        <v>136.72</v>
      </c>
      <c r="E203">
        <v>32.850000000000023</v>
      </c>
      <c r="F203">
        <v>7.3899999999999864</v>
      </c>
      <c r="G203">
        <v>12</v>
      </c>
      <c r="H203">
        <v>-14.189999999999941</v>
      </c>
      <c r="I203">
        <v>-58.970000000000027</v>
      </c>
      <c r="J203">
        <v>-22.720000000000027</v>
      </c>
      <c r="K203">
        <v>-13.970000000000027</v>
      </c>
      <c r="L203">
        <v>-2.2699999999999818</v>
      </c>
      <c r="M203">
        <v>-24.430000000000007</v>
      </c>
      <c r="N203">
        <v>-5.8700000000000045</v>
      </c>
      <c r="O203">
        <v>-1.2199999999999989</v>
      </c>
      <c r="P203">
        <v>3.3900000000000006</v>
      </c>
      <c r="Q203">
        <v>-11.089999999999989</v>
      </c>
      <c r="R203">
        <v>0.81999999999999318</v>
      </c>
      <c r="S203">
        <v>-4</v>
      </c>
    </row>
    <row r="204" spans="1:19" x14ac:dyDescent="0.25">
      <c r="A204" s="4">
        <v>24412</v>
      </c>
      <c r="B204" s="6">
        <v>791.59</v>
      </c>
      <c r="C204" s="6">
        <v>202.27</v>
      </c>
      <c r="D204" s="6">
        <v>134.18</v>
      </c>
      <c r="E204">
        <v>-15.480000000000018</v>
      </c>
      <c r="F204">
        <v>1.3900000000000148</v>
      </c>
      <c r="G204">
        <v>-2.539999999999992</v>
      </c>
      <c r="H204">
        <v>32.850000000000023</v>
      </c>
      <c r="I204">
        <v>-14.189999999999941</v>
      </c>
      <c r="J204">
        <v>-58.970000000000027</v>
      </c>
      <c r="K204">
        <v>-22.720000000000027</v>
      </c>
      <c r="L204">
        <v>7.3899999999999864</v>
      </c>
      <c r="M204">
        <v>-2.2699999999999818</v>
      </c>
      <c r="N204">
        <v>-24.430000000000007</v>
      </c>
      <c r="O204">
        <v>-5.8700000000000045</v>
      </c>
      <c r="P204">
        <v>12</v>
      </c>
      <c r="Q204">
        <v>3.3900000000000006</v>
      </c>
      <c r="R204">
        <v>-11.089999999999989</v>
      </c>
      <c r="S204">
        <v>0.81999999999999318</v>
      </c>
    </row>
    <row r="205" spans="1:19" x14ac:dyDescent="0.25">
      <c r="A205" s="4">
        <v>24442</v>
      </c>
      <c r="B205" s="6">
        <v>785.69</v>
      </c>
      <c r="C205" s="6">
        <v>202.97</v>
      </c>
      <c r="D205" s="6">
        <v>136.18</v>
      </c>
      <c r="E205">
        <v>-5.8999999999999773</v>
      </c>
      <c r="F205">
        <v>0.69999999999998863</v>
      </c>
      <c r="G205">
        <v>2</v>
      </c>
      <c r="H205">
        <v>-15.480000000000018</v>
      </c>
      <c r="I205">
        <v>32.850000000000023</v>
      </c>
      <c r="J205">
        <v>-14.189999999999941</v>
      </c>
      <c r="K205">
        <v>-58.970000000000027</v>
      </c>
      <c r="L205">
        <v>1.3900000000000148</v>
      </c>
      <c r="M205">
        <v>7.3899999999999864</v>
      </c>
      <c r="N205">
        <v>-2.2699999999999818</v>
      </c>
      <c r="O205">
        <v>-24.430000000000007</v>
      </c>
      <c r="P205">
        <v>-2.539999999999992</v>
      </c>
      <c r="Q205">
        <v>12</v>
      </c>
      <c r="R205">
        <v>3.3900000000000006</v>
      </c>
      <c r="S205">
        <v>-11.089999999999989</v>
      </c>
    </row>
    <row r="206" spans="1:19" x14ac:dyDescent="0.25">
      <c r="A206" s="4">
        <v>24473</v>
      </c>
      <c r="B206" s="6">
        <v>849.89</v>
      </c>
      <c r="C206" s="6">
        <v>228.01</v>
      </c>
      <c r="D206" s="6">
        <v>139.19</v>
      </c>
      <c r="E206">
        <v>64.199999999999932</v>
      </c>
      <c r="F206">
        <v>25.039999999999992</v>
      </c>
      <c r="G206">
        <v>3.0099999999999909</v>
      </c>
      <c r="H206">
        <v>-5.8999999999999773</v>
      </c>
      <c r="I206">
        <v>-15.480000000000018</v>
      </c>
      <c r="J206">
        <v>32.850000000000023</v>
      </c>
      <c r="K206">
        <v>-14.189999999999941</v>
      </c>
      <c r="L206">
        <v>0.69999999999998863</v>
      </c>
      <c r="M206">
        <v>1.3900000000000148</v>
      </c>
      <c r="N206">
        <v>7.3899999999999864</v>
      </c>
      <c r="O206">
        <v>-2.2699999999999818</v>
      </c>
      <c r="P206">
        <v>2</v>
      </c>
      <c r="Q206">
        <v>-2.539999999999992</v>
      </c>
      <c r="R206">
        <v>12</v>
      </c>
      <c r="S206">
        <v>3.3900000000000006</v>
      </c>
    </row>
    <row r="207" spans="1:19" x14ac:dyDescent="0.25">
      <c r="A207" s="4">
        <v>24504</v>
      </c>
      <c r="B207" s="6">
        <v>839.37</v>
      </c>
      <c r="C207" s="6">
        <v>226.64</v>
      </c>
      <c r="D207" s="6">
        <v>135.99</v>
      </c>
      <c r="E207">
        <v>-10.519999999999982</v>
      </c>
      <c r="F207">
        <v>-1.3700000000000045</v>
      </c>
      <c r="G207">
        <v>-3.1999999999999886</v>
      </c>
      <c r="H207">
        <v>64.199999999999932</v>
      </c>
      <c r="I207">
        <v>-5.8999999999999773</v>
      </c>
      <c r="J207">
        <v>-15.480000000000018</v>
      </c>
      <c r="K207">
        <v>32.850000000000023</v>
      </c>
      <c r="L207">
        <v>25.039999999999992</v>
      </c>
      <c r="M207">
        <v>0.69999999999998863</v>
      </c>
      <c r="N207">
        <v>1.3900000000000148</v>
      </c>
      <c r="O207">
        <v>7.3899999999999864</v>
      </c>
      <c r="P207">
        <v>3.0099999999999909</v>
      </c>
      <c r="Q207">
        <v>2</v>
      </c>
      <c r="R207">
        <v>-2.539999999999992</v>
      </c>
      <c r="S207">
        <v>12</v>
      </c>
    </row>
    <row r="208" spans="1:19" x14ac:dyDescent="0.25">
      <c r="A208" s="4">
        <v>24532</v>
      </c>
      <c r="B208" s="6">
        <v>865.98</v>
      </c>
      <c r="C208" s="6">
        <v>230.59</v>
      </c>
      <c r="D208" s="6">
        <v>138.55000000000001</v>
      </c>
      <c r="E208">
        <v>26.610000000000014</v>
      </c>
      <c r="F208">
        <v>3.9500000000000171</v>
      </c>
      <c r="G208">
        <v>2.5600000000000023</v>
      </c>
      <c r="H208">
        <v>-10.519999999999982</v>
      </c>
      <c r="I208">
        <v>64.199999999999932</v>
      </c>
      <c r="J208">
        <v>-5.8999999999999773</v>
      </c>
      <c r="K208">
        <v>-15.480000000000018</v>
      </c>
      <c r="L208">
        <v>-1.3700000000000045</v>
      </c>
      <c r="M208">
        <v>25.039999999999992</v>
      </c>
      <c r="N208">
        <v>0.69999999999998863</v>
      </c>
      <c r="O208">
        <v>1.3900000000000148</v>
      </c>
      <c r="P208">
        <v>-3.1999999999999886</v>
      </c>
      <c r="Q208">
        <v>3.0099999999999909</v>
      </c>
      <c r="R208">
        <v>2</v>
      </c>
      <c r="S208">
        <v>-2.539999999999992</v>
      </c>
    </row>
    <row r="209" spans="1:19" x14ac:dyDescent="0.25">
      <c r="A209" s="4">
        <v>24563</v>
      </c>
      <c r="B209" s="6">
        <v>897.05</v>
      </c>
      <c r="C209" s="6">
        <v>231.91</v>
      </c>
      <c r="D209" s="6">
        <v>139.35</v>
      </c>
      <c r="E209">
        <v>31.069999999999936</v>
      </c>
      <c r="F209">
        <v>1.3199999999999932</v>
      </c>
      <c r="G209">
        <v>0.79999999999998295</v>
      </c>
      <c r="H209">
        <v>26.610000000000014</v>
      </c>
      <c r="I209">
        <v>-10.519999999999982</v>
      </c>
      <c r="J209">
        <v>64.199999999999932</v>
      </c>
      <c r="K209">
        <v>-5.8999999999999773</v>
      </c>
      <c r="L209">
        <v>3.9500000000000171</v>
      </c>
      <c r="M209">
        <v>-1.3700000000000045</v>
      </c>
      <c r="N209">
        <v>25.039999999999992</v>
      </c>
      <c r="O209">
        <v>0.69999999999998863</v>
      </c>
      <c r="P209">
        <v>2.5600000000000023</v>
      </c>
      <c r="Q209">
        <v>-3.1999999999999886</v>
      </c>
      <c r="R209">
        <v>3.0099999999999909</v>
      </c>
      <c r="S209">
        <v>2</v>
      </c>
    </row>
    <row r="210" spans="1:19" x14ac:dyDescent="0.25">
      <c r="A210" s="4">
        <v>24593</v>
      </c>
      <c r="B210" s="6">
        <v>852.56</v>
      </c>
      <c r="C210" s="6">
        <v>243.61</v>
      </c>
      <c r="D210" s="6">
        <v>132.99</v>
      </c>
      <c r="E210">
        <v>-44.490000000000009</v>
      </c>
      <c r="F210">
        <v>11.700000000000017</v>
      </c>
      <c r="G210">
        <v>-6.3599999999999852</v>
      </c>
      <c r="H210">
        <v>31.069999999999936</v>
      </c>
      <c r="I210">
        <v>26.610000000000014</v>
      </c>
      <c r="J210">
        <v>-10.519999999999982</v>
      </c>
      <c r="K210">
        <v>64.199999999999932</v>
      </c>
      <c r="L210">
        <v>1.3199999999999932</v>
      </c>
      <c r="M210">
        <v>3.9500000000000171</v>
      </c>
      <c r="N210">
        <v>-1.3700000000000045</v>
      </c>
      <c r="O210">
        <v>25.039999999999992</v>
      </c>
      <c r="P210">
        <v>0.79999999999998295</v>
      </c>
      <c r="Q210">
        <v>2.5600000000000023</v>
      </c>
      <c r="R210">
        <v>-3.1999999999999886</v>
      </c>
      <c r="S210">
        <v>3.0099999999999909</v>
      </c>
    </row>
    <row r="211" spans="1:19" x14ac:dyDescent="0.25">
      <c r="A211" s="4">
        <v>24624</v>
      </c>
      <c r="B211" s="6">
        <v>860.26</v>
      </c>
      <c r="C211" s="6">
        <v>254.84</v>
      </c>
      <c r="D211" s="6">
        <v>131.38999999999999</v>
      </c>
      <c r="E211">
        <v>7.7000000000000455</v>
      </c>
      <c r="F211">
        <v>11.22999999999999</v>
      </c>
      <c r="G211">
        <v>-1.6000000000000227</v>
      </c>
      <c r="H211">
        <v>-44.490000000000009</v>
      </c>
      <c r="I211">
        <v>31.069999999999936</v>
      </c>
      <c r="J211">
        <v>26.610000000000014</v>
      </c>
      <c r="K211">
        <v>-10.519999999999982</v>
      </c>
      <c r="L211">
        <v>11.700000000000017</v>
      </c>
      <c r="M211">
        <v>1.3199999999999932</v>
      </c>
      <c r="N211">
        <v>3.9500000000000171</v>
      </c>
      <c r="O211">
        <v>-1.3700000000000045</v>
      </c>
      <c r="P211">
        <v>-6.3599999999999852</v>
      </c>
      <c r="Q211">
        <v>0.79999999999998295</v>
      </c>
      <c r="R211">
        <v>2.5600000000000023</v>
      </c>
      <c r="S211">
        <v>-3.1999999999999886</v>
      </c>
    </row>
    <row r="212" spans="1:19" x14ac:dyDescent="0.25">
      <c r="A212" s="4">
        <v>24654</v>
      </c>
      <c r="B212" s="6">
        <v>904.24</v>
      </c>
      <c r="C212" s="6">
        <v>271.94</v>
      </c>
      <c r="D212" s="6">
        <v>133.34</v>
      </c>
      <c r="E212">
        <v>43.980000000000018</v>
      </c>
      <c r="F212">
        <v>17.099999999999994</v>
      </c>
      <c r="G212">
        <v>1.9500000000000171</v>
      </c>
      <c r="H212">
        <v>7.7000000000000455</v>
      </c>
      <c r="I212">
        <v>-44.490000000000009</v>
      </c>
      <c r="J212">
        <v>31.069999999999936</v>
      </c>
      <c r="K212">
        <v>26.610000000000014</v>
      </c>
      <c r="L212">
        <v>11.22999999999999</v>
      </c>
      <c r="M212">
        <v>11.700000000000017</v>
      </c>
      <c r="N212">
        <v>1.3199999999999932</v>
      </c>
      <c r="O212">
        <v>3.9500000000000171</v>
      </c>
      <c r="P212">
        <v>-1.6000000000000227</v>
      </c>
      <c r="Q212">
        <v>-6.3599999999999852</v>
      </c>
      <c r="R212">
        <v>0.79999999999998295</v>
      </c>
      <c r="S212">
        <v>2.5600000000000023</v>
      </c>
    </row>
    <row r="213" spans="1:19" x14ac:dyDescent="0.25">
      <c r="A213" s="4">
        <v>24685</v>
      </c>
      <c r="B213" s="6">
        <v>901.29</v>
      </c>
      <c r="C213" s="6">
        <v>261.94</v>
      </c>
      <c r="D213" s="6">
        <v>129.91999999999999</v>
      </c>
      <c r="E213">
        <v>-2.9500000000000455</v>
      </c>
      <c r="F213">
        <v>-10</v>
      </c>
      <c r="G213">
        <v>-3.4200000000000159</v>
      </c>
      <c r="H213">
        <v>43.980000000000018</v>
      </c>
      <c r="I213">
        <v>7.7000000000000455</v>
      </c>
      <c r="J213">
        <v>-44.490000000000009</v>
      </c>
      <c r="K213">
        <v>31.069999999999936</v>
      </c>
      <c r="L213">
        <v>17.099999999999994</v>
      </c>
      <c r="M213">
        <v>11.22999999999999</v>
      </c>
      <c r="N213">
        <v>11.700000000000017</v>
      </c>
      <c r="O213">
        <v>1.3199999999999932</v>
      </c>
      <c r="P213">
        <v>1.9500000000000171</v>
      </c>
      <c r="Q213">
        <v>-1.6000000000000227</v>
      </c>
      <c r="R213">
        <v>-6.3599999999999852</v>
      </c>
      <c r="S213">
        <v>0.79999999999998295</v>
      </c>
    </row>
    <row r="214" spans="1:19" x14ac:dyDescent="0.25">
      <c r="A214" s="4">
        <v>24716</v>
      </c>
      <c r="B214" s="6">
        <v>926.66</v>
      </c>
      <c r="C214" s="6">
        <v>261.83</v>
      </c>
      <c r="D214" s="6">
        <v>130.34</v>
      </c>
      <c r="E214">
        <v>25.370000000000005</v>
      </c>
      <c r="F214">
        <v>-0.11000000000001364</v>
      </c>
      <c r="G214">
        <v>0.42000000000001592</v>
      </c>
      <c r="H214">
        <v>-2.9500000000000455</v>
      </c>
      <c r="I214">
        <v>43.980000000000018</v>
      </c>
      <c r="J214">
        <v>7.7000000000000455</v>
      </c>
      <c r="K214">
        <v>-44.490000000000009</v>
      </c>
      <c r="L214">
        <v>-10</v>
      </c>
      <c r="M214">
        <v>17.099999999999994</v>
      </c>
      <c r="N214">
        <v>11.22999999999999</v>
      </c>
      <c r="O214">
        <v>11.700000000000017</v>
      </c>
      <c r="P214">
        <v>-3.4200000000000159</v>
      </c>
      <c r="Q214">
        <v>1.9500000000000171</v>
      </c>
      <c r="R214">
        <v>-1.6000000000000227</v>
      </c>
      <c r="S214">
        <v>-6.3599999999999852</v>
      </c>
    </row>
    <row r="215" spans="1:19" x14ac:dyDescent="0.25">
      <c r="A215" s="4">
        <v>24746</v>
      </c>
      <c r="B215" s="6">
        <v>879.74</v>
      </c>
      <c r="C215" s="6">
        <v>237.45</v>
      </c>
      <c r="D215" s="6">
        <v>123.11</v>
      </c>
      <c r="E215">
        <v>-46.919999999999959</v>
      </c>
      <c r="F215">
        <v>-24.379999999999995</v>
      </c>
      <c r="G215">
        <v>-7.230000000000004</v>
      </c>
      <c r="H215">
        <v>25.370000000000005</v>
      </c>
      <c r="I215">
        <v>-2.9500000000000455</v>
      </c>
      <c r="J215">
        <v>43.980000000000018</v>
      </c>
      <c r="K215">
        <v>7.7000000000000455</v>
      </c>
      <c r="L215">
        <v>-0.11000000000001364</v>
      </c>
      <c r="M215">
        <v>-10</v>
      </c>
      <c r="N215">
        <v>17.099999999999994</v>
      </c>
      <c r="O215">
        <v>11.22999999999999</v>
      </c>
      <c r="P215">
        <v>0.42000000000001592</v>
      </c>
      <c r="Q215">
        <v>-3.4200000000000159</v>
      </c>
      <c r="R215">
        <v>1.9500000000000171</v>
      </c>
      <c r="S215">
        <v>-1.6000000000000227</v>
      </c>
    </row>
    <row r="216" spans="1:19" x14ac:dyDescent="0.25">
      <c r="A216" s="4">
        <v>24777</v>
      </c>
      <c r="B216" s="6">
        <v>875.81</v>
      </c>
      <c r="C216" s="6">
        <v>233.86</v>
      </c>
      <c r="D216" s="6">
        <v>124.52</v>
      </c>
      <c r="E216">
        <v>-3.9300000000000637</v>
      </c>
      <c r="F216">
        <v>-3.589999999999975</v>
      </c>
      <c r="G216">
        <v>1.4099999999999966</v>
      </c>
      <c r="H216">
        <v>-46.919999999999959</v>
      </c>
      <c r="I216">
        <v>25.370000000000005</v>
      </c>
      <c r="J216">
        <v>-2.9500000000000455</v>
      </c>
      <c r="K216">
        <v>43.980000000000018</v>
      </c>
      <c r="L216">
        <v>-24.379999999999995</v>
      </c>
      <c r="M216">
        <v>-0.11000000000001364</v>
      </c>
      <c r="N216">
        <v>-10</v>
      </c>
      <c r="O216">
        <v>17.099999999999994</v>
      </c>
      <c r="P216">
        <v>-7.230000000000004</v>
      </c>
      <c r="Q216">
        <v>0.42000000000001592</v>
      </c>
      <c r="R216">
        <v>-3.4200000000000159</v>
      </c>
      <c r="S216">
        <v>1.9500000000000171</v>
      </c>
    </row>
    <row r="217" spans="1:19" x14ac:dyDescent="0.25">
      <c r="A217" s="4">
        <v>24807</v>
      </c>
      <c r="B217" s="6">
        <v>905.11</v>
      </c>
      <c r="C217" s="6">
        <v>233.24</v>
      </c>
      <c r="D217" s="6">
        <v>127.91</v>
      </c>
      <c r="E217">
        <v>29.300000000000068</v>
      </c>
      <c r="F217">
        <v>-0.62000000000000455</v>
      </c>
      <c r="G217">
        <v>3.3900000000000006</v>
      </c>
      <c r="H217">
        <v>-3.9300000000000637</v>
      </c>
      <c r="I217">
        <v>-46.919999999999959</v>
      </c>
      <c r="J217">
        <v>25.370000000000005</v>
      </c>
      <c r="K217">
        <v>-2.9500000000000455</v>
      </c>
      <c r="L217">
        <v>-3.589999999999975</v>
      </c>
      <c r="M217">
        <v>-24.379999999999995</v>
      </c>
      <c r="N217">
        <v>-0.11000000000001364</v>
      </c>
      <c r="O217">
        <v>-10</v>
      </c>
      <c r="P217">
        <v>1.4099999999999966</v>
      </c>
      <c r="Q217">
        <v>-7.230000000000004</v>
      </c>
      <c r="R217">
        <v>0.42000000000001592</v>
      </c>
      <c r="S217">
        <v>-3.4200000000000159</v>
      </c>
    </row>
    <row r="218" spans="1:19" x14ac:dyDescent="0.25">
      <c r="A218" s="4">
        <v>24838</v>
      </c>
      <c r="B218" s="6">
        <v>855.47</v>
      </c>
      <c r="C218" s="6">
        <v>229.02</v>
      </c>
      <c r="D218" s="6">
        <v>129.06</v>
      </c>
      <c r="E218">
        <v>-49.639999999999986</v>
      </c>
      <c r="F218">
        <v>-4.2199999999999989</v>
      </c>
      <c r="G218">
        <v>1.1500000000000057</v>
      </c>
      <c r="H218">
        <v>29.300000000000068</v>
      </c>
      <c r="I218">
        <v>-3.9300000000000637</v>
      </c>
      <c r="J218">
        <v>-46.919999999999959</v>
      </c>
      <c r="K218">
        <v>25.370000000000005</v>
      </c>
      <c r="L218">
        <v>-0.62000000000000455</v>
      </c>
      <c r="M218">
        <v>-3.589999999999975</v>
      </c>
      <c r="N218">
        <v>-24.379999999999995</v>
      </c>
      <c r="O218">
        <v>-0.11000000000001364</v>
      </c>
      <c r="P218">
        <v>3.3900000000000006</v>
      </c>
      <c r="Q218">
        <v>1.4099999999999966</v>
      </c>
      <c r="R218">
        <v>-7.230000000000004</v>
      </c>
      <c r="S218">
        <v>0.42000000000001592</v>
      </c>
    </row>
    <row r="219" spans="1:19" x14ac:dyDescent="0.25">
      <c r="A219" s="4">
        <v>24869</v>
      </c>
      <c r="B219" s="6">
        <v>840.5</v>
      </c>
      <c r="C219" s="6">
        <v>218.69</v>
      </c>
      <c r="D219" s="6">
        <v>127.84</v>
      </c>
      <c r="E219">
        <v>-14.970000000000027</v>
      </c>
      <c r="F219">
        <v>-10.330000000000013</v>
      </c>
      <c r="G219">
        <v>-1.2199999999999989</v>
      </c>
      <c r="H219">
        <v>-49.639999999999986</v>
      </c>
      <c r="I219">
        <v>29.300000000000068</v>
      </c>
      <c r="J219">
        <v>-3.9300000000000637</v>
      </c>
      <c r="K219">
        <v>-46.919999999999959</v>
      </c>
      <c r="L219">
        <v>-4.2199999999999989</v>
      </c>
      <c r="M219">
        <v>-0.62000000000000455</v>
      </c>
      <c r="N219">
        <v>-3.589999999999975</v>
      </c>
      <c r="O219">
        <v>-24.379999999999995</v>
      </c>
      <c r="P219">
        <v>1.1500000000000057</v>
      </c>
      <c r="Q219">
        <v>3.3900000000000006</v>
      </c>
      <c r="R219">
        <v>1.4099999999999966</v>
      </c>
      <c r="S219">
        <v>-7.230000000000004</v>
      </c>
    </row>
    <row r="220" spans="1:19" x14ac:dyDescent="0.25">
      <c r="A220" s="4">
        <v>24898</v>
      </c>
      <c r="B220" s="6">
        <v>840.67</v>
      </c>
      <c r="C220" s="6">
        <v>218.99</v>
      </c>
      <c r="D220" s="6">
        <v>121.58</v>
      </c>
      <c r="E220">
        <v>0.16999999999995907</v>
      </c>
      <c r="F220">
        <v>0.30000000000001137</v>
      </c>
      <c r="G220">
        <v>-6.2600000000000051</v>
      </c>
      <c r="H220">
        <v>-14.970000000000027</v>
      </c>
      <c r="I220">
        <v>-49.639999999999986</v>
      </c>
      <c r="J220">
        <v>29.300000000000068</v>
      </c>
      <c r="K220">
        <v>-3.9300000000000637</v>
      </c>
      <c r="L220">
        <v>-10.330000000000013</v>
      </c>
      <c r="M220">
        <v>-4.2199999999999989</v>
      </c>
      <c r="N220">
        <v>-0.62000000000000455</v>
      </c>
      <c r="O220">
        <v>-3.589999999999975</v>
      </c>
      <c r="P220">
        <v>-1.2199999999999989</v>
      </c>
      <c r="Q220">
        <v>1.1500000000000057</v>
      </c>
      <c r="R220">
        <v>3.3900000000000006</v>
      </c>
      <c r="S220">
        <v>1.4099999999999966</v>
      </c>
    </row>
    <row r="221" spans="1:19" x14ac:dyDescent="0.25">
      <c r="A221" s="4">
        <v>24929</v>
      </c>
      <c r="B221" s="6">
        <v>912.22</v>
      </c>
      <c r="C221" s="6">
        <v>237</v>
      </c>
      <c r="D221" s="6">
        <v>121.96</v>
      </c>
      <c r="E221">
        <v>71.550000000000068</v>
      </c>
      <c r="F221">
        <v>18.009999999999991</v>
      </c>
      <c r="G221">
        <v>0.37999999999999545</v>
      </c>
      <c r="H221">
        <v>0.16999999999995907</v>
      </c>
      <c r="I221">
        <v>-14.970000000000027</v>
      </c>
      <c r="J221">
        <v>-49.639999999999986</v>
      </c>
      <c r="K221">
        <v>29.300000000000068</v>
      </c>
      <c r="L221">
        <v>0.30000000000001137</v>
      </c>
      <c r="M221">
        <v>-10.330000000000013</v>
      </c>
      <c r="N221">
        <v>-4.2199999999999989</v>
      </c>
      <c r="O221">
        <v>-0.62000000000000455</v>
      </c>
      <c r="P221">
        <v>-6.2600000000000051</v>
      </c>
      <c r="Q221">
        <v>-1.2199999999999989</v>
      </c>
      <c r="R221">
        <v>1.1500000000000057</v>
      </c>
      <c r="S221">
        <v>3.3900000000000006</v>
      </c>
    </row>
    <row r="222" spans="1:19" x14ac:dyDescent="0.25">
      <c r="A222" s="4">
        <v>24959</v>
      </c>
      <c r="B222" s="6">
        <v>899</v>
      </c>
      <c r="C222" s="6">
        <v>255.66</v>
      </c>
      <c r="D222" s="6">
        <v>123.02</v>
      </c>
      <c r="E222">
        <v>-13.220000000000027</v>
      </c>
      <c r="F222">
        <v>18.659999999999997</v>
      </c>
      <c r="G222">
        <v>1.0600000000000023</v>
      </c>
      <c r="H222">
        <v>71.550000000000068</v>
      </c>
      <c r="I222">
        <v>0.16999999999995907</v>
      </c>
      <c r="J222">
        <v>-14.970000000000027</v>
      </c>
      <c r="K222">
        <v>-49.639999999999986</v>
      </c>
      <c r="L222">
        <v>18.009999999999991</v>
      </c>
      <c r="M222">
        <v>0.30000000000001137</v>
      </c>
      <c r="N222">
        <v>-10.330000000000013</v>
      </c>
      <c r="O222">
        <v>-4.2199999999999989</v>
      </c>
      <c r="P222">
        <v>0.37999999999999545</v>
      </c>
      <c r="Q222">
        <v>-6.2600000000000051</v>
      </c>
      <c r="R222">
        <v>-1.2199999999999989</v>
      </c>
      <c r="S222">
        <v>1.1500000000000057</v>
      </c>
    </row>
    <row r="223" spans="1:19" x14ac:dyDescent="0.25">
      <c r="A223" s="4">
        <v>24990</v>
      </c>
      <c r="B223" s="6">
        <v>897.8</v>
      </c>
      <c r="C223" s="6">
        <v>261.77</v>
      </c>
      <c r="D223" s="6">
        <v>132.6</v>
      </c>
      <c r="E223">
        <v>-1.2000000000000455</v>
      </c>
      <c r="F223">
        <v>6.1099999999999852</v>
      </c>
      <c r="G223">
        <v>9.5799999999999983</v>
      </c>
      <c r="H223">
        <v>-13.220000000000027</v>
      </c>
      <c r="I223">
        <v>71.550000000000068</v>
      </c>
      <c r="J223">
        <v>0.16999999999995907</v>
      </c>
      <c r="K223">
        <v>-14.970000000000027</v>
      </c>
      <c r="L223">
        <v>18.659999999999997</v>
      </c>
      <c r="M223">
        <v>18.009999999999991</v>
      </c>
      <c r="N223">
        <v>0.30000000000001137</v>
      </c>
      <c r="O223">
        <v>-10.330000000000013</v>
      </c>
      <c r="P223">
        <v>1.0600000000000023</v>
      </c>
      <c r="Q223">
        <v>0.37999999999999545</v>
      </c>
      <c r="R223">
        <v>-6.2600000000000051</v>
      </c>
      <c r="S223">
        <v>-1.2199999999999989</v>
      </c>
    </row>
    <row r="224" spans="1:19" x14ac:dyDescent="0.25">
      <c r="A224" s="4">
        <v>25020</v>
      </c>
      <c r="B224" s="6">
        <v>883</v>
      </c>
      <c r="C224" s="6">
        <v>251.11</v>
      </c>
      <c r="D224" s="6">
        <v>131.29</v>
      </c>
      <c r="E224">
        <v>-14.799999999999955</v>
      </c>
      <c r="F224">
        <v>-10.659999999999968</v>
      </c>
      <c r="G224">
        <v>-1.3100000000000023</v>
      </c>
      <c r="H224">
        <v>-1.2000000000000455</v>
      </c>
      <c r="I224">
        <v>-13.220000000000027</v>
      </c>
      <c r="J224">
        <v>71.550000000000068</v>
      </c>
      <c r="K224">
        <v>0.16999999999995907</v>
      </c>
      <c r="L224">
        <v>6.1099999999999852</v>
      </c>
      <c r="M224">
        <v>18.659999999999997</v>
      </c>
      <c r="N224">
        <v>18.009999999999991</v>
      </c>
      <c r="O224">
        <v>0.30000000000001137</v>
      </c>
      <c r="P224">
        <v>9.5799999999999983</v>
      </c>
      <c r="Q224">
        <v>1.0600000000000023</v>
      </c>
      <c r="R224">
        <v>0.37999999999999545</v>
      </c>
      <c r="S224">
        <v>-6.2600000000000051</v>
      </c>
    </row>
    <row r="225" spans="1:19" x14ac:dyDescent="0.25">
      <c r="A225" s="4">
        <v>25051</v>
      </c>
      <c r="B225" s="6">
        <v>896.01</v>
      </c>
      <c r="C225" s="6">
        <v>251.11</v>
      </c>
      <c r="D225" s="6">
        <v>130.53</v>
      </c>
      <c r="E225">
        <v>13.009999999999991</v>
      </c>
      <c r="F225">
        <v>0</v>
      </c>
      <c r="G225">
        <v>-0.75999999999999091</v>
      </c>
      <c r="H225">
        <v>-14.799999999999955</v>
      </c>
      <c r="I225">
        <v>-1.2000000000000455</v>
      </c>
      <c r="J225">
        <v>-13.220000000000027</v>
      </c>
      <c r="K225">
        <v>71.550000000000068</v>
      </c>
      <c r="L225">
        <v>-10.659999999999968</v>
      </c>
      <c r="M225">
        <v>6.1099999999999852</v>
      </c>
      <c r="N225">
        <v>18.659999999999997</v>
      </c>
      <c r="O225">
        <v>18.009999999999991</v>
      </c>
      <c r="P225">
        <v>-1.3100000000000023</v>
      </c>
      <c r="Q225">
        <v>9.5799999999999983</v>
      </c>
      <c r="R225">
        <v>1.0600000000000023</v>
      </c>
      <c r="S225">
        <v>0.37999999999999545</v>
      </c>
    </row>
    <row r="226" spans="1:19" x14ac:dyDescent="0.25">
      <c r="A226" s="4">
        <v>25082</v>
      </c>
      <c r="B226" s="6">
        <v>935.79</v>
      </c>
      <c r="C226" s="6">
        <v>267.69</v>
      </c>
      <c r="D226" s="6">
        <v>130.37</v>
      </c>
      <c r="E226">
        <v>39.779999999999973</v>
      </c>
      <c r="F226">
        <v>16.579999999999984</v>
      </c>
      <c r="G226">
        <v>-0.15999999999999659</v>
      </c>
      <c r="H226">
        <v>13.009999999999991</v>
      </c>
      <c r="I226">
        <v>-14.799999999999955</v>
      </c>
      <c r="J226">
        <v>-1.2000000000000455</v>
      </c>
      <c r="K226">
        <v>-13.220000000000027</v>
      </c>
      <c r="L226">
        <v>0</v>
      </c>
      <c r="M226">
        <v>-10.659999999999968</v>
      </c>
      <c r="N226">
        <v>6.1099999999999852</v>
      </c>
      <c r="O226">
        <v>18.659999999999997</v>
      </c>
      <c r="P226">
        <v>-0.75999999999999091</v>
      </c>
      <c r="Q226">
        <v>-1.3100000000000023</v>
      </c>
      <c r="R226">
        <v>9.5799999999999983</v>
      </c>
      <c r="S226">
        <v>1.0600000000000023</v>
      </c>
    </row>
    <row r="227" spans="1:19" x14ac:dyDescent="0.25">
      <c r="A227" s="4">
        <v>25112</v>
      </c>
      <c r="B227" s="6">
        <v>952.39</v>
      </c>
      <c r="C227" s="6">
        <v>266.39999999999998</v>
      </c>
      <c r="D227" s="6">
        <v>131.26</v>
      </c>
      <c r="E227">
        <v>16.600000000000023</v>
      </c>
      <c r="F227">
        <v>-1.2900000000000205</v>
      </c>
      <c r="G227">
        <v>0.88999999999998636</v>
      </c>
      <c r="H227">
        <v>39.779999999999973</v>
      </c>
      <c r="I227">
        <v>13.009999999999991</v>
      </c>
      <c r="J227">
        <v>-14.799999999999955</v>
      </c>
      <c r="K227">
        <v>-1.2000000000000455</v>
      </c>
      <c r="L227">
        <v>16.579999999999984</v>
      </c>
      <c r="M227">
        <v>0</v>
      </c>
      <c r="N227">
        <v>-10.659999999999968</v>
      </c>
      <c r="O227">
        <v>6.1099999999999852</v>
      </c>
      <c r="P227">
        <v>-0.15999999999999659</v>
      </c>
      <c r="Q227">
        <v>-0.75999999999999091</v>
      </c>
      <c r="R227">
        <v>-1.3100000000000023</v>
      </c>
      <c r="S227">
        <v>9.5799999999999983</v>
      </c>
    </row>
    <row r="228" spans="1:19" x14ac:dyDescent="0.25">
      <c r="A228" s="4">
        <v>25143</v>
      </c>
      <c r="B228" s="6">
        <v>985.08</v>
      </c>
      <c r="C228" s="6">
        <v>279.27999999999997</v>
      </c>
      <c r="D228" s="6">
        <v>140.34</v>
      </c>
      <c r="E228">
        <v>32.690000000000055</v>
      </c>
      <c r="F228">
        <v>12.879999999999995</v>
      </c>
      <c r="G228">
        <v>9.0800000000000125</v>
      </c>
      <c r="H228">
        <v>16.600000000000023</v>
      </c>
      <c r="I228">
        <v>39.779999999999973</v>
      </c>
      <c r="J228">
        <v>13.009999999999991</v>
      </c>
      <c r="K228">
        <v>-14.799999999999955</v>
      </c>
      <c r="L228">
        <v>-1.2900000000000205</v>
      </c>
      <c r="M228">
        <v>16.579999999999984</v>
      </c>
      <c r="N228">
        <v>0</v>
      </c>
      <c r="O228">
        <v>-10.659999999999968</v>
      </c>
      <c r="P228">
        <v>0.88999999999998636</v>
      </c>
      <c r="Q228">
        <v>-0.15999999999999659</v>
      </c>
      <c r="R228">
        <v>-0.75999999999999091</v>
      </c>
      <c r="S228">
        <v>-1.3100000000000023</v>
      </c>
    </row>
    <row r="229" spans="1:19" x14ac:dyDescent="0.25">
      <c r="A229" s="4">
        <v>25173</v>
      </c>
      <c r="B229" s="6">
        <v>943.75</v>
      </c>
      <c r="C229" s="6">
        <v>271.60000000000002</v>
      </c>
      <c r="D229" s="6">
        <v>137.16999999999999</v>
      </c>
      <c r="E229">
        <v>-41.330000000000041</v>
      </c>
      <c r="F229">
        <v>-7.67999999999995</v>
      </c>
      <c r="G229">
        <v>-3.1700000000000159</v>
      </c>
      <c r="H229">
        <v>32.690000000000055</v>
      </c>
      <c r="I229">
        <v>16.600000000000023</v>
      </c>
      <c r="J229">
        <v>39.779999999999973</v>
      </c>
      <c r="K229">
        <v>13.009999999999991</v>
      </c>
      <c r="L229">
        <v>12.879999999999995</v>
      </c>
      <c r="M229">
        <v>-1.2900000000000205</v>
      </c>
      <c r="N229">
        <v>16.579999999999984</v>
      </c>
      <c r="O229">
        <v>0</v>
      </c>
      <c r="P229">
        <v>9.0800000000000125</v>
      </c>
      <c r="Q229">
        <v>0.88999999999998636</v>
      </c>
      <c r="R229">
        <v>-0.15999999999999659</v>
      </c>
      <c r="S229">
        <v>-0.75999999999999091</v>
      </c>
    </row>
    <row r="230" spans="1:19" x14ac:dyDescent="0.25">
      <c r="A230" s="4">
        <v>25204</v>
      </c>
      <c r="B230" s="6">
        <v>946.05</v>
      </c>
      <c r="C230" s="6">
        <v>274.88</v>
      </c>
      <c r="D230" s="6">
        <v>139.94999999999999</v>
      </c>
      <c r="E230">
        <v>2.2999999999999545</v>
      </c>
      <c r="F230">
        <v>3.2799999999999727</v>
      </c>
      <c r="G230">
        <v>2.7800000000000011</v>
      </c>
      <c r="H230">
        <v>-41.330000000000041</v>
      </c>
      <c r="I230">
        <v>32.690000000000055</v>
      </c>
      <c r="J230">
        <v>16.600000000000023</v>
      </c>
      <c r="K230">
        <v>39.779999999999973</v>
      </c>
      <c r="L230">
        <v>-7.67999999999995</v>
      </c>
      <c r="M230">
        <v>12.879999999999995</v>
      </c>
      <c r="N230">
        <v>-1.2900000000000205</v>
      </c>
      <c r="O230">
        <v>16.579999999999984</v>
      </c>
      <c r="P230">
        <v>-3.1700000000000159</v>
      </c>
      <c r="Q230">
        <v>9.0800000000000125</v>
      </c>
      <c r="R230">
        <v>0.88999999999998636</v>
      </c>
      <c r="S230">
        <v>-0.15999999999999659</v>
      </c>
    </row>
    <row r="231" spans="1:19" x14ac:dyDescent="0.25">
      <c r="A231" s="4">
        <v>25235</v>
      </c>
      <c r="B231" s="6">
        <v>905.21</v>
      </c>
      <c r="C231" s="6">
        <v>253.68</v>
      </c>
      <c r="D231" s="6">
        <v>132.57</v>
      </c>
      <c r="E231">
        <v>-40.839999999999918</v>
      </c>
      <c r="F231">
        <v>-21.199999999999989</v>
      </c>
      <c r="G231">
        <v>-7.3799999999999955</v>
      </c>
      <c r="H231">
        <v>2.2999999999999545</v>
      </c>
      <c r="I231">
        <v>-41.330000000000041</v>
      </c>
      <c r="J231">
        <v>32.690000000000055</v>
      </c>
      <c r="K231">
        <v>16.600000000000023</v>
      </c>
      <c r="L231">
        <v>3.2799999999999727</v>
      </c>
      <c r="M231">
        <v>-7.67999999999995</v>
      </c>
      <c r="N231">
        <v>12.879999999999995</v>
      </c>
      <c r="O231">
        <v>-1.2900000000000205</v>
      </c>
      <c r="P231">
        <v>2.7800000000000011</v>
      </c>
      <c r="Q231">
        <v>-3.1700000000000159</v>
      </c>
      <c r="R231">
        <v>9.0800000000000125</v>
      </c>
      <c r="S231">
        <v>0.88999999999998636</v>
      </c>
    </row>
    <row r="232" spans="1:19" x14ac:dyDescent="0.25">
      <c r="A232" s="4">
        <v>25263</v>
      </c>
      <c r="B232" s="6">
        <v>935.48</v>
      </c>
      <c r="C232" s="6">
        <v>243.69</v>
      </c>
      <c r="D232" s="6">
        <v>129.66999999999999</v>
      </c>
      <c r="E232">
        <v>30.269999999999982</v>
      </c>
      <c r="F232">
        <v>-9.9900000000000091</v>
      </c>
      <c r="G232">
        <v>-2.9000000000000057</v>
      </c>
      <c r="H232">
        <v>-40.839999999999918</v>
      </c>
      <c r="I232">
        <v>2.2999999999999545</v>
      </c>
      <c r="J232">
        <v>-41.330000000000041</v>
      </c>
      <c r="K232">
        <v>32.690000000000055</v>
      </c>
      <c r="L232">
        <v>-21.199999999999989</v>
      </c>
      <c r="M232">
        <v>3.2799999999999727</v>
      </c>
      <c r="N232">
        <v>-7.67999999999995</v>
      </c>
      <c r="O232">
        <v>12.879999999999995</v>
      </c>
      <c r="P232">
        <v>-7.3799999999999955</v>
      </c>
      <c r="Q232">
        <v>2.7800000000000011</v>
      </c>
      <c r="R232">
        <v>-3.1700000000000159</v>
      </c>
      <c r="S232">
        <v>9.0800000000000125</v>
      </c>
    </row>
    <row r="233" spans="1:19" x14ac:dyDescent="0.25">
      <c r="A233" s="4">
        <v>25294</v>
      </c>
      <c r="B233" s="6">
        <v>950.18</v>
      </c>
      <c r="C233" s="6">
        <v>238.34</v>
      </c>
      <c r="D233" s="6">
        <v>130.05000000000001</v>
      </c>
      <c r="E233">
        <v>14.699999999999932</v>
      </c>
      <c r="F233">
        <v>-5.3499999999999943</v>
      </c>
      <c r="G233">
        <v>0.38000000000002387</v>
      </c>
      <c r="H233">
        <v>30.269999999999982</v>
      </c>
      <c r="I233">
        <v>-40.839999999999918</v>
      </c>
      <c r="J233">
        <v>2.2999999999999545</v>
      </c>
      <c r="K233">
        <v>-41.330000000000041</v>
      </c>
      <c r="L233">
        <v>-9.9900000000000091</v>
      </c>
      <c r="M233">
        <v>-21.199999999999989</v>
      </c>
      <c r="N233">
        <v>3.2799999999999727</v>
      </c>
      <c r="O233">
        <v>-7.67999999999995</v>
      </c>
      <c r="P233">
        <v>-2.9000000000000057</v>
      </c>
      <c r="Q233">
        <v>-7.3799999999999955</v>
      </c>
      <c r="R233">
        <v>2.7800000000000011</v>
      </c>
      <c r="S233">
        <v>-3.1700000000000159</v>
      </c>
    </row>
    <row r="234" spans="1:19" x14ac:dyDescent="0.25">
      <c r="A234" s="4">
        <v>25324</v>
      </c>
      <c r="B234" s="6">
        <v>937.56</v>
      </c>
      <c r="C234" s="6">
        <v>233.4</v>
      </c>
      <c r="D234" s="6">
        <v>129.15</v>
      </c>
      <c r="E234">
        <v>-12.620000000000005</v>
      </c>
      <c r="F234">
        <v>-4.9399999999999977</v>
      </c>
      <c r="G234">
        <v>-0.90000000000000568</v>
      </c>
      <c r="H234">
        <v>14.699999999999932</v>
      </c>
      <c r="I234">
        <v>30.269999999999982</v>
      </c>
      <c r="J234">
        <v>-40.839999999999918</v>
      </c>
      <c r="K234">
        <v>2.2999999999999545</v>
      </c>
      <c r="L234">
        <v>-5.3499999999999943</v>
      </c>
      <c r="M234">
        <v>-9.9900000000000091</v>
      </c>
      <c r="N234">
        <v>-21.199999999999989</v>
      </c>
      <c r="O234">
        <v>3.2799999999999727</v>
      </c>
      <c r="P234">
        <v>0.38000000000002387</v>
      </c>
      <c r="Q234">
        <v>-2.9000000000000057</v>
      </c>
      <c r="R234">
        <v>-7.3799999999999955</v>
      </c>
      <c r="S234">
        <v>2.7800000000000011</v>
      </c>
    </row>
    <row r="235" spans="1:19" x14ac:dyDescent="0.25">
      <c r="A235" s="4">
        <v>25355</v>
      </c>
      <c r="B235" s="6">
        <v>873.19</v>
      </c>
      <c r="C235" s="6">
        <v>211.99</v>
      </c>
      <c r="D235" s="6">
        <v>122.09</v>
      </c>
      <c r="E235">
        <v>-64.369999999999891</v>
      </c>
      <c r="F235">
        <v>-21.409999999999997</v>
      </c>
      <c r="G235">
        <v>-7.0600000000000023</v>
      </c>
      <c r="H235">
        <v>-12.620000000000005</v>
      </c>
      <c r="I235">
        <v>14.699999999999932</v>
      </c>
      <c r="J235">
        <v>30.269999999999982</v>
      </c>
      <c r="K235">
        <v>-40.839999999999918</v>
      </c>
      <c r="L235">
        <v>-4.9399999999999977</v>
      </c>
      <c r="M235">
        <v>-5.3499999999999943</v>
      </c>
      <c r="N235">
        <v>-9.9900000000000091</v>
      </c>
      <c r="O235">
        <v>-21.199999999999989</v>
      </c>
      <c r="P235">
        <v>-0.90000000000000568</v>
      </c>
      <c r="Q235">
        <v>0.38000000000002387</v>
      </c>
      <c r="R235">
        <v>-2.9000000000000057</v>
      </c>
      <c r="S235">
        <v>-7.3799999999999955</v>
      </c>
    </row>
    <row r="236" spans="1:19" x14ac:dyDescent="0.25">
      <c r="A236" s="4">
        <v>25385</v>
      </c>
      <c r="B236" s="6">
        <v>815.47</v>
      </c>
      <c r="C236" s="6">
        <v>195.88</v>
      </c>
      <c r="D236" s="6">
        <v>117.04</v>
      </c>
      <c r="E236">
        <v>-57.720000000000027</v>
      </c>
      <c r="F236">
        <v>-16.110000000000014</v>
      </c>
      <c r="G236">
        <v>-5.0499999999999972</v>
      </c>
      <c r="H236">
        <v>-64.369999999999891</v>
      </c>
      <c r="I236">
        <v>-12.620000000000005</v>
      </c>
      <c r="J236">
        <v>14.699999999999932</v>
      </c>
      <c r="K236">
        <v>30.269999999999982</v>
      </c>
      <c r="L236">
        <v>-21.409999999999997</v>
      </c>
      <c r="M236">
        <v>-4.9399999999999977</v>
      </c>
      <c r="N236">
        <v>-5.3499999999999943</v>
      </c>
      <c r="O236">
        <v>-9.9900000000000091</v>
      </c>
      <c r="P236">
        <v>-7.0600000000000023</v>
      </c>
      <c r="Q236">
        <v>-0.90000000000000568</v>
      </c>
      <c r="R236">
        <v>0.38000000000002387</v>
      </c>
      <c r="S236">
        <v>-2.9000000000000057</v>
      </c>
    </row>
    <row r="237" spans="1:19" x14ac:dyDescent="0.25">
      <c r="A237" s="4">
        <v>25416</v>
      </c>
      <c r="B237" s="6">
        <v>836.72</v>
      </c>
      <c r="C237" s="6">
        <v>201.18</v>
      </c>
      <c r="D237" s="6">
        <v>116.31</v>
      </c>
      <c r="E237">
        <v>21.25</v>
      </c>
      <c r="F237">
        <v>5.3000000000000114</v>
      </c>
      <c r="G237">
        <v>-0.73000000000000398</v>
      </c>
      <c r="H237">
        <v>-57.720000000000027</v>
      </c>
      <c r="I237">
        <v>-64.369999999999891</v>
      </c>
      <c r="J237">
        <v>-12.620000000000005</v>
      </c>
      <c r="K237">
        <v>14.699999999999932</v>
      </c>
      <c r="L237">
        <v>-16.110000000000014</v>
      </c>
      <c r="M237">
        <v>-21.409999999999997</v>
      </c>
      <c r="N237">
        <v>-4.9399999999999977</v>
      </c>
      <c r="O237">
        <v>-5.3499999999999943</v>
      </c>
      <c r="P237">
        <v>-5.0499999999999972</v>
      </c>
      <c r="Q237">
        <v>-7.0600000000000023</v>
      </c>
      <c r="R237">
        <v>-0.90000000000000568</v>
      </c>
      <c r="S237">
        <v>0.38000000000002387</v>
      </c>
    </row>
    <row r="238" spans="1:19" x14ac:dyDescent="0.25">
      <c r="A238" s="4">
        <v>25447</v>
      </c>
      <c r="B238" s="6">
        <v>813.09</v>
      </c>
      <c r="C238" s="6">
        <v>196.6</v>
      </c>
      <c r="D238" s="6">
        <v>111.16</v>
      </c>
      <c r="E238">
        <v>-23.629999999999995</v>
      </c>
      <c r="F238">
        <v>-4.5800000000000125</v>
      </c>
      <c r="G238">
        <v>-5.1500000000000057</v>
      </c>
      <c r="H238">
        <v>21.25</v>
      </c>
      <c r="I238">
        <v>-57.720000000000027</v>
      </c>
      <c r="J238">
        <v>-64.369999999999891</v>
      </c>
      <c r="K238">
        <v>-12.620000000000005</v>
      </c>
      <c r="L238">
        <v>5.3000000000000114</v>
      </c>
      <c r="M238">
        <v>-16.110000000000014</v>
      </c>
      <c r="N238">
        <v>-21.409999999999997</v>
      </c>
      <c r="O238">
        <v>-4.9399999999999977</v>
      </c>
      <c r="P238">
        <v>-0.73000000000000398</v>
      </c>
      <c r="Q238">
        <v>-5.0499999999999972</v>
      </c>
      <c r="R238">
        <v>-7.0600000000000023</v>
      </c>
      <c r="S238">
        <v>-0.90000000000000568</v>
      </c>
    </row>
    <row r="239" spans="1:19" x14ac:dyDescent="0.25">
      <c r="A239" s="4">
        <v>25477</v>
      </c>
      <c r="B239" s="6">
        <v>855.99</v>
      </c>
      <c r="C239" s="6">
        <v>200.2</v>
      </c>
      <c r="D239" s="6">
        <v>119.02</v>
      </c>
      <c r="E239">
        <v>42.899999999999977</v>
      </c>
      <c r="F239">
        <v>3.5999999999999943</v>
      </c>
      <c r="G239">
        <v>7.8599999999999994</v>
      </c>
      <c r="H239">
        <v>-23.629999999999995</v>
      </c>
      <c r="I239">
        <v>21.25</v>
      </c>
      <c r="J239">
        <v>-57.720000000000027</v>
      </c>
      <c r="K239">
        <v>-64.369999999999891</v>
      </c>
      <c r="L239">
        <v>-4.5800000000000125</v>
      </c>
      <c r="M239">
        <v>5.3000000000000114</v>
      </c>
      <c r="N239">
        <v>-16.110000000000014</v>
      </c>
      <c r="O239">
        <v>-21.409999999999997</v>
      </c>
      <c r="P239">
        <v>-5.1500000000000057</v>
      </c>
      <c r="Q239">
        <v>-0.73000000000000398</v>
      </c>
      <c r="R239">
        <v>-5.0499999999999972</v>
      </c>
      <c r="S239">
        <v>-7.0600000000000023</v>
      </c>
    </row>
    <row r="240" spans="1:19" x14ac:dyDescent="0.25">
      <c r="A240" s="4">
        <v>25508</v>
      </c>
      <c r="B240" s="6">
        <v>812.3</v>
      </c>
      <c r="C240" s="6">
        <v>186.64</v>
      </c>
      <c r="D240" s="6">
        <v>111.39</v>
      </c>
      <c r="E240">
        <v>-43.690000000000055</v>
      </c>
      <c r="F240">
        <v>-13.560000000000002</v>
      </c>
      <c r="G240">
        <v>-7.6299999999999955</v>
      </c>
      <c r="H240">
        <v>42.899999999999977</v>
      </c>
      <c r="I240">
        <v>-23.629999999999995</v>
      </c>
      <c r="J240">
        <v>21.25</v>
      </c>
      <c r="K240">
        <v>-57.720000000000027</v>
      </c>
      <c r="L240">
        <v>3.5999999999999943</v>
      </c>
      <c r="M240">
        <v>-4.5800000000000125</v>
      </c>
      <c r="N240">
        <v>5.3000000000000114</v>
      </c>
      <c r="O240">
        <v>-16.110000000000014</v>
      </c>
      <c r="P240">
        <v>7.8599999999999994</v>
      </c>
      <c r="Q240">
        <v>-5.1500000000000057</v>
      </c>
      <c r="R240">
        <v>-0.73000000000000398</v>
      </c>
      <c r="S240">
        <v>-5.0499999999999972</v>
      </c>
    </row>
    <row r="241" spans="1:19" x14ac:dyDescent="0.25">
      <c r="A241" s="4">
        <v>25538</v>
      </c>
      <c r="B241" s="6">
        <v>800.36</v>
      </c>
      <c r="C241" s="6">
        <v>176.34</v>
      </c>
      <c r="D241" s="6">
        <v>110.08</v>
      </c>
      <c r="E241">
        <v>-11.939999999999941</v>
      </c>
      <c r="F241">
        <v>-10.299999999999983</v>
      </c>
      <c r="G241">
        <v>-1.3100000000000023</v>
      </c>
      <c r="H241">
        <v>-43.690000000000055</v>
      </c>
      <c r="I241">
        <v>42.899999999999977</v>
      </c>
      <c r="J241">
        <v>-23.629999999999995</v>
      </c>
      <c r="K241">
        <v>21.25</v>
      </c>
      <c r="L241">
        <v>-13.560000000000002</v>
      </c>
      <c r="M241">
        <v>3.5999999999999943</v>
      </c>
      <c r="N241">
        <v>-4.5800000000000125</v>
      </c>
      <c r="O241">
        <v>5.3000000000000114</v>
      </c>
      <c r="P241">
        <v>-7.6299999999999955</v>
      </c>
      <c r="Q241">
        <v>7.8599999999999994</v>
      </c>
      <c r="R241">
        <v>-5.1500000000000057</v>
      </c>
      <c r="S241">
        <v>-0.73000000000000398</v>
      </c>
    </row>
    <row r="242" spans="1:19" x14ac:dyDescent="0.25">
      <c r="A242" s="4">
        <v>25569</v>
      </c>
      <c r="B242" s="6">
        <v>744.06</v>
      </c>
      <c r="C242" s="6">
        <v>163.72</v>
      </c>
      <c r="D242" s="6">
        <v>105.19</v>
      </c>
      <c r="E242">
        <v>-56.300000000000068</v>
      </c>
      <c r="F242">
        <v>-12.620000000000005</v>
      </c>
      <c r="G242">
        <v>-4.8900000000000006</v>
      </c>
      <c r="H242">
        <v>-11.939999999999941</v>
      </c>
      <c r="I242">
        <v>-43.690000000000055</v>
      </c>
      <c r="J242">
        <v>42.899999999999977</v>
      </c>
      <c r="K242">
        <v>-23.629999999999995</v>
      </c>
      <c r="L242">
        <v>-10.299999999999983</v>
      </c>
      <c r="M242">
        <v>-13.560000000000002</v>
      </c>
      <c r="N242">
        <v>3.5999999999999943</v>
      </c>
      <c r="O242">
        <v>-4.5800000000000125</v>
      </c>
      <c r="P242">
        <v>-1.3100000000000023</v>
      </c>
      <c r="Q242">
        <v>-7.6299999999999955</v>
      </c>
      <c r="R242">
        <v>7.8599999999999994</v>
      </c>
      <c r="S242">
        <v>-5.1500000000000057</v>
      </c>
    </row>
    <row r="243" spans="1:19" x14ac:dyDescent="0.25">
      <c r="A243" s="4">
        <v>25600</v>
      </c>
      <c r="B243" s="6">
        <v>777.59</v>
      </c>
      <c r="C243" s="6">
        <v>177.58</v>
      </c>
      <c r="D243" s="6">
        <v>115.25</v>
      </c>
      <c r="E243">
        <v>33.530000000000086</v>
      </c>
      <c r="F243">
        <v>13.860000000000014</v>
      </c>
      <c r="G243">
        <v>10.060000000000002</v>
      </c>
      <c r="H243">
        <v>-56.300000000000068</v>
      </c>
      <c r="I243">
        <v>-11.939999999999941</v>
      </c>
      <c r="J243">
        <v>-43.690000000000055</v>
      </c>
      <c r="K243">
        <v>42.899999999999977</v>
      </c>
      <c r="L243">
        <v>-12.620000000000005</v>
      </c>
      <c r="M243">
        <v>-10.299999999999983</v>
      </c>
      <c r="N243">
        <v>-13.560000000000002</v>
      </c>
      <c r="O243">
        <v>3.5999999999999943</v>
      </c>
      <c r="P243">
        <v>-4.8900000000000006</v>
      </c>
      <c r="Q243">
        <v>-1.3100000000000023</v>
      </c>
      <c r="R243">
        <v>-7.6299999999999955</v>
      </c>
      <c r="S243">
        <v>7.8599999999999994</v>
      </c>
    </row>
    <row r="244" spans="1:19" x14ac:dyDescent="0.25">
      <c r="A244" s="4">
        <v>25628</v>
      </c>
      <c r="B244" s="6">
        <v>785.57</v>
      </c>
      <c r="C244" s="6">
        <v>173.06</v>
      </c>
      <c r="D244" s="6">
        <v>117.75</v>
      </c>
      <c r="E244">
        <v>7.9800000000000182</v>
      </c>
      <c r="F244">
        <v>-4.5200000000000102</v>
      </c>
      <c r="G244">
        <v>2.5</v>
      </c>
      <c r="H244">
        <v>33.530000000000086</v>
      </c>
      <c r="I244">
        <v>-56.300000000000068</v>
      </c>
      <c r="J244">
        <v>-11.939999999999941</v>
      </c>
      <c r="K244">
        <v>-43.690000000000055</v>
      </c>
      <c r="L244">
        <v>13.860000000000014</v>
      </c>
      <c r="M244">
        <v>-12.620000000000005</v>
      </c>
      <c r="N244">
        <v>-10.299999999999983</v>
      </c>
      <c r="O244">
        <v>-13.560000000000002</v>
      </c>
      <c r="P244">
        <v>10.060000000000002</v>
      </c>
      <c r="Q244">
        <v>-4.8900000000000006</v>
      </c>
      <c r="R244">
        <v>-1.3100000000000023</v>
      </c>
      <c r="S244">
        <v>-7.6299999999999955</v>
      </c>
    </row>
    <row r="245" spans="1:19" x14ac:dyDescent="0.25">
      <c r="A245" s="4">
        <v>25659</v>
      </c>
      <c r="B245" s="6">
        <v>736.07</v>
      </c>
      <c r="C245" s="6">
        <v>156.37</v>
      </c>
      <c r="D245" s="6">
        <v>108.67</v>
      </c>
      <c r="E245">
        <v>-49.5</v>
      </c>
      <c r="F245">
        <v>-16.689999999999998</v>
      </c>
      <c r="G245">
        <v>-9.0799999999999983</v>
      </c>
      <c r="H245">
        <v>7.9800000000000182</v>
      </c>
      <c r="I245">
        <v>33.530000000000086</v>
      </c>
      <c r="J245">
        <v>-56.300000000000068</v>
      </c>
      <c r="K245">
        <v>-11.939999999999941</v>
      </c>
      <c r="L245">
        <v>-4.5200000000000102</v>
      </c>
      <c r="M245">
        <v>13.860000000000014</v>
      </c>
      <c r="N245">
        <v>-12.620000000000005</v>
      </c>
      <c r="O245">
        <v>-10.299999999999983</v>
      </c>
      <c r="P245">
        <v>2.5</v>
      </c>
      <c r="Q245">
        <v>10.060000000000002</v>
      </c>
      <c r="R245">
        <v>-4.8900000000000006</v>
      </c>
      <c r="S245">
        <v>-1.3100000000000023</v>
      </c>
    </row>
    <row r="246" spans="1:19" x14ac:dyDescent="0.25">
      <c r="A246" s="4">
        <v>25689</v>
      </c>
      <c r="B246" s="6">
        <v>700.44</v>
      </c>
      <c r="C246" s="6">
        <v>144.46</v>
      </c>
      <c r="D246" s="6">
        <v>102.25</v>
      </c>
      <c r="E246">
        <v>-35.629999999999995</v>
      </c>
      <c r="F246">
        <v>-11.909999999999997</v>
      </c>
      <c r="G246">
        <v>-6.4200000000000017</v>
      </c>
      <c r="H246">
        <v>-49.5</v>
      </c>
      <c r="I246">
        <v>7.9800000000000182</v>
      </c>
      <c r="J246">
        <v>33.530000000000086</v>
      </c>
      <c r="K246">
        <v>-56.300000000000068</v>
      </c>
      <c r="L246">
        <v>-16.689999999999998</v>
      </c>
      <c r="M246">
        <v>-4.5200000000000102</v>
      </c>
      <c r="N246">
        <v>13.860000000000014</v>
      </c>
      <c r="O246">
        <v>-12.620000000000005</v>
      </c>
      <c r="P246">
        <v>-9.0799999999999983</v>
      </c>
      <c r="Q246">
        <v>2.5</v>
      </c>
      <c r="R246">
        <v>10.060000000000002</v>
      </c>
      <c r="S246">
        <v>-4.8900000000000006</v>
      </c>
    </row>
    <row r="247" spans="1:19" x14ac:dyDescent="0.25">
      <c r="A247" s="4">
        <v>25720</v>
      </c>
      <c r="B247" s="6">
        <v>683.53</v>
      </c>
      <c r="C247" s="6">
        <v>120.57</v>
      </c>
      <c r="D247" s="6">
        <v>95.86</v>
      </c>
      <c r="E247">
        <v>-16.910000000000082</v>
      </c>
      <c r="F247">
        <v>-23.890000000000015</v>
      </c>
      <c r="G247">
        <v>-6.3900000000000006</v>
      </c>
      <c r="H247">
        <v>-35.629999999999995</v>
      </c>
      <c r="I247">
        <v>-49.5</v>
      </c>
      <c r="J247">
        <v>7.9800000000000182</v>
      </c>
      <c r="K247">
        <v>33.530000000000086</v>
      </c>
      <c r="L247">
        <v>-11.909999999999997</v>
      </c>
      <c r="M247">
        <v>-16.689999999999998</v>
      </c>
      <c r="N247">
        <v>-4.5200000000000102</v>
      </c>
      <c r="O247">
        <v>13.860000000000014</v>
      </c>
      <c r="P247">
        <v>-6.4200000000000017</v>
      </c>
      <c r="Q247">
        <v>-9.0799999999999983</v>
      </c>
      <c r="R247">
        <v>2.5</v>
      </c>
      <c r="S247">
        <v>10.060000000000002</v>
      </c>
    </row>
    <row r="248" spans="1:19" x14ac:dyDescent="0.25">
      <c r="A248" s="4">
        <v>25750</v>
      </c>
      <c r="B248" s="6">
        <v>734.12</v>
      </c>
      <c r="C248" s="6">
        <v>130.72999999999999</v>
      </c>
      <c r="D248" s="6">
        <v>104.93</v>
      </c>
      <c r="E248">
        <v>50.590000000000032</v>
      </c>
      <c r="F248">
        <v>10.159999999999997</v>
      </c>
      <c r="G248">
        <v>9.0700000000000074</v>
      </c>
      <c r="H248">
        <v>-16.910000000000082</v>
      </c>
      <c r="I248">
        <v>-35.629999999999995</v>
      </c>
      <c r="J248">
        <v>-49.5</v>
      </c>
      <c r="K248">
        <v>7.9800000000000182</v>
      </c>
      <c r="L248">
        <v>-23.890000000000015</v>
      </c>
      <c r="M248">
        <v>-11.909999999999997</v>
      </c>
      <c r="N248">
        <v>-16.689999999999998</v>
      </c>
      <c r="O248">
        <v>-4.5200000000000102</v>
      </c>
      <c r="P248">
        <v>-6.3900000000000006</v>
      </c>
      <c r="Q248">
        <v>-6.4200000000000017</v>
      </c>
      <c r="R248">
        <v>-9.0799999999999983</v>
      </c>
      <c r="S248">
        <v>2.5</v>
      </c>
    </row>
    <row r="249" spans="1:19" x14ac:dyDescent="0.25">
      <c r="A249" s="4">
        <v>25781</v>
      </c>
      <c r="B249" s="6">
        <v>764.58</v>
      </c>
      <c r="C249" s="6">
        <v>137.81</v>
      </c>
      <c r="D249" s="6">
        <v>110.08</v>
      </c>
      <c r="E249">
        <v>30.460000000000036</v>
      </c>
      <c r="F249">
        <v>7.0800000000000125</v>
      </c>
      <c r="G249">
        <v>5.1499999999999915</v>
      </c>
      <c r="H249">
        <v>50.590000000000032</v>
      </c>
      <c r="I249">
        <v>-16.910000000000082</v>
      </c>
      <c r="J249">
        <v>-35.629999999999995</v>
      </c>
      <c r="K249">
        <v>-49.5</v>
      </c>
      <c r="L249">
        <v>10.159999999999997</v>
      </c>
      <c r="M249">
        <v>-23.890000000000015</v>
      </c>
      <c r="N249">
        <v>-11.909999999999997</v>
      </c>
      <c r="O249">
        <v>-16.689999999999998</v>
      </c>
      <c r="P249">
        <v>9.0700000000000074</v>
      </c>
      <c r="Q249">
        <v>-6.3900000000000006</v>
      </c>
      <c r="R249">
        <v>-6.4200000000000017</v>
      </c>
      <c r="S249">
        <v>-9.0799999999999983</v>
      </c>
    </row>
    <row r="250" spans="1:19" x14ac:dyDescent="0.25">
      <c r="A250" s="4">
        <v>25812</v>
      </c>
      <c r="B250" s="6">
        <v>760.68</v>
      </c>
      <c r="C250" s="6">
        <v>153.44999999999999</v>
      </c>
      <c r="D250" s="6">
        <v>108.19</v>
      </c>
      <c r="E250">
        <v>-3.9000000000000909</v>
      </c>
      <c r="F250">
        <v>15.639999999999986</v>
      </c>
      <c r="G250">
        <v>-1.8900000000000006</v>
      </c>
      <c r="H250">
        <v>30.460000000000036</v>
      </c>
      <c r="I250">
        <v>50.590000000000032</v>
      </c>
      <c r="J250">
        <v>-16.910000000000082</v>
      </c>
      <c r="K250">
        <v>-35.629999999999995</v>
      </c>
      <c r="L250">
        <v>7.0800000000000125</v>
      </c>
      <c r="M250">
        <v>10.159999999999997</v>
      </c>
      <c r="N250">
        <v>-23.890000000000015</v>
      </c>
      <c r="O250">
        <v>-11.909999999999997</v>
      </c>
      <c r="P250">
        <v>5.1499999999999915</v>
      </c>
      <c r="Q250">
        <v>9.0700000000000074</v>
      </c>
      <c r="R250">
        <v>-6.3900000000000006</v>
      </c>
      <c r="S250">
        <v>-6.4200000000000017</v>
      </c>
    </row>
    <row r="251" spans="1:19" x14ac:dyDescent="0.25">
      <c r="A251" s="4">
        <v>25842</v>
      </c>
      <c r="B251" s="6">
        <v>755.61</v>
      </c>
      <c r="C251" s="6">
        <v>145.72</v>
      </c>
      <c r="D251" s="6">
        <v>106.37</v>
      </c>
      <c r="E251">
        <v>-5.0699999999999363</v>
      </c>
      <c r="F251">
        <v>-7.7299999999999898</v>
      </c>
      <c r="G251">
        <v>-1.8199999999999932</v>
      </c>
      <c r="H251">
        <v>-3.9000000000000909</v>
      </c>
      <c r="I251">
        <v>30.460000000000036</v>
      </c>
      <c r="J251">
        <v>50.590000000000032</v>
      </c>
      <c r="K251">
        <v>-16.910000000000082</v>
      </c>
      <c r="L251">
        <v>15.639999999999986</v>
      </c>
      <c r="M251">
        <v>7.0800000000000125</v>
      </c>
      <c r="N251">
        <v>10.159999999999997</v>
      </c>
      <c r="O251">
        <v>-23.890000000000015</v>
      </c>
      <c r="P251">
        <v>-1.8900000000000006</v>
      </c>
      <c r="Q251">
        <v>5.1499999999999915</v>
      </c>
      <c r="R251">
        <v>9.0700000000000074</v>
      </c>
      <c r="S251">
        <v>-6.3900000000000006</v>
      </c>
    </row>
    <row r="252" spans="1:19" x14ac:dyDescent="0.25">
      <c r="A252" s="4">
        <v>25873</v>
      </c>
      <c r="B252" s="6">
        <v>794.09</v>
      </c>
      <c r="C252" s="6">
        <v>153.36000000000001</v>
      </c>
      <c r="D252" s="6">
        <v>115.77</v>
      </c>
      <c r="E252">
        <v>38.480000000000018</v>
      </c>
      <c r="F252">
        <v>7.6400000000000148</v>
      </c>
      <c r="G252">
        <v>9.3999999999999915</v>
      </c>
      <c r="H252">
        <v>-5.0699999999999363</v>
      </c>
      <c r="I252">
        <v>-3.9000000000000909</v>
      </c>
      <c r="J252">
        <v>30.460000000000036</v>
      </c>
      <c r="K252">
        <v>50.590000000000032</v>
      </c>
      <c r="L252">
        <v>-7.7299999999999898</v>
      </c>
      <c r="M252">
        <v>15.639999999999986</v>
      </c>
      <c r="N252">
        <v>7.0800000000000125</v>
      </c>
      <c r="O252">
        <v>10.159999999999997</v>
      </c>
      <c r="P252">
        <v>-1.8199999999999932</v>
      </c>
      <c r="Q252">
        <v>-1.8900000000000006</v>
      </c>
      <c r="R252">
        <v>5.1499999999999915</v>
      </c>
      <c r="S252">
        <v>9.0700000000000074</v>
      </c>
    </row>
    <row r="253" spans="1:19" x14ac:dyDescent="0.25">
      <c r="A253" s="4">
        <v>25903</v>
      </c>
      <c r="B253" s="6">
        <v>838.92</v>
      </c>
      <c r="C253" s="6">
        <v>171.52</v>
      </c>
      <c r="D253" s="6">
        <v>121.84</v>
      </c>
      <c r="E253">
        <v>44.829999999999927</v>
      </c>
      <c r="F253">
        <v>18.159999999999997</v>
      </c>
      <c r="G253">
        <v>6.0700000000000074</v>
      </c>
      <c r="H253">
        <v>38.480000000000018</v>
      </c>
      <c r="I253">
        <v>-5.0699999999999363</v>
      </c>
      <c r="J253">
        <v>-3.9000000000000909</v>
      </c>
      <c r="K253">
        <v>30.460000000000036</v>
      </c>
      <c r="L253">
        <v>7.6400000000000148</v>
      </c>
      <c r="M253">
        <v>-7.7299999999999898</v>
      </c>
      <c r="N253">
        <v>15.639999999999986</v>
      </c>
      <c r="O253">
        <v>7.0800000000000125</v>
      </c>
      <c r="P253">
        <v>9.3999999999999915</v>
      </c>
      <c r="Q253">
        <v>-1.8199999999999932</v>
      </c>
      <c r="R253">
        <v>-1.8900000000000006</v>
      </c>
      <c r="S253">
        <v>5.1499999999999915</v>
      </c>
    </row>
    <row r="254" spans="1:19" x14ac:dyDescent="0.25">
      <c r="A254" s="4">
        <v>25934</v>
      </c>
      <c r="B254" s="6">
        <v>868.5</v>
      </c>
      <c r="C254" s="6">
        <v>192.06</v>
      </c>
      <c r="D254" s="6">
        <v>124.3</v>
      </c>
      <c r="E254">
        <v>29.580000000000041</v>
      </c>
      <c r="F254">
        <v>20.539999999999992</v>
      </c>
      <c r="G254">
        <v>2.4599999999999937</v>
      </c>
      <c r="H254">
        <v>44.829999999999927</v>
      </c>
      <c r="I254">
        <v>38.480000000000018</v>
      </c>
      <c r="J254">
        <v>-5.0699999999999363</v>
      </c>
      <c r="K254">
        <v>-3.9000000000000909</v>
      </c>
      <c r="L254">
        <v>18.159999999999997</v>
      </c>
      <c r="M254">
        <v>7.6400000000000148</v>
      </c>
      <c r="N254">
        <v>-7.7299999999999898</v>
      </c>
      <c r="O254">
        <v>15.639999999999986</v>
      </c>
      <c r="P254">
        <v>6.0700000000000074</v>
      </c>
      <c r="Q254">
        <v>9.3999999999999915</v>
      </c>
      <c r="R254">
        <v>-1.8199999999999932</v>
      </c>
      <c r="S254">
        <v>-1.8900000000000006</v>
      </c>
    </row>
    <row r="255" spans="1:19" x14ac:dyDescent="0.25">
      <c r="A255" s="4">
        <v>25965</v>
      </c>
      <c r="B255" s="6">
        <v>878.83</v>
      </c>
      <c r="C255" s="6">
        <v>196.4</v>
      </c>
      <c r="D255" s="6">
        <v>121.42</v>
      </c>
      <c r="E255">
        <v>10.330000000000041</v>
      </c>
      <c r="F255">
        <v>4.3400000000000034</v>
      </c>
      <c r="G255">
        <v>-2.8799999999999955</v>
      </c>
      <c r="H255">
        <v>29.580000000000041</v>
      </c>
      <c r="I255">
        <v>44.829999999999927</v>
      </c>
      <c r="J255">
        <v>38.480000000000018</v>
      </c>
      <c r="K255">
        <v>-5.0699999999999363</v>
      </c>
      <c r="L255">
        <v>20.539999999999992</v>
      </c>
      <c r="M255">
        <v>18.159999999999997</v>
      </c>
      <c r="N255">
        <v>7.6400000000000148</v>
      </c>
      <c r="O255">
        <v>-7.7299999999999898</v>
      </c>
      <c r="P255">
        <v>2.4599999999999937</v>
      </c>
      <c r="Q255">
        <v>6.0700000000000074</v>
      </c>
      <c r="R255">
        <v>9.3999999999999915</v>
      </c>
      <c r="S255">
        <v>-1.8199999999999932</v>
      </c>
    </row>
    <row r="256" spans="1:19" x14ac:dyDescent="0.25">
      <c r="A256" s="4">
        <v>25993</v>
      </c>
      <c r="B256" s="6">
        <v>904.37</v>
      </c>
      <c r="C256" s="6">
        <v>200</v>
      </c>
      <c r="D256" s="6">
        <v>122.83</v>
      </c>
      <c r="E256">
        <v>25.539999999999964</v>
      </c>
      <c r="F256">
        <v>3.5999999999999943</v>
      </c>
      <c r="G256">
        <v>1.4099999999999966</v>
      </c>
      <c r="H256">
        <v>10.330000000000041</v>
      </c>
      <c r="I256">
        <v>29.580000000000041</v>
      </c>
      <c r="J256">
        <v>44.829999999999927</v>
      </c>
      <c r="K256">
        <v>38.480000000000018</v>
      </c>
      <c r="L256">
        <v>4.3400000000000034</v>
      </c>
      <c r="M256">
        <v>20.539999999999992</v>
      </c>
      <c r="N256">
        <v>18.159999999999997</v>
      </c>
      <c r="O256">
        <v>7.6400000000000148</v>
      </c>
      <c r="P256">
        <v>-2.8799999999999955</v>
      </c>
      <c r="Q256">
        <v>2.4599999999999937</v>
      </c>
      <c r="R256">
        <v>6.0700000000000074</v>
      </c>
      <c r="S256">
        <v>9.3999999999999915</v>
      </c>
    </row>
    <row r="257" spans="1:19" x14ac:dyDescent="0.25">
      <c r="A257" s="4">
        <v>26024</v>
      </c>
      <c r="B257" s="6">
        <v>941.75</v>
      </c>
      <c r="C257" s="6">
        <v>225.89</v>
      </c>
      <c r="D257" s="6">
        <v>119.79</v>
      </c>
      <c r="E257">
        <v>37.379999999999995</v>
      </c>
      <c r="F257">
        <v>25.889999999999986</v>
      </c>
      <c r="G257">
        <v>-3.039999999999992</v>
      </c>
      <c r="H257">
        <v>25.539999999999964</v>
      </c>
      <c r="I257">
        <v>10.330000000000041</v>
      </c>
      <c r="J257">
        <v>29.580000000000041</v>
      </c>
      <c r="K257">
        <v>44.829999999999927</v>
      </c>
      <c r="L257">
        <v>3.5999999999999943</v>
      </c>
      <c r="M257">
        <v>4.3400000000000034</v>
      </c>
      <c r="N257">
        <v>20.539999999999992</v>
      </c>
      <c r="O257">
        <v>18.159999999999997</v>
      </c>
      <c r="P257">
        <v>1.4099999999999966</v>
      </c>
      <c r="Q257">
        <v>-2.8799999999999955</v>
      </c>
      <c r="R257">
        <v>2.4599999999999937</v>
      </c>
      <c r="S257">
        <v>6.0700000000000074</v>
      </c>
    </row>
    <row r="258" spans="1:19" x14ac:dyDescent="0.25">
      <c r="A258" s="4">
        <v>26054</v>
      </c>
      <c r="B258" s="6">
        <v>907.81</v>
      </c>
      <c r="C258" s="6">
        <v>217.4</v>
      </c>
      <c r="D258" s="6">
        <v>114.42</v>
      </c>
      <c r="E258">
        <v>-33.940000000000055</v>
      </c>
      <c r="F258">
        <v>-8.4899999999999807</v>
      </c>
      <c r="G258">
        <v>-5.3700000000000045</v>
      </c>
      <c r="H258">
        <v>37.379999999999995</v>
      </c>
      <c r="I258">
        <v>25.539999999999964</v>
      </c>
      <c r="J258">
        <v>10.330000000000041</v>
      </c>
      <c r="K258">
        <v>29.580000000000041</v>
      </c>
      <c r="L258">
        <v>25.889999999999986</v>
      </c>
      <c r="M258">
        <v>3.5999999999999943</v>
      </c>
      <c r="N258">
        <v>4.3400000000000034</v>
      </c>
      <c r="O258">
        <v>20.539999999999992</v>
      </c>
      <c r="P258">
        <v>-3.039999999999992</v>
      </c>
      <c r="Q258">
        <v>1.4099999999999966</v>
      </c>
      <c r="R258">
        <v>-2.8799999999999955</v>
      </c>
      <c r="S258">
        <v>2.4599999999999937</v>
      </c>
    </row>
    <row r="259" spans="1:19" x14ac:dyDescent="0.25">
      <c r="A259" s="4">
        <v>26085</v>
      </c>
      <c r="B259" s="6">
        <v>891.14</v>
      </c>
      <c r="C259" s="6">
        <v>215.6</v>
      </c>
      <c r="D259" s="6">
        <v>118.45</v>
      </c>
      <c r="E259">
        <v>-16.669999999999959</v>
      </c>
      <c r="F259">
        <v>-1.8000000000000114</v>
      </c>
      <c r="G259">
        <v>4.0300000000000011</v>
      </c>
      <c r="H259">
        <v>-33.940000000000055</v>
      </c>
      <c r="I259">
        <v>37.379999999999995</v>
      </c>
      <c r="J259">
        <v>25.539999999999964</v>
      </c>
      <c r="K259">
        <v>10.330000000000041</v>
      </c>
      <c r="L259">
        <v>-8.4899999999999807</v>
      </c>
      <c r="M259">
        <v>25.889999999999986</v>
      </c>
      <c r="N259">
        <v>3.5999999999999943</v>
      </c>
      <c r="O259">
        <v>4.3400000000000034</v>
      </c>
      <c r="P259">
        <v>-5.3700000000000045</v>
      </c>
      <c r="Q259">
        <v>-3.039999999999992</v>
      </c>
      <c r="R259">
        <v>1.4099999999999966</v>
      </c>
      <c r="S259">
        <v>-2.8799999999999955</v>
      </c>
    </row>
    <row r="260" spans="1:19" x14ac:dyDescent="0.25">
      <c r="A260" s="4">
        <v>26115</v>
      </c>
      <c r="B260" s="6">
        <v>858.43</v>
      </c>
      <c r="C260" s="6">
        <v>206.39</v>
      </c>
      <c r="D260" s="6">
        <v>115.09</v>
      </c>
      <c r="E260">
        <v>-32.710000000000036</v>
      </c>
      <c r="F260">
        <v>-9.210000000000008</v>
      </c>
      <c r="G260">
        <v>-3.3599999999999994</v>
      </c>
      <c r="H260">
        <v>-16.669999999999959</v>
      </c>
      <c r="I260">
        <v>-33.940000000000055</v>
      </c>
      <c r="J260">
        <v>37.379999999999995</v>
      </c>
      <c r="K260">
        <v>25.539999999999964</v>
      </c>
      <c r="L260">
        <v>-1.8000000000000114</v>
      </c>
      <c r="M260">
        <v>-8.4899999999999807</v>
      </c>
      <c r="N260">
        <v>25.889999999999986</v>
      </c>
      <c r="O260">
        <v>3.5999999999999943</v>
      </c>
      <c r="P260">
        <v>4.0300000000000011</v>
      </c>
      <c r="Q260">
        <v>-5.3700000000000045</v>
      </c>
      <c r="R260">
        <v>-3.039999999999992</v>
      </c>
      <c r="S260">
        <v>1.4099999999999966</v>
      </c>
    </row>
    <row r="261" spans="1:19" x14ac:dyDescent="0.25">
      <c r="A261" s="4">
        <v>26146</v>
      </c>
      <c r="B261" s="6">
        <v>898.07</v>
      </c>
      <c r="C261" s="6">
        <v>239.51</v>
      </c>
      <c r="D261" s="6">
        <v>111.68</v>
      </c>
      <c r="E261">
        <v>39.6400000000001</v>
      </c>
      <c r="F261">
        <v>33.120000000000005</v>
      </c>
      <c r="G261">
        <v>-3.4099999999999966</v>
      </c>
      <c r="H261">
        <v>-32.710000000000036</v>
      </c>
      <c r="I261">
        <v>-16.669999999999959</v>
      </c>
      <c r="J261">
        <v>-33.940000000000055</v>
      </c>
      <c r="K261">
        <v>37.379999999999995</v>
      </c>
      <c r="L261">
        <v>-9.210000000000008</v>
      </c>
      <c r="M261">
        <v>-1.8000000000000114</v>
      </c>
      <c r="N261">
        <v>-8.4899999999999807</v>
      </c>
      <c r="O261">
        <v>25.889999999999986</v>
      </c>
      <c r="P261">
        <v>-3.3599999999999994</v>
      </c>
      <c r="Q261">
        <v>4.0300000000000011</v>
      </c>
      <c r="R261">
        <v>-5.3700000000000045</v>
      </c>
      <c r="S261">
        <v>-3.039999999999992</v>
      </c>
    </row>
    <row r="262" spans="1:19" x14ac:dyDescent="0.25">
      <c r="A262" s="4">
        <v>26177</v>
      </c>
      <c r="B262" s="6">
        <v>887.19</v>
      </c>
      <c r="C262" s="6">
        <v>237.18</v>
      </c>
      <c r="D262" s="6">
        <v>109.31</v>
      </c>
      <c r="E262">
        <v>-10.879999999999995</v>
      </c>
      <c r="F262">
        <v>-2.3299999999999841</v>
      </c>
      <c r="G262">
        <v>-2.3700000000000045</v>
      </c>
      <c r="H262">
        <v>39.6400000000001</v>
      </c>
      <c r="I262">
        <v>-32.710000000000036</v>
      </c>
      <c r="J262">
        <v>-16.669999999999959</v>
      </c>
      <c r="K262">
        <v>-33.940000000000055</v>
      </c>
      <c r="L262">
        <v>33.120000000000005</v>
      </c>
      <c r="M262">
        <v>-9.210000000000008</v>
      </c>
      <c r="N262">
        <v>-1.8000000000000114</v>
      </c>
      <c r="O262">
        <v>-8.4899999999999807</v>
      </c>
      <c r="P262">
        <v>-3.4099999999999966</v>
      </c>
      <c r="Q262">
        <v>-3.3599999999999994</v>
      </c>
      <c r="R262">
        <v>4.0300000000000011</v>
      </c>
      <c r="S262">
        <v>-5.3700000000000045</v>
      </c>
    </row>
    <row r="263" spans="1:19" x14ac:dyDescent="0.25">
      <c r="A263" s="4">
        <v>26207</v>
      </c>
      <c r="B263" s="6">
        <v>839</v>
      </c>
      <c r="C263" s="6">
        <v>229.21</v>
      </c>
      <c r="D263" s="6">
        <v>111.9</v>
      </c>
      <c r="E263">
        <v>-48.190000000000055</v>
      </c>
      <c r="F263">
        <v>-7.9699999999999989</v>
      </c>
      <c r="G263">
        <v>2.5900000000000034</v>
      </c>
      <c r="H263">
        <v>-10.879999999999995</v>
      </c>
      <c r="I263">
        <v>39.6400000000001</v>
      </c>
      <c r="J263">
        <v>-32.710000000000036</v>
      </c>
      <c r="K263">
        <v>-16.669999999999959</v>
      </c>
      <c r="L263">
        <v>-2.3299999999999841</v>
      </c>
      <c r="M263">
        <v>33.120000000000005</v>
      </c>
      <c r="N263">
        <v>-9.210000000000008</v>
      </c>
      <c r="O263">
        <v>-1.8000000000000114</v>
      </c>
      <c r="P263">
        <v>-2.3700000000000045</v>
      </c>
      <c r="Q263">
        <v>-3.4099999999999966</v>
      </c>
      <c r="R263">
        <v>-3.3599999999999994</v>
      </c>
      <c r="S263">
        <v>4.0300000000000011</v>
      </c>
    </row>
    <row r="264" spans="1:19" x14ac:dyDescent="0.25">
      <c r="A264" s="4">
        <v>26238</v>
      </c>
      <c r="B264" s="6">
        <v>831.34</v>
      </c>
      <c r="C264" s="6">
        <v>222.32</v>
      </c>
      <c r="D264" s="6">
        <v>110.37</v>
      </c>
      <c r="E264">
        <v>-7.6599999999999682</v>
      </c>
      <c r="F264">
        <v>-6.8900000000000148</v>
      </c>
      <c r="G264">
        <v>-1.5300000000000011</v>
      </c>
      <c r="H264">
        <v>-48.190000000000055</v>
      </c>
      <c r="I264">
        <v>-10.879999999999995</v>
      </c>
      <c r="J264">
        <v>39.6400000000001</v>
      </c>
      <c r="K264">
        <v>-32.710000000000036</v>
      </c>
      <c r="L264">
        <v>-7.9699999999999989</v>
      </c>
      <c r="M264">
        <v>-2.3299999999999841</v>
      </c>
      <c r="N264">
        <v>33.120000000000005</v>
      </c>
      <c r="O264">
        <v>-9.210000000000008</v>
      </c>
      <c r="P264">
        <v>2.5900000000000034</v>
      </c>
      <c r="Q264">
        <v>-2.3700000000000045</v>
      </c>
      <c r="R264">
        <v>-3.4099999999999966</v>
      </c>
      <c r="S264">
        <v>-3.3599999999999994</v>
      </c>
    </row>
    <row r="265" spans="1:19" x14ac:dyDescent="0.25">
      <c r="A265" s="4">
        <v>26268</v>
      </c>
      <c r="B265" s="6">
        <v>890.2</v>
      </c>
      <c r="C265" s="6">
        <v>243.72</v>
      </c>
      <c r="D265" s="6">
        <v>117.75</v>
      </c>
      <c r="E265">
        <v>58.860000000000014</v>
      </c>
      <c r="F265">
        <v>21.400000000000006</v>
      </c>
      <c r="G265">
        <v>7.3799999999999955</v>
      </c>
      <c r="H265">
        <v>-7.6599999999999682</v>
      </c>
      <c r="I265">
        <v>-48.190000000000055</v>
      </c>
      <c r="J265">
        <v>-10.879999999999995</v>
      </c>
      <c r="K265">
        <v>39.6400000000001</v>
      </c>
      <c r="L265">
        <v>-6.8900000000000148</v>
      </c>
      <c r="M265">
        <v>-7.9699999999999989</v>
      </c>
      <c r="N265">
        <v>-2.3299999999999841</v>
      </c>
      <c r="O265">
        <v>33.120000000000005</v>
      </c>
      <c r="P265">
        <v>-1.5300000000000011</v>
      </c>
      <c r="Q265">
        <v>2.5900000000000034</v>
      </c>
      <c r="R265">
        <v>-2.3700000000000045</v>
      </c>
      <c r="S265">
        <v>-3.4099999999999966</v>
      </c>
    </row>
    <row r="266" spans="1:19" x14ac:dyDescent="0.25">
      <c r="A266" s="4">
        <v>26299</v>
      </c>
      <c r="B266" s="6">
        <v>902.17</v>
      </c>
      <c r="C266" s="6">
        <v>256.76</v>
      </c>
      <c r="D266" s="6">
        <v>116.72</v>
      </c>
      <c r="E266">
        <v>11.969999999999914</v>
      </c>
      <c r="F266">
        <v>13.039999999999992</v>
      </c>
      <c r="G266">
        <v>-1.0300000000000011</v>
      </c>
      <c r="H266">
        <v>58.860000000000014</v>
      </c>
      <c r="I266">
        <v>-7.6599999999999682</v>
      </c>
      <c r="J266">
        <v>-48.190000000000055</v>
      </c>
      <c r="K266">
        <v>-10.879999999999995</v>
      </c>
      <c r="L266">
        <v>21.400000000000006</v>
      </c>
      <c r="M266">
        <v>-6.8900000000000148</v>
      </c>
      <c r="N266">
        <v>-7.9699999999999989</v>
      </c>
      <c r="O266">
        <v>-2.3299999999999841</v>
      </c>
      <c r="P266">
        <v>7.3799999999999955</v>
      </c>
      <c r="Q266">
        <v>-1.5300000000000011</v>
      </c>
      <c r="R266">
        <v>2.5900000000000034</v>
      </c>
      <c r="S266">
        <v>-2.3700000000000045</v>
      </c>
    </row>
    <row r="267" spans="1:19" x14ac:dyDescent="0.25">
      <c r="A267" s="4">
        <v>26330</v>
      </c>
      <c r="B267" s="6">
        <v>928.13</v>
      </c>
      <c r="C267" s="6">
        <v>255.62</v>
      </c>
      <c r="D267" s="6">
        <v>113.34</v>
      </c>
      <c r="E267">
        <v>25.960000000000036</v>
      </c>
      <c r="F267">
        <v>-1.1399999999999864</v>
      </c>
      <c r="G267">
        <v>-3.3799999999999955</v>
      </c>
      <c r="H267">
        <v>11.969999999999914</v>
      </c>
      <c r="I267">
        <v>58.860000000000014</v>
      </c>
      <c r="J267">
        <v>-7.6599999999999682</v>
      </c>
      <c r="K267">
        <v>-48.190000000000055</v>
      </c>
      <c r="L267">
        <v>13.039999999999992</v>
      </c>
      <c r="M267">
        <v>21.400000000000006</v>
      </c>
      <c r="N267">
        <v>-6.8900000000000148</v>
      </c>
      <c r="O267">
        <v>-7.9699999999999989</v>
      </c>
      <c r="P267">
        <v>-1.0300000000000011</v>
      </c>
      <c r="Q267">
        <v>7.3799999999999955</v>
      </c>
      <c r="R267">
        <v>-1.5300000000000011</v>
      </c>
      <c r="S267">
        <v>2.5900000000000034</v>
      </c>
    </row>
    <row r="268" spans="1:19" x14ac:dyDescent="0.25">
      <c r="A268" s="4">
        <v>26359</v>
      </c>
      <c r="B268" s="6">
        <v>940.7</v>
      </c>
      <c r="C268" s="6">
        <v>258.93</v>
      </c>
      <c r="D268" s="6">
        <v>112.47</v>
      </c>
      <c r="E268">
        <v>12.57000000000005</v>
      </c>
      <c r="F268">
        <v>3.3100000000000023</v>
      </c>
      <c r="G268">
        <v>-0.87000000000000455</v>
      </c>
      <c r="H268">
        <v>25.960000000000036</v>
      </c>
      <c r="I268">
        <v>11.969999999999914</v>
      </c>
      <c r="J268">
        <v>58.860000000000014</v>
      </c>
      <c r="K268">
        <v>-7.6599999999999682</v>
      </c>
      <c r="L268">
        <v>-1.1399999999999864</v>
      </c>
      <c r="M268">
        <v>13.039999999999992</v>
      </c>
      <c r="N268">
        <v>21.400000000000006</v>
      </c>
      <c r="O268">
        <v>-6.8900000000000148</v>
      </c>
      <c r="P268">
        <v>-3.3799999999999955</v>
      </c>
      <c r="Q268">
        <v>-1.0300000000000011</v>
      </c>
      <c r="R268">
        <v>7.3799999999999955</v>
      </c>
      <c r="S268">
        <v>-1.5300000000000011</v>
      </c>
    </row>
    <row r="269" spans="1:19" x14ac:dyDescent="0.25">
      <c r="A269" s="4">
        <v>26390</v>
      </c>
      <c r="B269" s="6">
        <v>954.17</v>
      </c>
      <c r="C269" s="6">
        <v>258.77999999999997</v>
      </c>
      <c r="D269" s="6">
        <v>109.76</v>
      </c>
      <c r="E269">
        <v>13.469999999999914</v>
      </c>
      <c r="F269">
        <v>-0.15000000000003411</v>
      </c>
      <c r="G269">
        <v>-2.7099999999999937</v>
      </c>
      <c r="H269">
        <v>12.57000000000005</v>
      </c>
      <c r="I269">
        <v>25.960000000000036</v>
      </c>
      <c r="J269">
        <v>11.969999999999914</v>
      </c>
      <c r="K269">
        <v>58.860000000000014</v>
      </c>
      <c r="L269">
        <v>3.3100000000000023</v>
      </c>
      <c r="M269">
        <v>-1.1399999999999864</v>
      </c>
      <c r="N269">
        <v>13.039999999999992</v>
      </c>
      <c r="O269">
        <v>21.400000000000006</v>
      </c>
      <c r="P269">
        <v>-0.87000000000000455</v>
      </c>
      <c r="Q269">
        <v>-3.3799999999999955</v>
      </c>
      <c r="R269">
        <v>-1.0300000000000011</v>
      </c>
      <c r="S269">
        <v>7.3799999999999955</v>
      </c>
    </row>
    <row r="270" spans="1:19" x14ac:dyDescent="0.25">
      <c r="A270" s="4">
        <v>26420</v>
      </c>
      <c r="B270" s="6">
        <v>960.72</v>
      </c>
      <c r="C270" s="6">
        <v>257.70999999999998</v>
      </c>
      <c r="D270" s="6">
        <v>108</v>
      </c>
      <c r="E270">
        <v>6.5500000000000682</v>
      </c>
      <c r="F270">
        <v>-1.0699999999999932</v>
      </c>
      <c r="G270">
        <v>-1.7600000000000051</v>
      </c>
      <c r="H270">
        <v>13.469999999999914</v>
      </c>
      <c r="I270">
        <v>12.57000000000005</v>
      </c>
      <c r="J270">
        <v>25.960000000000036</v>
      </c>
      <c r="K270">
        <v>11.969999999999914</v>
      </c>
      <c r="L270">
        <v>-0.15000000000003411</v>
      </c>
      <c r="M270">
        <v>3.3100000000000023</v>
      </c>
      <c r="N270">
        <v>-1.1399999999999864</v>
      </c>
      <c r="O270">
        <v>13.039999999999992</v>
      </c>
      <c r="P270">
        <v>-2.7099999999999937</v>
      </c>
      <c r="Q270">
        <v>-0.87000000000000455</v>
      </c>
      <c r="R270">
        <v>-3.3799999999999955</v>
      </c>
      <c r="S270">
        <v>-1.0300000000000011</v>
      </c>
    </row>
    <row r="271" spans="1:19" x14ac:dyDescent="0.25">
      <c r="A271" s="4">
        <v>26451</v>
      </c>
      <c r="B271" s="6">
        <v>929.03</v>
      </c>
      <c r="C271" s="6">
        <v>233.3</v>
      </c>
      <c r="D271" s="6">
        <v>106.63</v>
      </c>
      <c r="E271">
        <v>-31.690000000000055</v>
      </c>
      <c r="F271">
        <v>-24.409999999999968</v>
      </c>
      <c r="G271">
        <v>-1.3700000000000045</v>
      </c>
      <c r="H271">
        <v>6.5500000000000682</v>
      </c>
      <c r="I271">
        <v>13.469999999999914</v>
      </c>
      <c r="J271">
        <v>12.57000000000005</v>
      </c>
      <c r="K271">
        <v>25.960000000000036</v>
      </c>
      <c r="L271">
        <v>-1.0699999999999932</v>
      </c>
      <c r="M271">
        <v>-0.15000000000003411</v>
      </c>
      <c r="N271">
        <v>3.3100000000000023</v>
      </c>
      <c r="O271">
        <v>-1.1399999999999864</v>
      </c>
      <c r="P271">
        <v>-1.7600000000000051</v>
      </c>
      <c r="Q271">
        <v>-2.7099999999999937</v>
      </c>
      <c r="R271">
        <v>-0.87000000000000455</v>
      </c>
      <c r="S271">
        <v>-3.3799999999999955</v>
      </c>
    </row>
    <row r="272" spans="1:19" x14ac:dyDescent="0.25">
      <c r="A272" s="4">
        <v>26481</v>
      </c>
      <c r="B272" s="6">
        <v>924.74</v>
      </c>
      <c r="C272" s="6">
        <v>227.17</v>
      </c>
      <c r="D272" s="6">
        <v>106.5</v>
      </c>
      <c r="E272">
        <v>-4.2899999999999636</v>
      </c>
      <c r="F272">
        <v>-6.1300000000000239</v>
      </c>
      <c r="G272">
        <v>-0.12999999999999545</v>
      </c>
      <c r="H272">
        <v>-31.690000000000055</v>
      </c>
      <c r="I272">
        <v>6.5500000000000682</v>
      </c>
      <c r="J272">
        <v>13.469999999999914</v>
      </c>
      <c r="K272">
        <v>12.57000000000005</v>
      </c>
      <c r="L272">
        <v>-24.409999999999968</v>
      </c>
      <c r="M272">
        <v>-1.0699999999999932</v>
      </c>
      <c r="N272">
        <v>-0.15000000000003411</v>
      </c>
      <c r="O272">
        <v>3.3100000000000023</v>
      </c>
      <c r="P272">
        <v>-1.3700000000000045</v>
      </c>
      <c r="Q272">
        <v>-1.7600000000000051</v>
      </c>
      <c r="R272">
        <v>-2.7099999999999937</v>
      </c>
      <c r="S272">
        <v>-0.87000000000000455</v>
      </c>
    </row>
    <row r="273" spans="1:19" x14ac:dyDescent="0.25">
      <c r="A273" s="4">
        <v>26512</v>
      </c>
      <c r="B273" s="6">
        <v>963.73</v>
      </c>
      <c r="C273" s="6">
        <v>232.4</v>
      </c>
      <c r="D273" s="6">
        <v>110.56</v>
      </c>
      <c r="E273">
        <v>38.990000000000009</v>
      </c>
      <c r="F273">
        <v>5.2300000000000182</v>
      </c>
      <c r="G273">
        <v>4.0600000000000023</v>
      </c>
      <c r="H273">
        <v>-4.2899999999999636</v>
      </c>
      <c r="I273">
        <v>-31.690000000000055</v>
      </c>
      <c r="J273">
        <v>6.5500000000000682</v>
      </c>
      <c r="K273">
        <v>13.469999999999914</v>
      </c>
      <c r="L273">
        <v>-6.1300000000000239</v>
      </c>
      <c r="M273">
        <v>-24.409999999999968</v>
      </c>
      <c r="N273">
        <v>-1.0699999999999932</v>
      </c>
      <c r="O273">
        <v>-0.15000000000003411</v>
      </c>
      <c r="P273">
        <v>-0.12999999999999545</v>
      </c>
      <c r="Q273">
        <v>-1.3700000000000045</v>
      </c>
      <c r="R273">
        <v>-1.7600000000000051</v>
      </c>
      <c r="S273">
        <v>-2.7099999999999937</v>
      </c>
    </row>
    <row r="274" spans="1:19" x14ac:dyDescent="0.25">
      <c r="A274" s="4">
        <v>26543</v>
      </c>
      <c r="B274" s="6">
        <v>953.27</v>
      </c>
      <c r="C274" s="6">
        <v>217.7</v>
      </c>
      <c r="D274" s="6">
        <v>110.56</v>
      </c>
      <c r="E274">
        <v>-10.460000000000036</v>
      </c>
      <c r="F274">
        <v>-14.700000000000017</v>
      </c>
      <c r="G274">
        <v>0</v>
      </c>
      <c r="H274">
        <v>38.990000000000009</v>
      </c>
      <c r="I274">
        <v>-4.2899999999999636</v>
      </c>
      <c r="J274">
        <v>-31.690000000000055</v>
      </c>
      <c r="K274">
        <v>6.5500000000000682</v>
      </c>
      <c r="L274">
        <v>5.2300000000000182</v>
      </c>
      <c r="M274">
        <v>-6.1300000000000239</v>
      </c>
      <c r="N274">
        <v>-24.409999999999968</v>
      </c>
      <c r="O274">
        <v>-1.0699999999999932</v>
      </c>
      <c r="P274">
        <v>4.0600000000000023</v>
      </c>
      <c r="Q274">
        <v>-0.12999999999999545</v>
      </c>
      <c r="R274">
        <v>-1.3700000000000045</v>
      </c>
      <c r="S274">
        <v>-1.7600000000000051</v>
      </c>
    </row>
    <row r="275" spans="1:19" x14ac:dyDescent="0.25">
      <c r="A275" s="4">
        <v>26573</v>
      </c>
      <c r="B275" s="6">
        <v>955.52</v>
      </c>
      <c r="C275" s="6">
        <v>220.29</v>
      </c>
      <c r="D275" s="6">
        <v>116.88</v>
      </c>
      <c r="E275">
        <v>2.25</v>
      </c>
      <c r="F275">
        <v>2.5900000000000034</v>
      </c>
      <c r="G275">
        <v>6.3199999999999932</v>
      </c>
      <c r="H275">
        <v>-10.460000000000036</v>
      </c>
      <c r="I275">
        <v>38.990000000000009</v>
      </c>
      <c r="J275">
        <v>-4.2899999999999636</v>
      </c>
      <c r="K275">
        <v>-31.690000000000055</v>
      </c>
      <c r="L275">
        <v>-14.700000000000017</v>
      </c>
      <c r="M275">
        <v>5.2300000000000182</v>
      </c>
      <c r="N275">
        <v>-6.1300000000000239</v>
      </c>
      <c r="O275">
        <v>-24.409999999999968</v>
      </c>
      <c r="P275">
        <v>0</v>
      </c>
      <c r="Q275">
        <v>4.0600000000000023</v>
      </c>
      <c r="R275">
        <v>-0.12999999999999545</v>
      </c>
      <c r="S275">
        <v>-1.3700000000000045</v>
      </c>
    </row>
    <row r="276" spans="1:19" x14ac:dyDescent="0.25">
      <c r="A276" s="4">
        <v>26604</v>
      </c>
      <c r="B276" s="6">
        <v>1018.21</v>
      </c>
      <c r="C276" s="6">
        <v>237.12</v>
      </c>
      <c r="D276" s="6">
        <v>123.02</v>
      </c>
      <c r="E276">
        <v>62.690000000000055</v>
      </c>
      <c r="F276">
        <v>16.830000000000013</v>
      </c>
      <c r="G276">
        <v>6.1400000000000006</v>
      </c>
      <c r="H276">
        <v>2.25</v>
      </c>
      <c r="I276">
        <v>-10.460000000000036</v>
      </c>
      <c r="J276">
        <v>38.990000000000009</v>
      </c>
      <c r="K276">
        <v>-4.2899999999999636</v>
      </c>
      <c r="L276">
        <v>2.5900000000000034</v>
      </c>
      <c r="M276">
        <v>-14.700000000000017</v>
      </c>
      <c r="N276">
        <v>5.2300000000000182</v>
      </c>
      <c r="O276">
        <v>-6.1300000000000239</v>
      </c>
      <c r="P276">
        <v>6.3199999999999932</v>
      </c>
      <c r="Q276">
        <v>0</v>
      </c>
      <c r="R276">
        <v>4.0600000000000023</v>
      </c>
      <c r="S276">
        <v>-0.12999999999999545</v>
      </c>
    </row>
    <row r="277" spans="1:19" x14ac:dyDescent="0.25">
      <c r="A277" s="4">
        <v>26634</v>
      </c>
      <c r="B277" s="6">
        <v>1020.02</v>
      </c>
      <c r="C277" s="6">
        <v>227.17</v>
      </c>
      <c r="D277" s="6">
        <v>119.5</v>
      </c>
      <c r="E277">
        <v>1.8099999999999454</v>
      </c>
      <c r="F277">
        <v>-9.9500000000000171</v>
      </c>
      <c r="G277">
        <v>-3.519999999999996</v>
      </c>
      <c r="H277">
        <v>62.690000000000055</v>
      </c>
      <c r="I277">
        <v>2.25</v>
      </c>
      <c r="J277">
        <v>-10.460000000000036</v>
      </c>
      <c r="K277">
        <v>38.990000000000009</v>
      </c>
      <c r="L277">
        <v>16.830000000000013</v>
      </c>
      <c r="M277">
        <v>2.5900000000000034</v>
      </c>
      <c r="N277">
        <v>-14.700000000000017</v>
      </c>
      <c r="O277">
        <v>5.2300000000000182</v>
      </c>
      <c r="P277">
        <v>6.1400000000000006</v>
      </c>
      <c r="Q277">
        <v>6.3199999999999932</v>
      </c>
      <c r="R277">
        <v>0</v>
      </c>
      <c r="S277">
        <v>4.0600000000000023</v>
      </c>
    </row>
    <row r="278" spans="1:19" x14ac:dyDescent="0.25">
      <c r="A278" s="4">
        <v>26665</v>
      </c>
      <c r="B278" s="6">
        <v>999.02</v>
      </c>
      <c r="C278" s="6">
        <v>207.13</v>
      </c>
      <c r="D278" s="6">
        <v>113.82</v>
      </c>
      <c r="E278">
        <v>-21</v>
      </c>
      <c r="F278">
        <v>-20.039999999999992</v>
      </c>
      <c r="G278">
        <v>-5.6800000000000068</v>
      </c>
      <c r="H278">
        <v>1.8099999999999454</v>
      </c>
      <c r="I278">
        <v>62.690000000000055</v>
      </c>
      <c r="J278">
        <v>2.25</v>
      </c>
      <c r="K278">
        <v>-10.460000000000036</v>
      </c>
      <c r="L278">
        <v>-9.9500000000000171</v>
      </c>
      <c r="M278">
        <v>16.830000000000013</v>
      </c>
      <c r="N278">
        <v>2.5900000000000034</v>
      </c>
      <c r="O278">
        <v>-14.700000000000017</v>
      </c>
      <c r="P278">
        <v>-3.519999999999996</v>
      </c>
      <c r="Q278">
        <v>6.1400000000000006</v>
      </c>
      <c r="R278">
        <v>6.3199999999999932</v>
      </c>
      <c r="S278">
        <v>0</v>
      </c>
    </row>
    <row r="279" spans="1:19" x14ac:dyDescent="0.25">
      <c r="A279" s="4">
        <v>26696</v>
      </c>
      <c r="B279" s="6">
        <v>955.07</v>
      </c>
      <c r="C279" s="6">
        <v>194.37</v>
      </c>
      <c r="D279" s="6">
        <v>111.13</v>
      </c>
      <c r="E279">
        <v>-43.949999999999932</v>
      </c>
      <c r="F279">
        <v>-12.759999999999991</v>
      </c>
      <c r="G279">
        <v>-2.6899999999999977</v>
      </c>
      <c r="H279">
        <v>-21</v>
      </c>
      <c r="I279">
        <v>1.8099999999999454</v>
      </c>
      <c r="J279">
        <v>62.690000000000055</v>
      </c>
      <c r="K279">
        <v>2.25</v>
      </c>
      <c r="L279">
        <v>-20.039999999999992</v>
      </c>
      <c r="M279">
        <v>-9.9500000000000171</v>
      </c>
      <c r="N279">
        <v>16.830000000000013</v>
      </c>
      <c r="O279">
        <v>2.5900000000000034</v>
      </c>
      <c r="P279">
        <v>-5.6800000000000068</v>
      </c>
      <c r="Q279">
        <v>-3.519999999999996</v>
      </c>
      <c r="R279">
        <v>6.1400000000000006</v>
      </c>
      <c r="S279">
        <v>6.3199999999999932</v>
      </c>
    </row>
    <row r="280" spans="1:19" x14ac:dyDescent="0.25">
      <c r="A280" s="4">
        <v>26724</v>
      </c>
      <c r="B280" s="6">
        <v>951.01</v>
      </c>
      <c r="C280" s="6">
        <v>200.13</v>
      </c>
      <c r="D280" s="6">
        <v>108</v>
      </c>
      <c r="E280">
        <v>-4.0600000000000591</v>
      </c>
      <c r="F280">
        <v>5.7599999999999909</v>
      </c>
      <c r="G280">
        <v>-3.1299999999999955</v>
      </c>
      <c r="H280">
        <v>-43.949999999999932</v>
      </c>
      <c r="I280">
        <v>-21</v>
      </c>
      <c r="J280">
        <v>1.8099999999999454</v>
      </c>
      <c r="K280">
        <v>62.690000000000055</v>
      </c>
      <c r="L280">
        <v>-12.759999999999991</v>
      </c>
      <c r="M280">
        <v>-20.039999999999992</v>
      </c>
      <c r="N280">
        <v>-9.9500000000000171</v>
      </c>
      <c r="O280">
        <v>16.830000000000013</v>
      </c>
      <c r="P280">
        <v>-2.6899999999999977</v>
      </c>
      <c r="Q280">
        <v>-5.6800000000000068</v>
      </c>
      <c r="R280">
        <v>-3.519999999999996</v>
      </c>
      <c r="S280">
        <v>6.1400000000000006</v>
      </c>
    </row>
    <row r="281" spans="1:19" x14ac:dyDescent="0.25">
      <c r="A281" s="4">
        <v>26755</v>
      </c>
      <c r="B281" s="6">
        <v>921.43</v>
      </c>
      <c r="C281" s="6">
        <v>184.19</v>
      </c>
      <c r="D281" s="6">
        <v>107.2</v>
      </c>
      <c r="E281">
        <v>-29.580000000000041</v>
      </c>
      <c r="F281">
        <v>-15.939999999999998</v>
      </c>
      <c r="G281">
        <v>-0.79999999999999716</v>
      </c>
      <c r="H281">
        <v>-4.0600000000000591</v>
      </c>
      <c r="I281">
        <v>-43.949999999999932</v>
      </c>
      <c r="J281">
        <v>-21</v>
      </c>
      <c r="K281">
        <v>1.8099999999999454</v>
      </c>
      <c r="L281">
        <v>5.7599999999999909</v>
      </c>
      <c r="M281">
        <v>-12.759999999999991</v>
      </c>
      <c r="N281">
        <v>-20.039999999999992</v>
      </c>
      <c r="O281">
        <v>-9.9500000000000171</v>
      </c>
      <c r="P281">
        <v>-3.1299999999999955</v>
      </c>
      <c r="Q281">
        <v>-2.6899999999999977</v>
      </c>
      <c r="R281">
        <v>-5.6800000000000068</v>
      </c>
      <c r="S281">
        <v>-3.519999999999996</v>
      </c>
    </row>
    <row r="282" spans="1:19" x14ac:dyDescent="0.25">
      <c r="A282" s="4">
        <v>26785</v>
      </c>
      <c r="B282" s="6">
        <v>901.41</v>
      </c>
      <c r="C282" s="6">
        <v>163.11000000000001</v>
      </c>
      <c r="D282" s="6">
        <v>106.69</v>
      </c>
      <c r="E282">
        <v>-20.019999999999982</v>
      </c>
      <c r="F282">
        <v>-21.079999999999984</v>
      </c>
      <c r="G282">
        <v>-0.51000000000000512</v>
      </c>
      <c r="H282">
        <v>-29.580000000000041</v>
      </c>
      <c r="I282">
        <v>-4.0600000000000591</v>
      </c>
      <c r="J282">
        <v>-43.949999999999932</v>
      </c>
      <c r="K282">
        <v>-21</v>
      </c>
      <c r="L282">
        <v>-15.939999999999998</v>
      </c>
      <c r="M282">
        <v>5.7599999999999909</v>
      </c>
      <c r="N282">
        <v>-12.759999999999991</v>
      </c>
      <c r="O282">
        <v>-20.039999999999992</v>
      </c>
      <c r="P282">
        <v>-0.79999999999999716</v>
      </c>
      <c r="Q282">
        <v>-3.1299999999999955</v>
      </c>
      <c r="R282">
        <v>-2.6899999999999977</v>
      </c>
      <c r="S282">
        <v>-5.6800000000000068</v>
      </c>
    </row>
    <row r="283" spans="1:19" x14ac:dyDescent="0.25">
      <c r="A283" s="4">
        <v>26816</v>
      </c>
      <c r="B283" s="6">
        <v>891.71</v>
      </c>
      <c r="C283" s="6">
        <v>156.18</v>
      </c>
      <c r="D283" s="6">
        <v>102.12</v>
      </c>
      <c r="E283">
        <v>-9.6999999999999318</v>
      </c>
      <c r="F283">
        <v>-6.9300000000000068</v>
      </c>
      <c r="G283">
        <v>-4.5699999999999932</v>
      </c>
      <c r="H283">
        <v>-20.019999999999982</v>
      </c>
      <c r="I283">
        <v>-29.580000000000041</v>
      </c>
      <c r="J283">
        <v>-4.0600000000000591</v>
      </c>
      <c r="K283">
        <v>-43.949999999999932</v>
      </c>
      <c r="L283">
        <v>-21.079999999999984</v>
      </c>
      <c r="M283">
        <v>-15.939999999999998</v>
      </c>
      <c r="N283">
        <v>5.7599999999999909</v>
      </c>
      <c r="O283">
        <v>-12.759999999999991</v>
      </c>
      <c r="P283">
        <v>-0.51000000000000512</v>
      </c>
      <c r="Q283">
        <v>-0.79999999999999716</v>
      </c>
      <c r="R283">
        <v>-3.1299999999999955</v>
      </c>
      <c r="S283">
        <v>-2.6899999999999977</v>
      </c>
    </row>
    <row r="284" spans="1:19" x14ac:dyDescent="0.25">
      <c r="A284" s="4">
        <v>26846</v>
      </c>
      <c r="B284" s="6">
        <v>926.4</v>
      </c>
      <c r="C284" s="6">
        <v>165.2</v>
      </c>
      <c r="D284" s="6">
        <v>99.31</v>
      </c>
      <c r="E284">
        <v>34.689999999999941</v>
      </c>
      <c r="F284">
        <v>9.0199999999999818</v>
      </c>
      <c r="G284">
        <v>-2.8100000000000023</v>
      </c>
      <c r="H284">
        <v>-9.6999999999999318</v>
      </c>
      <c r="I284">
        <v>-20.019999999999982</v>
      </c>
      <c r="J284">
        <v>-29.580000000000041</v>
      </c>
      <c r="K284">
        <v>-4.0600000000000591</v>
      </c>
      <c r="L284">
        <v>-6.9300000000000068</v>
      </c>
      <c r="M284">
        <v>-21.079999999999984</v>
      </c>
      <c r="N284">
        <v>-15.939999999999998</v>
      </c>
      <c r="O284">
        <v>5.7599999999999909</v>
      </c>
      <c r="P284">
        <v>-4.5699999999999932</v>
      </c>
      <c r="Q284">
        <v>-0.51000000000000512</v>
      </c>
      <c r="R284">
        <v>-0.79999999999999716</v>
      </c>
      <c r="S284">
        <v>-3.1299999999999955</v>
      </c>
    </row>
    <row r="285" spans="1:19" x14ac:dyDescent="0.25">
      <c r="A285" s="4">
        <v>26877</v>
      </c>
      <c r="B285" s="6">
        <v>887.57</v>
      </c>
      <c r="C285" s="6">
        <v>159.35</v>
      </c>
      <c r="D285" s="6">
        <v>96.02</v>
      </c>
      <c r="E285">
        <v>-38.829999999999927</v>
      </c>
      <c r="F285">
        <v>-5.8499999999999943</v>
      </c>
      <c r="G285">
        <v>-3.2900000000000063</v>
      </c>
      <c r="H285">
        <v>34.689999999999941</v>
      </c>
      <c r="I285">
        <v>-9.6999999999999318</v>
      </c>
      <c r="J285">
        <v>-20.019999999999982</v>
      </c>
      <c r="K285">
        <v>-29.580000000000041</v>
      </c>
      <c r="L285">
        <v>9.0199999999999818</v>
      </c>
      <c r="M285">
        <v>-6.9300000000000068</v>
      </c>
      <c r="N285">
        <v>-21.079999999999984</v>
      </c>
      <c r="O285">
        <v>-15.939999999999998</v>
      </c>
      <c r="P285">
        <v>-2.8100000000000023</v>
      </c>
      <c r="Q285">
        <v>-4.5699999999999932</v>
      </c>
      <c r="R285">
        <v>-0.51000000000000512</v>
      </c>
      <c r="S285">
        <v>-0.79999999999999716</v>
      </c>
    </row>
    <row r="286" spans="1:19" x14ac:dyDescent="0.25">
      <c r="A286" s="4">
        <v>26908</v>
      </c>
      <c r="B286" s="6">
        <v>947.1</v>
      </c>
      <c r="C286" s="6">
        <v>176.96</v>
      </c>
      <c r="D286" s="6">
        <v>103.4</v>
      </c>
      <c r="E286">
        <v>59.529999999999973</v>
      </c>
      <c r="F286">
        <v>17.610000000000014</v>
      </c>
      <c r="G286">
        <v>7.3800000000000097</v>
      </c>
      <c r="H286">
        <v>-38.829999999999927</v>
      </c>
      <c r="I286">
        <v>34.689999999999941</v>
      </c>
      <c r="J286">
        <v>-9.6999999999999318</v>
      </c>
      <c r="K286">
        <v>-20.019999999999982</v>
      </c>
      <c r="L286">
        <v>-5.8499999999999943</v>
      </c>
      <c r="M286">
        <v>9.0199999999999818</v>
      </c>
      <c r="N286">
        <v>-6.9300000000000068</v>
      </c>
      <c r="O286">
        <v>-21.079999999999984</v>
      </c>
      <c r="P286">
        <v>-3.2900000000000063</v>
      </c>
      <c r="Q286">
        <v>-2.8100000000000023</v>
      </c>
      <c r="R286">
        <v>-4.5699999999999932</v>
      </c>
      <c r="S286">
        <v>-0.51000000000000512</v>
      </c>
    </row>
    <row r="287" spans="1:19" x14ac:dyDescent="0.25">
      <c r="A287" s="4">
        <v>26938</v>
      </c>
      <c r="B287" s="6">
        <v>956.58</v>
      </c>
      <c r="C287" s="6">
        <v>182.26</v>
      </c>
      <c r="D287" s="6">
        <v>99.37</v>
      </c>
      <c r="E287">
        <v>9.4800000000000182</v>
      </c>
      <c r="F287">
        <v>5.2999999999999829</v>
      </c>
      <c r="G287">
        <v>-4.0300000000000011</v>
      </c>
      <c r="H287">
        <v>59.529999999999973</v>
      </c>
      <c r="I287">
        <v>-38.829999999999927</v>
      </c>
      <c r="J287">
        <v>34.689999999999941</v>
      </c>
      <c r="K287">
        <v>-9.6999999999999318</v>
      </c>
      <c r="L287">
        <v>17.610000000000014</v>
      </c>
      <c r="M287">
        <v>-5.8499999999999943</v>
      </c>
      <c r="N287">
        <v>9.0199999999999818</v>
      </c>
      <c r="O287">
        <v>-6.9300000000000068</v>
      </c>
      <c r="P287">
        <v>7.3800000000000097</v>
      </c>
      <c r="Q287">
        <v>-3.2900000000000063</v>
      </c>
      <c r="R287">
        <v>-2.8100000000000023</v>
      </c>
      <c r="S287">
        <v>-4.5699999999999932</v>
      </c>
    </row>
    <row r="288" spans="1:19" x14ac:dyDescent="0.25">
      <c r="A288" s="4">
        <v>26969</v>
      </c>
      <c r="B288" s="6">
        <v>822.25</v>
      </c>
      <c r="C288" s="6">
        <v>175.18</v>
      </c>
      <c r="D288" s="6">
        <v>87.93</v>
      </c>
      <c r="E288">
        <v>-134.33000000000004</v>
      </c>
      <c r="F288">
        <v>-7.0799999999999841</v>
      </c>
      <c r="G288">
        <v>-11.439999999999998</v>
      </c>
      <c r="H288">
        <v>9.4800000000000182</v>
      </c>
      <c r="I288">
        <v>59.529999999999973</v>
      </c>
      <c r="J288">
        <v>-38.829999999999927</v>
      </c>
      <c r="K288">
        <v>34.689999999999941</v>
      </c>
      <c r="L288">
        <v>5.2999999999999829</v>
      </c>
      <c r="M288">
        <v>17.610000000000014</v>
      </c>
      <c r="N288">
        <v>-5.8499999999999943</v>
      </c>
      <c r="O288">
        <v>9.0199999999999818</v>
      </c>
      <c r="P288">
        <v>-4.0300000000000011</v>
      </c>
      <c r="Q288">
        <v>7.3800000000000097</v>
      </c>
      <c r="R288">
        <v>-3.2900000000000063</v>
      </c>
      <c r="S288">
        <v>-2.8100000000000023</v>
      </c>
    </row>
    <row r="289" spans="1:19" x14ac:dyDescent="0.25">
      <c r="A289" s="4">
        <v>26999</v>
      </c>
      <c r="B289" s="6">
        <v>850.86</v>
      </c>
      <c r="C289" s="6">
        <v>196.19</v>
      </c>
      <c r="D289" s="6">
        <v>89.37</v>
      </c>
      <c r="E289">
        <v>28.610000000000014</v>
      </c>
      <c r="F289">
        <v>21.009999999999991</v>
      </c>
      <c r="G289">
        <v>1.4399999999999977</v>
      </c>
      <c r="H289">
        <v>-134.33000000000004</v>
      </c>
      <c r="I289">
        <v>9.4800000000000182</v>
      </c>
      <c r="J289">
        <v>59.529999999999973</v>
      </c>
      <c r="K289">
        <v>-38.829999999999927</v>
      </c>
      <c r="L289">
        <v>-7.0799999999999841</v>
      </c>
      <c r="M289">
        <v>5.2999999999999829</v>
      </c>
      <c r="N289">
        <v>17.610000000000014</v>
      </c>
      <c r="O289">
        <v>-5.8499999999999943</v>
      </c>
      <c r="P289">
        <v>-11.439999999999998</v>
      </c>
      <c r="Q289">
        <v>-4.0300000000000011</v>
      </c>
      <c r="R289">
        <v>7.3800000000000097</v>
      </c>
      <c r="S289">
        <v>-3.2900000000000063</v>
      </c>
    </row>
    <row r="290" spans="1:19" x14ac:dyDescent="0.25">
      <c r="A290" s="4">
        <v>27030</v>
      </c>
      <c r="B290" s="6">
        <v>855.55</v>
      </c>
      <c r="C290" s="6">
        <v>187.52</v>
      </c>
      <c r="D290" s="6">
        <v>93.21</v>
      </c>
      <c r="E290">
        <v>4.6899999999999409</v>
      </c>
      <c r="F290">
        <v>-8.6699999999999875</v>
      </c>
      <c r="G290">
        <v>3.8399999999999892</v>
      </c>
      <c r="H290">
        <v>28.610000000000014</v>
      </c>
      <c r="I290">
        <v>-134.33000000000004</v>
      </c>
      <c r="J290">
        <v>9.4800000000000182</v>
      </c>
      <c r="K290">
        <v>59.529999999999973</v>
      </c>
      <c r="L290">
        <v>21.009999999999991</v>
      </c>
      <c r="M290">
        <v>-7.0799999999999841</v>
      </c>
      <c r="N290">
        <v>5.2999999999999829</v>
      </c>
      <c r="O290">
        <v>17.610000000000014</v>
      </c>
      <c r="P290">
        <v>1.4399999999999977</v>
      </c>
      <c r="Q290">
        <v>-11.439999999999998</v>
      </c>
      <c r="R290">
        <v>-4.0300000000000011</v>
      </c>
      <c r="S290">
        <v>7.3800000000000097</v>
      </c>
    </row>
    <row r="291" spans="1:19" x14ac:dyDescent="0.25">
      <c r="A291" s="4">
        <v>27061</v>
      </c>
      <c r="B291" s="6">
        <v>860.53</v>
      </c>
      <c r="C291" s="6">
        <v>197.31</v>
      </c>
      <c r="D291" s="6">
        <v>93.4</v>
      </c>
      <c r="E291">
        <v>4.9800000000000182</v>
      </c>
      <c r="F291">
        <v>9.789999999999992</v>
      </c>
      <c r="G291">
        <v>0.19000000000001194</v>
      </c>
      <c r="H291">
        <v>4.6899999999999409</v>
      </c>
      <c r="I291">
        <v>28.610000000000014</v>
      </c>
      <c r="J291">
        <v>-134.33000000000004</v>
      </c>
      <c r="K291">
        <v>9.4800000000000182</v>
      </c>
      <c r="L291">
        <v>-8.6699999999999875</v>
      </c>
      <c r="M291">
        <v>21.009999999999991</v>
      </c>
      <c r="N291">
        <v>-7.0799999999999841</v>
      </c>
      <c r="O291">
        <v>5.2999999999999829</v>
      </c>
      <c r="P291">
        <v>3.8399999999999892</v>
      </c>
      <c r="Q291">
        <v>1.4399999999999977</v>
      </c>
      <c r="R291">
        <v>-11.439999999999998</v>
      </c>
      <c r="S291">
        <v>-4.0300000000000011</v>
      </c>
    </row>
    <row r="292" spans="1:19" x14ac:dyDescent="0.25">
      <c r="A292" s="4">
        <v>27089</v>
      </c>
      <c r="B292" s="6">
        <v>846.68</v>
      </c>
      <c r="C292" s="6">
        <v>185.08</v>
      </c>
      <c r="D292" s="6">
        <v>90.75</v>
      </c>
      <c r="E292">
        <v>-13.850000000000023</v>
      </c>
      <c r="F292">
        <v>-12.22999999999999</v>
      </c>
      <c r="G292">
        <v>-2.6500000000000057</v>
      </c>
      <c r="H292">
        <v>4.9800000000000182</v>
      </c>
      <c r="I292">
        <v>4.6899999999999409</v>
      </c>
      <c r="J292">
        <v>28.610000000000014</v>
      </c>
      <c r="K292">
        <v>-134.33000000000004</v>
      </c>
      <c r="L292">
        <v>9.789999999999992</v>
      </c>
      <c r="M292">
        <v>-8.6699999999999875</v>
      </c>
      <c r="N292">
        <v>21.009999999999991</v>
      </c>
      <c r="O292">
        <v>-7.0799999999999841</v>
      </c>
      <c r="P292">
        <v>0.19000000000001194</v>
      </c>
      <c r="Q292">
        <v>3.8399999999999892</v>
      </c>
      <c r="R292">
        <v>1.4399999999999977</v>
      </c>
      <c r="S292">
        <v>-11.439999999999998</v>
      </c>
    </row>
    <row r="293" spans="1:19" x14ac:dyDescent="0.25">
      <c r="A293" s="4">
        <v>27120</v>
      </c>
      <c r="B293" s="6">
        <v>836.75</v>
      </c>
      <c r="C293" s="6">
        <v>173.2</v>
      </c>
      <c r="D293" s="6">
        <v>76.3</v>
      </c>
      <c r="E293">
        <v>-9.92999999999995</v>
      </c>
      <c r="F293">
        <v>-11.880000000000024</v>
      </c>
      <c r="G293">
        <v>-14.450000000000003</v>
      </c>
      <c r="H293">
        <v>-13.850000000000023</v>
      </c>
      <c r="I293">
        <v>4.9800000000000182</v>
      </c>
      <c r="J293">
        <v>4.6899999999999409</v>
      </c>
      <c r="K293">
        <v>28.610000000000014</v>
      </c>
      <c r="L293">
        <v>-12.22999999999999</v>
      </c>
      <c r="M293">
        <v>9.789999999999992</v>
      </c>
      <c r="N293">
        <v>-8.6699999999999875</v>
      </c>
      <c r="O293">
        <v>21.009999999999991</v>
      </c>
      <c r="P293">
        <v>-2.6500000000000057</v>
      </c>
      <c r="Q293">
        <v>0.19000000000001194</v>
      </c>
      <c r="R293">
        <v>3.8399999999999892</v>
      </c>
      <c r="S293">
        <v>1.4399999999999977</v>
      </c>
    </row>
    <row r="294" spans="1:19" x14ac:dyDescent="0.25">
      <c r="A294" s="4">
        <v>27150</v>
      </c>
      <c r="B294" s="6">
        <v>802.17</v>
      </c>
      <c r="C294" s="6">
        <v>160.09</v>
      </c>
      <c r="D294" s="6">
        <v>73.36</v>
      </c>
      <c r="E294">
        <v>-34.580000000000041</v>
      </c>
      <c r="F294">
        <v>-13.109999999999985</v>
      </c>
      <c r="G294">
        <v>-2.9399999999999977</v>
      </c>
      <c r="H294">
        <v>-9.92999999999995</v>
      </c>
      <c r="I294">
        <v>-13.850000000000023</v>
      </c>
      <c r="J294">
        <v>4.9800000000000182</v>
      </c>
      <c r="K294">
        <v>4.6899999999999409</v>
      </c>
      <c r="L294">
        <v>-11.880000000000024</v>
      </c>
      <c r="M294">
        <v>-12.22999999999999</v>
      </c>
      <c r="N294">
        <v>9.789999999999992</v>
      </c>
      <c r="O294">
        <v>-8.6699999999999875</v>
      </c>
      <c r="P294">
        <v>-14.450000000000003</v>
      </c>
      <c r="Q294">
        <v>-2.6500000000000057</v>
      </c>
      <c r="R294">
        <v>0.19000000000001194</v>
      </c>
      <c r="S294">
        <v>3.8399999999999892</v>
      </c>
    </row>
    <row r="295" spans="1:19" x14ac:dyDescent="0.25">
      <c r="A295" s="4">
        <v>27181</v>
      </c>
      <c r="B295" s="6">
        <v>802.41</v>
      </c>
      <c r="C295" s="6">
        <v>162.18</v>
      </c>
      <c r="D295" s="6">
        <v>68.22</v>
      </c>
      <c r="E295">
        <v>0.24000000000000909</v>
      </c>
      <c r="F295">
        <v>2.0900000000000034</v>
      </c>
      <c r="G295">
        <v>-5.1400000000000006</v>
      </c>
      <c r="H295">
        <v>-34.580000000000041</v>
      </c>
      <c r="I295">
        <v>-9.92999999999995</v>
      </c>
      <c r="J295">
        <v>-13.850000000000023</v>
      </c>
      <c r="K295">
        <v>4.9800000000000182</v>
      </c>
      <c r="L295">
        <v>-13.109999999999985</v>
      </c>
      <c r="M295">
        <v>-11.880000000000024</v>
      </c>
      <c r="N295">
        <v>-12.22999999999999</v>
      </c>
      <c r="O295">
        <v>9.789999999999992</v>
      </c>
      <c r="P295">
        <v>-2.9399999999999977</v>
      </c>
      <c r="Q295">
        <v>-14.450000000000003</v>
      </c>
      <c r="R295">
        <v>-2.6500000000000057</v>
      </c>
      <c r="S295">
        <v>0.19000000000001194</v>
      </c>
    </row>
    <row r="296" spans="1:19" x14ac:dyDescent="0.25">
      <c r="A296" s="4">
        <v>27211</v>
      </c>
      <c r="B296" s="6">
        <v>757.43</v>
      </c>
      <c r="C296" s="6">
        <v>157.96</v>
      </c>
      <c r="D296" s="6">
        <v>68.41</v>
      </c>
      <c r="E296">
        <v>-44.980000000000018</v>
      </c>
      <c r="F296">
        <v>-4.2199999999999989</v>
      </c>
      <c r="G296">
        <v>0.18999999999999773</v>
      </c>
      <c r="H296">
        <v>0.24000000000000909</v>
      </c>
      <c r="I296">
        <v>-34.580000000000041</v>
      </c>
      <c r="J296">
        <v>-9.92999999999995</v>
      </c>
      <c r="K296">
        <v>-13.850000000000023</v>
      </c>
      <c r="L296">
        <v>2.0900000000000034</v>
      </c>
      <c r="M296">
        <v>-13.109999999999985</v>
      </c>
      <c r="N296">
        <v>-11.880000000000024</v>
      </c>
      <c r="O296">
        <v>-12.22999999999999</v>
      </c>
      <c r="P296">
        <v>-5.1400000000000006</v>
      </c>
      <c r="Q296">
        <v>-2.9399999999999977</v>
      </c>
      <c r="R296">
        <v>-14.450000000000003</v>
      </c>
      <c r="S296">
        <v>-2.6500000000000057</v>
      </c>
    </row>
    <row r="297" spans="1:19" x14ac:dyDescent="0.25">
      <c r="A297" s="4">
        <v>27242</v>
      </c>
      <c r="B297" s="6">
        <v>678.58</v>
      </c>
      <c r="C297" s="6">
        <v>140.94</v>
      </c>
      <c r="D297" s="6">
        <v>60.71</v>
      </c>
      <c r="E297">
        <v>-78.849999999999909</v>
      </c>
      <c r="F297">
        <v>-17.02000000000001</v>
      </c>
      <c r="G297">
        <v>-7.6999999999999957</v>
      </c>
      <c r="H297">
        <v>-44.980000000000018</v>
      </c>
      <c r="I297">
        <v>0.24000000000000909</v>
      </c>
      <c r="J297">
        <v>-34.580000000000041</v>
      </c>
      <c r="K297">
        <v>-9.92999999999995</v>
      </c>
      <c r="L297">
        <v>-4.2199999999999989</v>
      </c>
      <c r="M297">
        <v>2.0900000000000034</v>
      </c>
      <c r="N297">
        <v>-13.109999999999985</v>
      </c>
      <c r="O297">
        <v>-11.880000000000024</v>
      </c>
      <c r="P297">
        <v>0.18999999999999773</v>
      </c>
      <c r="Q297">
        <v>-5.1400000000000006</v>
      </c>
      <c r="R297">
        <v>-2.9399999999999977</v>
      </c>
      <c r="S297">
        <v>-14.450000000000003</v>
      </c>
    </row>
    <row r="298" spans="1:19" x14ac:dyDescent="0.25">
      <c r="A298" s="4">
        <v>27273</v>
      </c>
      <c r="B298" s="6">
        <v>607.87</v>
      </c>
      <c r="C298" s="6">
        <v>128.47999999999999</v>
      </c>
      <c r="D298" s="6">
        <v>61.16</v>
      </c>
      <c r="E298">
        <v>-70.710000000000036</v>
      </c>
      <c r="F298">
        <v>-12.460000000000008</v>
      </c>
      <c r="G298">
        <v>0.44999999999999574</v>
      </c>
      <c r="H298">
        <v>-78.849999999999909</v>
      </c>
      <c r="I298">
        <v>-44.980000000000018</v>
      </c>
      <c r="J298">
        <v>0.24000000000000909</v>
      </c>
      <c r="K298">
        <v>-34.580000000000041</v>
      </c>
      <c r="L298">
        <v>-17.02000000000001</v>
      </c>
      <c r="M298">
        <v>-4.2199999999999989</v>
      </c>
      <c r="N298">
        <v>2.0900000000000034</v>
      </c>
      <c r="O298">
        <v>-13.109999999999985</v>
      </c>
      <c r="P298">
        <v>-7.6999999999999957</v>
      </c>
      <c r="Q298">
        <v>0.18999999999999773</v>
      </c>
      <c r="R298">
        <v>-5.1400000000000006</v>
      </c>
      <c r="S298">
        <v>-2.9399999999999977</v>
      </c>
    </row>
    <row r="299" spans="1:19" x14ac:dyDescent="0.25">
      <c r="A299" s="4">
        <v>27303</v>
      </c>
      <c r="B299" s="6">
        <v>665.52</v>
      </c>
      <c r="C299" s="6">
        <v>153.01</v>
      </c>
      <c r="D299" s="6">
        <v>67.959999999999994</v>
      </c>
      <c r="E299">
        <v>57.649999999999977</v>
      </c>
      <c r="F299">
        <v>24.53</v>
      </c>
      <c r="G299">
        <v>6.7999999999999972</v>
      </c>
      <c r="H299">
        <v>-70.710000000000036</v>
      </c>
      <c r="I299">
        <v>-78.849999999999909</v>
      </c>
      <c r="J299">
        <v>-44.980000000000018</v>
      </c>
      <c r="K299">
        <v>0.24000000000000909</v>
      </c>
      <c r="L299">
        <v>-12.460000000000008</v>
      </c>
      <c r="M299">
        <v>-17.02000000000001</v>
      </c>
      <c r="N299">
        <v>-4.2199999999999989</v>
      </c>
      <c r="O299">
        <v>2.0900000000000034</v>
      </c>
      <c r="P299">
        <v>0.44999999999999574</v>
      </c>
      <c r="Q299">
        <v>-7.6999999999999957</v>
      </c>
      <c r="R299">
        <v>0.18999999999999773</v>
      </c>
      <c r="S299">
        <v>-5.1400000000000006</v>
      </c>
    </row>
    <row r="300" spans="1:19" x14ac:dyDescent="0.25">
      <c r="A300" s="4">
        <v>27334</v>
      </c>
      <c r="B300" s="6">
        <v>618.66</v>
      </c>
      <c r="C300" s="6">
        <v>148.25</v>
      </c>
      <c r="D300" s="6">
        <v>67.39</v>
      </c>
      <c r="E300">
        <v>-46.860000000000014</v>
      </c>
      <c r="F300">
        <v>-4.7599999999999909</v>
      </c>
      <c r="G300">
        <v>-0.56999999999999318</v>
      </c>
      <c r="H300">
        <v>57.649999999999977</v>
      </c>
      <c r="I300">
        <v>-70.710000000000036</v>
      </c>
      <c r="J300">
        <v>-78.849999999999909</v>
      </c>
      <c r="K300">
        <v>-44.980000000000018</v>
      </c>
      <c r="L300">
        <v>24.53</v>
      </c>
      <c r="M300">
        <v>-12.460000000000008</v>
      </c>
      <c r="N300">
        <v>-17.02000000000001</v>
      </c>
      <c r="O300">
        <v>-4.2199999999999989</v>
      </c>
      <c r="P300">
        <v>6.7999999999999972</v>
      </c>
      <c r="Q300">
        <v>0.44999999999999574</v>
      </c>
      <c r="R300">
        <v>-7.6999999999999957</v>
      </c>
      <c r="S300">
        <v>0.18999999999999773</v>
      </c>
    </row>
    <row r="301" spans="1:19" x14ac:dyDescent="0.25">
      <c r="A301" s="4">
        <v>27364</v>
      </c>
      <c r="B301" s="6">
        <v>616.24</v>
      </c>
      <c r="C301" s="6">
        <v>143.44</v>
      </c>
      <c r="D301" s="6">
        <v>68.760000000000005</v>
      </c>
      <c r="E301">
        <v>-2.4199999999999591</v>
      </c>
      <c r="F301">
        <v>-4.8100000000000023</v>
      </c>
      <c r="G301">
        <v>1.3700000000000045</v>
      </c>
      <c r="H301">
        <v>-46.860000000000014</v>
      </c>
      <c r="I301">
        <v>57.649999999999977</v>
      </c>
      <c r="J301">
        <v>-70.710000000000036</v>
      </c>
      <c r="K301">
        <v>-78.849999999999909</v>
      </c>
      <c r="L301">
        <v>-4.7599999999999909</v>
      </c>
      <c r="M301">
        <v>24.53</v>
      </c>
      <c r="N301">
        <v>-12.460000000000008</v>
      </c>
      <c r="O301">
        <v>-17.02000000000001</v>
      </c>
      <c r="P301">
        <v>-0.56999999999999318</v>
      </c>
      <c r="Q301">
        <v>6.7999999999999972</v>
      </c>
      <c r="R301">
        <v>0.44999999999999574</v>
      </c>
      <c r="S301">
        <v>-7.6999999999999957</v>
      </c>
    </row>
    <row r="302" spans="1:19" x14ac:dyDescent="0.25">
      <c r="A302" s="4">
        <v>27395</v>
      </c>
      <c r="B302" s="6">
        <v>703.69</v>
      </c>
      <c r="C302" s="6">
        <v>159.62</v>
      </c>
      <c r="D302" s="6">
        <v>80.27</v>
      </c>
      <c r="E302">
        <v>87.450000000000045</v>
      </c>
      <c r="F302">
        <v>16.180000000000007</v>
      </c>
      <c r="G302">
        <v>11.509999999999991</v>
      </c>
      <c r="H302">
        <v>-2.4199999999999591</v>
      </c>
      <c r="I302">
        <v>-46.860000000000014</v>
      </c>
      <c r="J302">
        <v>57.649999999999977</v>
      </c>
      <c r="K302">
        <v>-70.710000000000036</v>
      </c>
      <c r="L302">
        <v>-4.8100000000000023</v>
      </c>
      <c r="M302">
        <v>-4.7599999999999909</v>
      </c>
      <c r="N302">
        <v>24.53</v>
      </c>
      <c r="O302">
        <v>-12.460000000000008</v>
      </c>
      <c r="P302">
        <v>1.3700000000000045</v>
      </c>
      <c r="Q302">
        <v>-0.56999999999999318</v>
      </c>
      <c r="R302">
        <v>6.7999999999999972</v>
      </c>
      <c r="S302">
        <v>0.44999999999999574</v>
      </c>
    </row>
    <row r="303" spans="1:19" x14ac:dyDescent="0.25">
      <c r="A303" s="4">
        <v>27426</v>
      </c>
      <c r="B303" s="6">
        <v>739.05</v>
      </c>
      <c r="C303" s="6">
        <v>163.80000000000001</v>
      </c>
      <c r="D303" s="6">
        <v>79.34</v>
      </c>
      <c r="E303">
        <v>35.3599999999999</v>
      </c>
      <c r="F303">
        <v>4.1800000000000068</v>
      </c>
      <c r="G303">
        <v>-0.92999999999999261</v>
      </c>
      <c r="H303">
        <v>87.450000000000045</v>
      </c>
      <c r="I303">
        <v>-2.4199999999999591</v>
      </c>
      <c r="J303">
        <v>-46.860000000000014</v>
      </c>
      <c r="K303">
        <v>57.649999999999977</v>
      </c>
      <c r="L303">
        <v>16.180000000000007</v>
      </c>
      <c r="M303">
        <v>-4.8100000000000023</v>
      </c>
      <c r="N303">
        <v>-4.7599999999999909</v>
      </c>
      <c r="O303">
        <v>24.53</v>
      </c>
      <c r="P303">
        <v>11.509999999999991</v>
      </c>
      <c r="Q303">
        <v>1.3700000000000045</v>
      </c>
      <c r="R303">
        <v>-0.56999999999999318</v>
      </c>
      <c r="S303">
        <v>6.7999999999999972</v>
      </c>
    </row>
    <row r="304" spans="1:19" x14ac:dyDescent="0.25">
      <c r="A304" s="4">
        <v>27454</v>
      </c>
      <c r="B304" s="6">
        <v>768.15</v>
      </c>
      <c r="C304" s="6">
        <v>165.48</v>
      </c>
      <c r="D304" s="6">
        <v>77.2</v>
      </c>
      <c r="E304">
        <v>29.100000000000023</v>
      </c>
      <c r="F304">
        <v>1.6799999999999784</v>
      </c>
      <c r="G304">
        <v>-2.1400000000000006</v>
      </c>
      <c r="H304">
        <v>35.3599999999999</v>
      </c>
      <c r="I304">
        <v>87.450000000000045</v>
      </c>
      <c r="J304">
        <v>-2.4199999999999591</v>
      </c>
      <c r="K304">
        <v>-46.860000000000014</v>
      </c>
      <c r="L304">
        <v>4.1800000000000068</v>
      </c>
      <c r="M304">
        <v>16.180000000000007</v>
      </c>
      <c r="N304">
        <v>-4.8100000000000023</v>
      </c>
      <c r="O304">
        <v>-4.7599999999999909</v>
      </c>
      <c r="P304">
        <v>-0.92999999999999261</v>
      </c>
      <c r="Q304">
        <v>11.509999999999991</v>
      </c>
      <c r="R304">
        <v>1.3700000000000045</v>
      </c>
      <c r="S304">
        <v>-0.56999999999999318</v>
      </c>
    </row>
    <row r="305" spans="1:19" x14ac:dyDescent="0.25">
      <c r="A305" s="4">
        <v>27485</v>
      </c>
      <c r="B305" s="6">
        <v>821.34</v>
      </c>
      <c r="C305" s="6">
        <v>171.38</v>
      </c>
      <c r="D305" s="6">
        <v>74.040000000000006</v>
      </c>
      <c r="E305">
        <v>53.190000000000055</v>
      </c>
      <c r="F305">
        <v>5.9000000000000057</v>
      </c>
      <c r="G305">
        <v>-3.1599999999999966</v>
      </c>
      <c r="H305">
        <v>29.100000000000023</v>
      </c>
      <c r="I305">
        <v>35.3599999999999</v>
      </c>
      <c r="J305">
        <v>87.450000000000045</v>
      </c>
      <c r="K305">
        <v>-2.4199999999999591</v>
      </c>
      <c r="L305">
        <v>1.6799999999999784</v>
      </c>
      <c r="M305">
        <v>4.1800000000000068</v>
      </c>
      <c r="N305">
        <v>16.180000000000007</v>
      </c>
      <c r="O305">
        <v>-4.8100000000000023</v>
      </c>
      <c r="P305">
        <v>-2.1400000000000006</v>
      </c>
      <c r="Q305">
        <v>-0.92999999999999261</v>
      </c>
      <c r="R305">
        <v>11.509999999999991</v>
      </c>
      <c r="S305">
        <v>1.3700000000000045</v>
      </c>
    </row>
    <row r="306" spans="1:19" x14ac:dyDescent="0.25">
      <c r="A306" s="4">
        <v>27515</v>
      </c>
      <c r="B306" s="6">
        <v>832.29</v>
      </c>
      <c r="C306" s="6">
        <v>167.85</v>
      </c>
      <c r="D306" s="6">
        <v>79.819999999999993</v>
      </c>
      <c r="E306">
        <v>10.949999999999932</v>
      </c>
      <c r="F306">
        <v>-3.5300000000000011</v>
      </c>
      <c r="G306">
        <v>5.7799999999999869</v>
      </c>
      <c r="H306">
        <v>53.190000000000055</v>
      </c>
      <c r="I306">
        <v>29.100000000000023</v>
      </c>
      <c r="J306">
        <v>35.3599999999999</v>
      </c>
      <c r="K306">
        <v>87.450000000000045</v>
      </c>
      <c r="L306">
        <v>5.9000000000000057</v>
      </c>
      <c r="M306">
        <v>1.6799999999999784</v>
      </c>
      <c r="N306">
        <v>4.1800000000000068</v>
      </c>
      <c r="O306">
        <v>16.180000000000007</v>
      </c>
      <c r="P306">
        <v>-3.1599999999999966</v>
      </c>
      <c r="Q306">
        <v>-2.1400000000000006</v>
      </c>
      <c r="R306">
        <v>-0.92999999999999261</v>
      </c>
      <c r="S306">
        <v>11.509999999999991</v>
      </c>
    </row>
    <row r="307" spans="1:19" x14ac:dyDescent="0.25">
      <c r="A307" s="4">
        <v>27546</v>
      </c>
      <c r="B307" s="6">
        <v>878.99</v>
      </c>
      <c r="C307" s="6">
        <v>171.13</v>
      </c>
      <c r="D307" s="6">
        <v>85.99</v>
      </c>
      <c r="E307">
        <v>46.700000000000045</v>
      </c>
      <c r="F307">
        <v>3.2800000000000011</v>
      </c>
      <c r="G307">
        <v>6.1700000000000017</v>
      </c>
      <c r="H307">
        <v>10.949999999999932</v>
      </c>
      <c r="I307">
        <v>53.190000000000055</v>
      </c>
      <c r="J307">
        <v>29.100000000000023</v>
      </c>
      <c r="K307">
        <v>35.3599999999999</v>
      </c>
      <c r="L307">
        <v>-3.5300000000000011</v>
      </c>
      <c r="M307">
        <v>5.9000000000000057</v>
      </c>
      <c r="N307">
        <v>1.6799999999999784</v>
      </c>
      <c r="O307">
        <v>4.1800000000000068</v>
      </c>
      <c r="P307">
        <v>5.7799999999999869</v>
      </c>
      <c r="Q307">
        <v>-3.1599999999999966</v>
      </c>
      <c r="R307">
        <v>-2.1400000000000006</v>
      </c>
      <c r="S307">
        <v>-0.92999999999999261</v>
      </c>
    </row>
    <row r="308" spans="1:19" x14ac:dyDescent="0.25">
      <c r="A308" s="4">
        <v>27576</v>
      </c>
      <c r="B308" s="6">
        <v>831.51</v>
      </c>
      <c r="C308" s="6">
        <v>161.83000000000001</v>
      </c>
      <c r="D308" s="6">
        <v>79.63</v>
      </c>
      <c r="E308">
        <v>-47.480000000000018</v>
      </c>
      <c r="F308">
        <v>-9.2999999999999829</v>
      </c>
      <c r="G308">
        <v>-6.3599999999999994</v>
      </c>
      <c r="H308">
        <v>46.700000000000045</v>
      </c>
      <c r="I308">
        <v>10.949999999999932</v>
      </c>
      <c r="J308">
        <v>53.190000000000055</v>
      </c>
      <c r="K308">
        <v>29.100000000000023</v>
      </c>
      <c r="L308">
        <v>3.2800000000000011</v>
      </c>
      <c r="M308">
        <v>-3.5300000000000011</v>
      </c>
      <c r="N308">
        <v>5.9000000000000057</v>
      </c>
      <c r="O308">
        <v>1.6799999999999784</v>
      </c>
      <c r="P308">
        <v>6.1700000000000017</v>
      </c>
      <c r="Q308">
        <v>5.7799999999999869</v>
      </c>
      <c r="R308">
        <v>-3.1599999999999966</v>
      </c>
      <c r="S308">
        <v>-2.1400000000000006</v>
      </c>
    </row>
    <row r="309" spans="1:19" x14ac:dyDescent="0.25">
      <c r="A309" s="4">
        <v>27607</v>
      </c>
      <c r="B309" s="6">
        <v>835.34</v>
      </c>
      <c r="C309" s="6">
        <v>157.24</v>
      </c>
      <c r="D309" s="6">
        <v>79.239999999999995</v>
      </c>
      <c r="E309">
        <v>3.8300000000000409</v>
      </c>
      <c r="F309">
        <v>-4.5900000000000034</v>
      </c>
      <c r="G309">
        <v>-0.39000000000000057</v>
      </c>
      <c r="H309">
        <v>-47.480000000000018</v>
      </c>
      <c r="I309">
        <v>46.700000000000045</v>
      </c>
      <c r="J309">
        <v>10.949999999999932</v>
      </c>
      <c r="K309">
        <v>53.190000000000055</v>
      </c>
      <c r="L309">
        <v>-9.2999999999999829</v>
      </c>
      <c r="M309">
        <v>3.2800000000000011</v>
      </c>
      <c r="N309">
        <v>-3.5300000000000011</v>
      </c>
      <c r="O309">
        <v>5.9000000000000057</v>
      </c>
      <c r="P309">
        <v>-6.3599999999999994</v>
      </c>
      <c r="Q309">
        <v>6.1700000000000017</v>
      </c>
      <c r="R309">
        <v>5.7799999999999869</v>
      </c>
      <c r="S309">
        <v>-3.1599999999999966</v>
      </c>
    </row>
    <row r="310" spans="1:19" x14ac:dyDescent="0.25">
      <c r="A310" s="4">
        <v>27638</v>
      </c>
      <c r="B310" s="6">
        <v>793.88</v>
      </c>
      <c r="C310" s="6">
        <v>155.97</v>
      </c>
      <c r="D310" s="6">
        <v>76.97</v>
      </c>
      <c r="E310">
        <v>-41.460000000000036</v>
      </c>
      <c r="F310">
        <v>-1.2700000000000102</v>
      </c>
      <c r="G310">
        <v>-2.269999999999996</v>
      </c>
      <c r="H310">
        <v>3.8300000000000409</v>
      </c>
      <c r="I310">
        <v>-47.480000000000018</v>
      </c>
      <c r="J310">
        <v>46.700000000000045</v>
      </c>
      <c r="K310">
        <v>10.949999999999932</v>
      </c>
      <c r="L310">
        <v>-4.5900000000000034</v>
      </c>
      <c r="M310">
        <v>-9.2999999999999829</v>
      </c>
      <c r="N310">
        <v>3.2800000000000011</v>
      </c>
      <c r="O310">
        <v>-3.5300000000000011</v>
      </c>
      <c r="P310">
        <v>-0.39000000000000057</v>
      </c>
      <c r="Q310">
        <v>-6.3599999999999994</v>
      </c>
      <c r="R310">
        <v>6.1700000000000017</v>
      </c>
      <c r="S310">
        <v>5.7799999999999869</v>
      </c>
    </row>
    <row r="311" spans="1:19" x14ac:dyDescent="0.25">
      <c r="A311" s="4">
        <v>27668</v>
      </c>
      <c r="B311" s="6">
        <v>836.04</v>
      </c>
      <c r="C311" s="6">
        <v>166.38</v>
      </c>
      <c r="D311" s="6">
        <v>82.63</v>
      </c>
      <c r="E311">
        <v>42.159999999999968</v>
      </c>
      <c r="F311">
        <v>10.409999999999997</v>
      </c>
      <c r="G311">
        <v>5.6599999999999966</v>
      </c>
      <c r="H311">
        <v>-41.460000000000036</v>
      </c>
      <c r="I311">
        <v>3.8300000000000409</v>
      </c>
      <c r="J311">
        <v>-47.480000000000018</v>
      </c>
      <c r="K311">
        <v>46.700000000000045</v>
      </c>
      <c r="L311">
        <v>-1.2700000000000102</v>
      </c>
      <c r="M311">
        <v>-4.5900000000000034</v>
      </c>
      <c r="N311">
        <v>-9.2999999999999829</v>
      </c>
      <c r="O311">
        <v>3.2800000000000011</v>
      </c>
      <c r="P311">
        <v>-2.269999999999996</v>
      </c>
      <c r="Q311">
        <v>-0.39000000000000057</v>
      </c>
      <c r="R311">
        <v>-6.3599999999999994</v>
      </c>
      <c r="S311">
        <v>6.1700000000000017</v>
      </c>
    </row>
    <row r="312" spans="1:19" x14ac:dyDescent="0.25">
      <c r="A312" s="4">
        <v>27699</v>
      </c>
      <c r="B312" s="6">
        <v>860.67</v>
      </c>
      <c r="C312" s="6">
        <v>169.29</v>
      </c>
      <c r="D312" s="6">
        <v>83.27</v>
      </c>
      <c r="E312">
        <v>24.629999999999995</v>
      </c>
      <c r="F312">
        <v>2.9099999999999966</v>
      </c>
      <c r="G312">
        <v>0.64000000000000057</v>
      </c>
      <c r="H312">
        <v>42.159999999999968</v>
      </c>
      <c r="I312">
        <v>-41.460000000000036</v>
      </c>
      <c r="J312">
        <v>3.8300000000000409</v>
      </c>
      <c r="K312">
        <v>-47.480000000000018</v>
      </c>
      <c r="L312">
        <v>10.409999999999997</v>
      </c>
      <c r="M312">
        <v>-1.2700000000000102</v>
      </c>
      <c r="N312">
        <v>-4.5900000000000034</v>
      </c>
      <c r="O312">
        <v>-9.2999999999999829</v>
      </c>
      <c r="P312">
        <v>5.6599999999999966</v>
      </c>
      <c r="Q312">
        <v>-2.269999999999996</v>
      </c>
      <c r="R312">
        <v>-0.39000000000000057</v>
      </c>
      <c r="S312">
        <v>-6.3599999999999994</v>
      </c>
    </row>
    <row r="313" spans="1:19" x14ac:dyDescent="0.25">
      <c r="A313" s="4">
        <v>27729</v>
      </c>
      <c r="B313" s="6">
        <v>852.41</v>
      </c>
      <c r="C313" s="6">
        <v>172.65</v>
      </c>
      <c r="D313" s="6">
        <v>83.65</v>
      </c>
      <c r="E313">
        <v>-8.2599999999999909</v>
      </c>
      <c r="F313">
        <v>3.3600000000000136</v>
      </c>
      <c r="G313">
        <v>0.38000000000000966</v>
      </c>
      <c r="H313">
        <v>24.629999999999995</v>
      </c>
      <c r="I313">
        <v>42.159999999999968</v>
      </c>
      <c r="J313">
        <v>-41.460000000000036</v>
      </c>
      <c r="K313">
        <v>3.8300000000000409</v>
      </c>
      <c r="L313">
        <v>2.9099999999999966</v>
      </c>
      <c r="M313">
        <v>10.409999999999997</v>
      </c>
      <c r="N313">
        <v>-1.2700000000000102</v>
      </c>
      <c r="O313">
        <v>-4.5900000000000034</v>
      </c>
      <c r="P313">
        <v>0.64000000000000057</v>
      </c>
      <c r="Q313">
        <v>5.6599999999999966</v>
      </c>
      <c r="R313">
        <v>-2.269999999999996</v>
      </c>
      <c r="S313">
        <v>-0.39000000000000057</v>
      </c>
    </row>
    <row r="314" spans="1:19" x14ac:dyDescent="0.25">
      <c r="A314" s="4">
        <v>27760</v>
      </c>
      <c r="B314" s="6">
        <v>975.28</v>
      </c>
      <c r="C314" s="6">
        <v>199.35</v>
      </c>
      <c r="D314" s="6">
        <v>90.87</v>
      </c>
      <c r="E314">
        <v>122.87</v>
      </c>
      <c r="F314">
        <v>26.699999999999989</v>
      </c>
      <c r="G314">
        <v>7.2199999999999989</v>
      </c>
      <c r="H314">
        <v>-8.2599999999999909</v>
      </c>
      <c r="I314">
        <v>24.629999999999995</v>
      </c>
      <c r="J314">
        <v>42.159999999999968</v>
      </c>
      <c r="K314">
        <v>-41.460000000000036</v>
      </c>
      <c r="L314">
        <v>3.3600000000000136</v>
      </c>
      <c r="M314">
        <v>2.9099999999999966</v>
      </c>
      <c r="N314">
        <v>10.409999999999997</v>
      </c>
      <c r="O314">
        <v>-1.2700000000000102</v>
      </c>
      <c r="P314">
        <v>0.38000000000000966</v>
      </c>
      <c r="Q314">
        <v>0.64000000000000057</v>
      </c>
      <c r="R314">
        <v>5.6599999999999966</v>
      </c>
      <c r="S314">
        <v>-2.269999999999996</v>
      </c>
    </row>
    <row r="315" spans="1:19" x14ac:dyDescent="0.25">
      <c r="A315" s="4">
        <v>27791</v>
      </c>
      <c r="B315" s="6">
        <v>972.61</v>
      </c>
      <c r="C315" s="6">
        <v>205.57</v>
      </c>
      <c r="D315" s="6">
        <v>87.58</v>
      </c>
      <c r="E315">
        <v>-2.6699999999999591</v>
      </c>
      <c r="F315">
        <v>6.2199999999999989</v>
      </c>
      <c r="G315">
        <v>-3.2900000000000063</v>
      </c>
      <c r="H315">
        <v>122.87</v>
      </c>
      <c r="I315">
        <v>-8.2599999999999909</v>
      </c>
      <c r="J315">
        <v>24.629999999999995</v>
      </c>
      <c r="K315">
        <v>42.159999999999968</v>
      </c>
      <c r="L315">
        <v>26.699999999999989</v>
      </c>
      <c r="M315">
        <v>3.3600000000000136</v>
      </c>
      <c r="N315">
        <v>2.9099999999999966</v>
      </c>
      <c r="O315">
        <v>10.409999999999997</v>
      </c>
      <c r="P315">
        <v>7.2199999999999989</v>
      </c>
      <c r="Q315">
        <v>0.38000000000000966</v>
      </c>
      <c r="R315">
        <v>0.64000000000000057</v>
      </c>
      <c r="S315">
        <v>5.6599999999999966</v>
      </c>
    </row>
    <row r="316" spans="1:19" x14ac:dyDescent="0.25">
      <c r="A316" s="4">
        <v>27820</v>
      </c>
      <c r="B316" s="6">
        <v>999.45</v>
      </c>
      <c r="C316" s="6">
        <v>207.97</v>
      </c>
      <c r="D316" s="6">
        <v>87.55</v>
      </c>
      <c r="E316">
        <v>26.840000000000032</v>
      </c>
      <c r="F316">
        <v>2.4000000000000057</v>
      </c>
      <c r="G316">
        <v>-3.0000000000001137E-2</v>
      </c>
      <c r="H316">
        <v>-2.6699999999999591</v>
      </c>
      <c r="I316">
        <v>122.87</v>
      </c>
      <c r="J316">
        <v>-8.2599999999999909</v>
      </c>
      <c r="K316">
        <v>24.629999999999995</v>
      </c>
      <c r="L316">
        <v>6.2199999999999989</v>
      </c>
      <c r="M316">
        <v>26.699999999999989</v>
      </c>
      <c r="N316">
        <v>3.3600000000000136</v>
      </c>
      <c r="O316">
        <v>2.9099999999999966</v>
      </c>
      <c r="P316">
        <v>-3.2900000000000063</v>
      </c>
      <c r="Q316">
        <v>7.2199999999999989</v>
      </c>
      <c r="R316">
        <v>0.38000000000000966</v>
      </c>
      <c r="S316">
        <v>0.64000000000000057</v>
      </c>
    </row>
    <row r="317" spans="1:19" x14ac:dyDescent="0.25">
      <c r="A317" s="4">
        <v>27851</v>
      </c>
      <c r="B317" s="6">
        <v>996.85</v>
      </c>
      <c r="C317" s="6">
        <v>212.77</v>
      </c>
      <c r="D317" s="6">
        <v>87.74</v>
      </c>
      <c r="E317">
        <v>-2.6000000000000227</v>
      </c>
      <c r="F317">
        <v>4.8000000000000114</v>
      </c>
      <c r="G317">
        <v>0.18999999999999773</v>
      </c>
      <c r="H317">
        <v>26.840000000000032</v>
      </c>
      <c r="I317">
        <v>-2.6699999999999591</v>
      </c>
      <c r="J317">
        <v>122.87</v>
      </c>
      <c r="K317">
        <v>-8.2599999999999909</v>
      </c>
      <c r="L317">
        <v>2.4000000000000057</v>
      </c>
      <c r="M317">
        <v>6.2199999999999989</v>
      </c>
      <c r="N317">
        <v>26.699999999999989</v>
      </c>
      <c r="O317">
        <v>3.3600000000000136</v>
      </c>
      <c r="P317">
        <v>-3.0000000000001137E-2</v>
      </c>
      <c r="Q317">
        <v>-3.2900000000000063</v>
      </c>
      <c r="R317">
        <v>7.2199999999999989</v>
      </c>
      <c r="S317">
        <v>0.38000000000000966</v>
      </c>
    </row>
    <row r="318" spans="1:19" x14ac:dyDescent="0.25">
      <c r="A318" s="4">
        <v>27881</v>
      </c>
      <c r="B318" s="6">
        <v>975.23</v>
      </c>
      <c r="C318" s="6">
        <v>212.96</v>
      </c>
      <c r="D318" s="6">
        <v>85.28</v>
      </c>
      <c r="E318">
        <v>-21.620000000000005</v>
      </c>
      <c r="F318">
        <v>0.18999999999999773</v>
      </c>
      <c r="G318">
        <v>-2.4599999999999937</v>
      </c>
      <c r="H318">
        <v>-2.6000000000000227</v>
      </c>
      <c r="I318">
        <v>26.840000000000032</v>
      </c>
      <c r="J318">
        <v>-2.6699999999999591</v>
      </c>
      <c r="K318">
        <v>122.87</v>
      </c>
      <c r="L318">
        <v>4.8000000000000114</v>
      </c>
      <c r="M318">
        <v>2.4000000000000057</v>
      </c>
      <c r="N318">
        <v>6.2199999999999989</v>
      </c>
      <c r="O318">
        <v>26.699999999999989</v>
      </c>
      <c r="P318">
        <v>0.18999999999999773</v>
      </c>
      <c r="Q318">
        <v>-3.0000000000001137E-2</v>
      </c>
      <c r="R318">
        <v>-3.2900000000000063</v>
      </c>
      <c r="S318">
        <v>7.2199999999999989</v>
      </c>
    </row>
    <row r="319" spans="1:19" x14ac:dyDescent="0.25">
      <c r="A319" s="4">
        <v>27912</v>
      </c>
      <c r="B319" s="6">
        <v>1002.78</v>
      </c>
      <c r="C319" s="6">
        <v>224.77</v>
      </c>
      <c r="D319" s="6">
        <v>87.55</v>
      </c>
      <c r="E319">
        <v>27.549999999999955</v>
      </c>
      <c r="F319">
        <v>11.810000000000002</v>
      </c>
      <c r="G319">
        <v>2.269999999999996</v>
      </c>
      <c r="H319">
        <v>-21.620000000000005</v>
      </c>
      <c r="I319">
        <v>-2.6000000000000227</v>
      </c>
      <c r="J319">
        <v>26.840000000000032</v>
      </c>
      <c r="K319">
        <v>-2.6699999999999591</v>
      </c>
      <c r="L319">
        <v>0.18999999999999773</v>
      </c>
      <c r="M319">
        <v>4.8000000000000114</v>
      </c>
      <c r="N319">
        <v>2.4000000000000057</v>
      </c>
      <c r="O319">
        <v>6.2199999999999989</v>
      </c>
      <c r="P319">
        <v>-2.4599999999999937</v>
      </c>
      <c r="Q319">
        <v>0.18999999999999773</v>
      </c>
      <c r="R319">
        <v>-3.0000000000001137E-2</v>
      </c>
      <c r="S319">
        <v>-3.2900000000000063</v>
      </c>
    </row>
    <row r="320" spans="1:19" x14ac:dyDescent="0.25">
      <c r="A320" s="4">
        <v>27942</v>
      </c>
      <c r="B320" s="6">
        <v>984.64</v>
      </c>
      <c r="C320" s="6">
        <v>221.54</v>
      </c>
      <c r="D320" s="6">
        <v>91.55</v>
      </c>
      <c r="E320">
        <v>-18.139999999999986</v>
      </c>
      <c r="F320">
        <v>-3.2300000000000182</v>
      </c>
      <c r="G320">
        <v>4</v>
      </c>
      <c r="H320">
        <v>27.549999999999955</v>
      </c>
      <c r="I320">
        <v>-21.620000000000005</v>
      </c>
      <c r="J320">
        <v>-2.6000000000000227</v>
      </c>
      <c r="K320">
        <v>26.840000000000032</v>
      </c>
      <c r="L320">
        <v>11.810000000000002</v>
      </c>
      <c r="M320">
        <v>0.18999999999999773</v>
      </c>
      <c r="N320">
        <v>4.8000000000000114</v>
      </c>
      <c r="O320">
        <v>2.4000000000000057</v>
      </c>
      <c r="P320">
        <v>2.269999999999996</v>
      </c>
      <c r="Q320">
        <v>-2.4599999999999937</v>
      </c>
      <c r="R320">
        <v>0.18999999999999773</v>
      </c>
      <c r="S320">
        <v>-3.0000000000001137E-2</v>
      </c>
    </row>
    <row r="321" spans="1:19" x14ac:dyDescent="0.25">
      <c r="A321" s="4">
        <v>27973</v>
      </c>
      <c r="B321" s="6">
        <v>973.74</v>
      </c>
      <c r="C321" s="6">
        <v>218.04</v>
      </c>
      <c r="D321" s="6">
        <v>92.95</v>
      </c>
      <c r="E321">
        <v>-10.899999999999977</v>
      </c>
      <c r="F321">
        <v>-3.5</v>
      </c>
      <c r="G321">
        <v>1.4000000000000057</v>
      </c>
      <c r="H321">
        <v>-18.139999999999986</v>
      </c>
      <c r="I321">
        <v>27.549999999999955</v>
      </c>
      <c r="J321">
        <v>-21.620000000000005</v>
      </c>
      <c r="K321">
        <v>-2.6000000000000227</v>
      </c>
      <c r="L321">
        <v>-3.2300000000000182</v>
      </c>
      <c r="M321">
        <v>11.810000000000002</v>
      </c>
      <c r="N321">
        <v>0.18999999999999773</v>
      </c>
      <c r="O321">
        <v>4.8000000000000114</v>
      </c>
      <c r="P321">
        <v>4</v>
      </c>
      <c r="Q321">
        <v>2.269999999999996</v>
      </c>
      <c r="R321">
        <v>-2.4599999999999937</v>
      </c>
      <c r="S321">
        <v>0.18999999999999773</v>
      </c>
    </row>
    <row r="322" spans="1:19" x14ac:dyDescent="0.25">
      <c r="A322" s="4">
        <v>28004</v>
      </c>
      <c r="B322" s="6">
        <v>990.19</v>
      </c>
      <c r="C322" s="6">
        <v>217.34</v>
      </c>
      <c r="D322" s="6">
        <v>97.78</v>
      </c>
      <c r="E322">
        <v>16.450000000000045</v>
      </c>
      <c r="F322">
        <v>-0.69999999999998863</v>
      </c>
      <c r="G322">
        <v>4.8299999999999983</v>
      </c>
      <c r="H322">
        <v>-10.899999999999977</v>
      </c>
      <c r="I322">
        <v>-18.139999999999986</v>
      </c>
      <c r="J322">
        <v>27.549999999999955</v>
      </c>
      <c r="K322">
        <v>-21.620000000000005</v>
      </c>
      <c r="L322">
        <v>-3.5</v>
      </c>
      <c r="M322">
        <v>-3.2300000000000182</v>
      </c>
      <c r="N322">
        <v>11.810000000000002</v>
      </c>
      <c r="O322">
        <v>0.18999999999999773</v>
      </c>
      <c r="P322">
        <v>1.4000000000000057</v>
      </c>
      <c r="Q322">
        <v>4</v>
      </c>
      <c r="R322">
        <v>2.269999999999996</v>
      </c>
      <c r="S322">
        <v>-2.4599999999999937</v>
      </c>
    </row>
    <row r="323" spans="1:19" x14ac:dyDescent="0.25">
      <c r="A323" s="4">
        <v>28034</v>
      </c>
      <c r="B323" s="6">
        <v>964.93</v>
      </c>
      <c r="C323" s="6">
        <v>210.37</v>
      </c>
      <c r="D323" s="6">
        <v>98.03</v>
      </c>
      <c r="E323">
        <v>-25.260000000000105</v>
      </c>
      <c r="F323">
        <v>-6.9699999999999989</v>
      </c>
      <c r="G323">
        <v>0.25</v>
      </c>
      <c r="H323">
        <v>16.450000000000045</v>
      </c>
      <c r="I323">
        <v>-10.899999999999977</v>
      </c>
      <c r="J323">
        <v>-18.139999999999986</v>
      </c>
      <c r="K323">
        <v>27.549999999999955</v>
      </c>
      <c r="L323">
        <v>-0.69999999999998863</v>
      </c>
      <c r="M323">
        <v>-3.5</v>
      </c>
      <c r="N323">
        <v>-3.2300000000000182</v>
      </c>
      <c r="O323">
        <v>11.810000000000002</v>
      </c>
      <c r="P323">
        <v>4.8299999999999983</v>
      </c>
      <c r="Q323">
        <v>1.4000000000000057</v>
      </c>
      <c r="R323">
        <v>4</v>
      </c>
      <c r="S323">
        <v>2.269999999999996</v>
      </c>
    </row>
    <row r="324" spans="1:19" x14ac:dyDescent="0.25">
      <c r="A324" s="4">
        <v>28065</v>
      </c>
      <c r="B324" s="6">
        <v>947.22</v>
      </c>
      <c r="C324" s="6">
        <v>226.12</v>
      </c>
      <c r="D324" s="6">
        <v>101.77</v>
      </c>
      <c r="E324">
        <v>-17.709999999999923</v>
      </c>
      <c r="F324">
        <v>15.75</v>
      </c>
      <c r="G324">
        <v>3.7399999999999949</v>
      </c>
      <c r="H324">
        <v>-25.260000000000105</v>
      </c>
      <c r="I324">
        <v>16.450000000000045</v>
      </c>
      <c r="J324">
        <v>-10.899999999999977</v>
      </c>
      <c r="K324">
        <v>-18.139999999999986</v>
      </c>
      <c r="L324">
        <v>-6.9699999999999989</v>
      </c>
      <c r="M324">
        <v>-0.69999999999998863</v>
      </c>
      <c r="N324">
        <v>-3.5</v>
      </c>
      <c r="O324">
        <v>-3.2300000000000182</v>
      </c>
      <c r="P324">
        <v>0.25</v>
      </c>
      <c r="Q324">
        <v>4.8299999999999983</v>
      </c>
      <c r="R324">
        <v>1.4000000000000057</v>
      </c>
      <c r="S324">
        <v>4</v>
      </c>
    </row>
    <row r="325" spans="1:19" x14ac:dyDescent="0.25">
      <c r="A325" s="4">
        <v>28095</v>
      </c>
      <c r="B325" s="6">
        <v>1004.65</v>
      </c>
      <c r="C325" s="6">
        <v>237.03</v>
      </c>
      <c r="D325" s="6">
        <v>108.38</v>
      </c>
      <c r="E325">
        <v>57.42999999999995</v>
      </c>
      <c r="F325">
        <v>10.909999999999997</v>
      </c>
      <c r="G325">
        <v>6.6099999999999994</v>
      </c>
      <c r="H325">
        <v>-17.709999999999923</v>
      </c>
      <c r="I325">
        <v>-25.260000000000105</v>
      </c>
      <c r="J325">
        <v>16.450000000000045</v>
      </c>
      <c r="K325">
        <v>-10.899999999999977</v>
      </c>
      <c r="L325">
        <v>15.75</v>
      </c>
      <c r="M325">
        <v>-6.9699999999999989</v>
      </c>
      <c r="N325">
        <v>-0.69999999999998863</v>
      </c>
      <c r="O325">
        <v>-3.5</v>
      </c>
      <c r="P325">
        <v>3.7399999999999949</v>
      </c>
      <c r="Q325">
        <v>0.25</v>
      </c>
      <c r="R325">
        <v>4.8299999999999983</v>
      </c>
      <c r="S325">
        <v>1.4000000000000057</v>
      </c>
    </row>
    <row r="326" spans="1:19" x14ac:dyDescent="0.25">
      <c r="A326" s="4">
        <v>28126</v>
      </c>
      <c r="B326" s="6">
        <v>954.37</v>
      </c>
      <c r="C326" s="6">
        <v>226.62</v>
      </c>
      <c r="D326" s="6">
        <v>109.31</v>
      </c>
      <c r="E326">
        <v>-50.279999999999973</v>
      </c>
      <c r="F326">
        <v>-10.409999999999997</v>
      </c>
      <c r="G326">
        <v>0.93000000000000682</v>
      </c>
      <c r="H326">
        <v>57.42999999999995</v>
      </c>
      <c r="I326">
        <v>-17.709999999999923</v>
      </c>
      <c r="J326">
        <v>-25.260000000000105</v>
      </c>
      <c r="K326">
        <v>16.450000000000045</v>
      </c>
      <c r="L326">
        <v>10.909999999999997</v>
      </c>
      <c r="M326">
        <v>15.75</v>
      </c>
      <c r="N326">
        <v>-6.9699999999999989</v>
      </c>
      <c r="O326">
        <v>-0.69999999999998863</v>
      </c>
      <c r="P326">
        <v>6.6099999999999994</v>
      </c>
      <c r="Q326">
        <v>3.7399999999999949</v>
      </c>
      <c r="R326">
        <v>0.25</v>
      </c>
      <c r="S326">
        <v>4.8299999999999983</v>
      </c>
    </row>
    <row r="327" spans="1:19" x14ac:dyDescent="0.25">
      <c r="A327" s="4">
        <v>28157</v>
      </c>
      <c r="B327" s="6">
        <v>936.42</v>
      </c>
      <c r="C327" s="6">
        <v>221.9</v>
      </c>
      <c r="D327" s="6">
        <v>105.29</v>
      </c>
      <c r="E327">
        <v>-17.950000000000045</v>
      </c>
      <c r="F327">
        <v>-4.7199999999999989</v>
      </c>
      <c r="G327">
        <v>-4.019999999999996</v>
      </c>
      <c r="H327">
        <v>-50.279999999999973</v>
      </c>
      <c r="I327">
        <v>57.42999999999995</v>
      </c>
      <c r="J327">
        <v>-17.709999999999923</v>
      </c>
      <c r="K327">
        <v>-25.260000000000105</v>
      </c>
      <c r="L327">
        <v>-10.409999999999997</v>
      </c>
      <c r="M327">
        <v>10.909999999999997</v>
      </c>
      <c r="N327">
        <v>15.75</v>
      </c>
      <c r="O327">
        <v>-6.9699999999999989</v>
      </c>
      <c r="P327">
        <v>0.93000000000000682</v>
      </c>
      <c r="Q327">
        <v>6.6099999999999994</v>
      </c>
      <c r="R327">
        <v>3.7399999999999949</v>
      </c>
      <c r="S327">
        <v>0.25</v>
      </c>
    </row>
    <row r="328" spans="1:19" x14ac:dyDescent="0.25">
      <c r="A328" s="4">
        <v>28185</v>
      </c>
      <c r="B328" s="6">
        <v>919.13</v>
      </c>
      <c r="C328" s="6">
        <v>222.97</v>
      </c>
      <c r="D328" s="6">
        <v>106.02</v>
      </c>
      <c r="E328">
        <v>-17.289999999999964</v>
      </c>
      <c r="F328">
        <v>1.0699999999999932</v>
      </c>
      <c r="G328">
        <v>0.72999999999998977</v>
      </c>
      <c r="H328">
        <v>-17.950000000000045</v>
      </c>
      <c r="I328">
        <v>-50.279999999999973</v>
      </c>
      <c r="J328">
        <v>57.42999999999995</v>
      </c>
      <c r="K328">
        <v>-17.709999999999923</v>
      </c>
      <c r="L328">
        <v>-4.7199999999999989</v>
      </c>
      <c r="M328">
        <v>-10.409999999999997</v>
      </c>
      <c r="N328">
        <v>10.909999999999997</v>
      </c>
      <c r="O328">
        <v>15.75</v>
      </c>
      <c r="P328">
        <v>-4.019999999999996</v>
      </c>
      <c r="Q328">
        <v>0.93000000000000682</v>
      </c>
      <c r="R328">
        <v>6.6099999999999994</v>
      </c>
      <c r="S328">
        <v>3.7399999999999949</v>
      </c>
    </row>
    <row r="329" spans="1:19" x14ac:dyDescent="0.25">
      <c r="A329" s="4">
        <v>28216</v>
      </c>
      <c r="B329" s="6">
        <v>926.9</v>
      </c>
      <c r="C329" s="6">
        <v>234.51</v>
      </c>
      <c r="D329" s="6">
        <v>108.67</v>
      </c>
      <c r="E329">
        <v>7.7699999999999818</v>
      </c>
      <c r="F329">
        <v>11.539999999999992</v>
      </c>
      <c r="G329">
        <v>2.6500000000000057</v>
      </c>
      <c r="H329">
        <v>-17.289999999999964</v>
      </c>
      <c r="I329">
        <v>-17.950000000000045</v>
      </c>
      <c r="J329">
        <v>-50.279999999999973</v>
      </c>
      <c r="K329">
        <v>57.42999999999995</v>
      </c>
      <c r="L329">
        <v>1.0699999999999932</v>
      </c>
      <c r="M329">
        <v>-4.7199999999999989</v>
      </c>
      <c r="N329">
        <v>-10.409999999999997</v>
      </c>
      <c r="O329">
        <v>10.909999999999997</v>
      </c>
      <c r="P329">
        <v>0.72999999999998977</v>
      </c>
      <c r="Q329">
        <v>-4.019999999999996</v>
      </c>
      <c r="R329">
        <v>0.93000000000000682</v>
      </c>
      <c r="S329">
        <v>6.6099999999999994</v>
      </c>
    </row>
    <row r="330" spans="1:19" x14ac:dyDescent="0.25">
      <c r="A330" s="4">
        <v>28246</v>
      </c>
      <c r="B330" s="6">
        <v>898.66</v>
      </c>
      <c r="C330" s="6">
        <v>235.83</v>
      </c>
      <c r="D330" s="6">
        <v>110.11</v>
      </c>
      <c r="E330">
        <v>-28.240000000000009</v>
      </c>
      <c r="F330">
        <v>1.3200000000000216</v>
      </c>
      <c r="G330">
        <v>1.4399999999999977</v>
      </c>
      <c r="H330">
        <v>7.7699999999999818</v>
      </c>
      <c r="I330">
        <v>-17.289999999999964</v>
      </c>
      <c r="J330">
        <v>-17.950000000000045</v>
      </c>
      <c r="K330">
        <v>-50.279999999999973</v>
      </c>
      <c r="L330">
        <v>11.539999999999992</v>
      </c>
      <c r="M330">
        <v>1.0699999999999932</v>
      </c>
      <c r="N330">
        <v>-4.7199999999999989</v>
      </c>
      <c r="O330">
        <v>-10.409999999999997</v>
      </c>
      <c r="P330">
        <v>2.6500000000000057</v>
      </c>
      <c r="Q330">
        <v>0.72999999999998977</v>
      </c>
      <c r="R330">
        <v>-4.019999999999996</v>
      </c>
      <c r="S330">
        <v>0.93000000000000682</v>
      </c>
    </row>
    <row r="331" spans="1:19" x14ac:dyDescent="0.25">
      <c r="A331" s="4">
        <v>28277</v>
      </c>
      <c r="B331" s="6">
        <v>916.3</v>
      </c>
      <c r="C331" s="6">
        <v>238.8</v>
      </c>
      <c r="D331" s="6">
        <v>114.68</v>
      </c>
      <c r="E331">
        <v>17.639999999999986</v>
      </c>
      <c r="F331">
        <v>2.9699999999999989</v>
      </c>
      <c r="G331">
        <v>4.5700000000000074</v>
      </c>
      <c r="H331">
        <v>-28.240000000000009</v>
      </c>
      <c r="I331">
        <v>7.7699999999999818</v>
      </c>
      <c r="J331">
        <v>-17.289999999999964</v>
      </c>
      <c r="K331">
        <v>-17.950000000000045</v>
      </c>
      <c r="L331">
        <v>1.3200000000000216</v>
      </c>
      <c r="M331">
        <v>11.539999999999992</v>
      </c>
      <c r="N331">
        <v>1.0699999999999932</v>
      </c>
      <c r="O331">
        <v>-4.7199999999999989</v>
      </c>
      <c r="P331">
        <v>1.4399999999999977</v>
      </c>
      <c r="Q331">
        <v>2.6500000000000057</v>
      </c>
      <c r="R331">
        <v>0.72999999999998977</v>
      </c>
      <c r="S331">
        <v>-4.019999999999996</v>
      </c>
    </row>
    <row r="332" spans="1:19" x14ac:dyDescent="0.25">
      <c r="A332" s="4">
        <v>28307</v>
      </c>
      <c r="B332" s="6">
        <v>890.07</v>
      </c>
      <c r="C332" s="6">
        <v>229.3</v>
      </c>
      <c r="D332" s="6">
        <v>116.37</v>
      </c>
      <c r="E332">
        <v>-26.229999999999905</v>
      </c>
      <c r="F332">
        <v>-9.5</v>
      </c>
      <c r="G332">
        <v>1.6899999999999977</v>
      </c>
      <c r="H332">
        <v>17.639999999999986</v>
      </c>
      <c r="I332">
        <v>-28.240000000000009</v>
      </c>
      <c r="J332">
        <v>7.7699999999999818</v>
      </c>
      <c r="K332">
        <v>-17.289999999999964</v>
      </c>
      <c r="L332">
        <v>2.9699999999999989</v>
      </c>
      <c r="M332">
        <v>1.3200000000000216</v>
      </c>
      <c r="N332">
        <v>11.539999999999992</v>
      </c>
      <c r="O332">
        <v>1.0699999999999932</v>
      </c>
      <c r="P332">
        <v>4.5700000000000074</v>
      </c>
      <c r="Q332">
        <v>1.4399999999999977</v>
      </c>
      <c r="R332">
        <v>2.6500000000000057</v>
      </c>
      <c r="S332">
        <v>0.72999999999998977</v>
      </c>
    </row>
    <row r="333" spans="1:19" x14ac:dyDescent="0.25">
      <c r="A333" s="4">
        <v>28338</v>
      </c>
      <c r="B333" s="6">
        <v>861.49</v>
      </c>
      <c r="C333" s="6">
        <v>215.23</v>
      </c>
      <c r="D333" s="6">
        <v>110.88</v>
      </c>
      <c r="E333">
        <v>-28.580000000000041</v>
      </c>
      <c r="F333">
        <v>-14.070000000000022</v>
      </c>
      <c r="G333">
        <v>-5.4900000000000091</v>
      </c>
      <c r="H333">
        <v>-26.229999999999905</v>
      </c>
      <c r="I333">
        <v>17.639999999999986</v>
      </c>
      <c r="J333">
        <v>-28.240000000000009</v>
      </c>
      <c r="K333">
        <v>7.7699999999999818</v>
      </c>
      <c r="L333">
        <v>-9.5</v>
      </c>
      <c r="M333">
        <v>2.9699999999999989</v>
      </c>
      <c r="N333">
        <v>1.3200000000000216</v>
      </c>
      <c r="O333">
        <v>11.539999999999992</v>
      </c>
      <c r="P333">
        <v>1.6899999999999977</v>
      </c>
      <c r="Q333">
        <v>4.5700000000000074</v>
      </c>
      <c r="R333">
        <v>1.4399999999999977</v>
      </c>
      <c r="S333">
        <v>2.6500000000000057</v>
      </c>
    </row>
    <row r="334" spans="1:19" x14ac:dyDescent="0.25">
      <c r="A334" s="4">
        <v>28369</v>
      </c>
      <c r="B334" s="6">
        <v>847.11</v>
      </c>
      <c r="C334" s="6">
        <v>215.48</v>
      </c>
      <c r="D334" s="6">
        <v>113.25</v>
      </c>
      <c r="E334">
        <v>-14.379999999999995</v>
      </c>
      <c r="F334">
        <v>0.25</v>
      </c>
      <c r="G334">
        <v>2.3700000000000045</v>
      </c>
      <c r="H334">
        <v>-28.580000000000041</v>
      </c>
      <c r="I334">
        <v>-26.229999999999905</v>
      </c>
      <c r="J334">
        <v>17.639999999999986</v>
      </c>
      <c r="K334">
        <v>-28.240000000000009</v>
      </c>
      <c r="L334">
        <v>-14.070000000000022</v>
      </c>
      <c r="M334">
        <v>-9.5</v>
      </c>
      <c r="N334">
        <v>2.9699999999999989</v>
      </c>
      <c r="O334">
        <v>1.3200000000000216</v>
      </c>
      <c r="P334">
        <v>-5.4900000000000091</v>
      </c>
      <c r="Q334">
        <v>1.6899999999999977</v>
      </c>
      <c r="R334">
        <v>4.5700000000000074</v>
      </c>
      <c r="S334">
        <v>1.4399999999999977</v>
      </c>
    </row>
    <row r="335" spans="1:19" x14ac:dyDescent="0.25">
      <c r="A335" s="4">
        <v>28399</v>
      </c>
      <c r="B335" s="6">
        <v>818.35</v>
      </c>
      <c r="C335" s="6">
        <v>206.08</v>
      </c>
      <c r="D335" s="6">
        <v>109.04</v>
      </c>
      <c r="E335">
        <v>-28.759999999999991</v>
      </c>
      <c r="F335">
        <v>-9.3999999999999773</v>
      </c>
      <c r="G335">
        <v>-4.2099999999999937</v>
      </c>
      <c r="H335">
        <v>-14.379999999999995</v>
      </c>
      <c r="I335">
        <v>-28.580000000000041</v>
      </c>
      <c r="J335">
        <v>-26.229999999999905</v>
      </c>
      <c r="K335">
        <v>17.639999999999986</v>
      </c>
      <c r="L335">
        <v>0.25</v>
      </c>
      <c r="M335">
        <v>-14.070000000000022</v>
      </c>
      <c r="N335">
        <v>-9.5</v>
      </c>
      <c r="O335">
        <v>2.9699999999999989</v>
      </c>
      <c r="P335">
        <v>2.3700000000000045</v>
      </c>
      <c r="Q335">
        <v>-5.4900000000000091</v>
      </c>
      <c r="R335">
        <v>1.6899999999999977</v>
      </c>
      <c r="S335">
        <v>4.5700000000000074</v>
      </c>
    </row>
    <row r="336" spans="1:19" x14ac:dyDescent="0.25">
      <c r="A336" s="4">
        <v>28430</v>
      </c>
      <c r="B336" s="6">
        <v>829.7</v>
      </c>
      <c r="C336" s="6">
        <v>214.5</v>
      </c>
      <c r="D336" s="6">
        <v>112</v>
      </c>
      <c r="E336">
        <v>11.350000000000023</v>
      </c>
      <c r="F336">
        <v>8.4199999999999875</v>
      </c>
      <c r="G336">
        <v>2.9599999999999937</v>
      </c>
      <c r="H336">
        <v>-28.759999999999991</v>
      </c>
      <c r="I336">
        <v>-14.379999999999995</v>
      </c>
      <c r="J336">
        <v>-28.580000000000041</v>
      </c>
      <c r="K336">
        <v>-26.229999999999905</v>
      </c>
      <c r="L336">
        <v>-9.3999999999999773</v>
      </c>
      <c r="M336">
        <v>0.25</v>
      </c>
      <c r="N336">
        <v>-14.070000000000022</v>
      </c>
      <c r="O336">
        <v>-9.5</v>
      </c>
      <c r="P336">
        <v>-4.2099999999999937</v>
      </c>
      <c r="Q336">
        <v>2.3700000000000045</v>
      </c>
      <c r="R336">
        <v>-5.4900000000000091</v>
      </c>
      <c r="S336">
        <v>1.6899999999999977</v>
      </c>
    </row>
    <row r="337" spans="1:19" x14ac:dyDescent="0.25">
      <c r="A337" s="4">
        <v>28460</v>
      </c>
      <c r="B337" s="6">
        <v>831.17</v>
      </c>
      <c r="C337" s="6">
        <v>217.18</v>
      </c>
      <c r="D337" s="6">
        <v>111.28</v>
      </c>
      <c r="E337">
        <v>1.4699999999999136</v>
      </c>
      <c r="F337">
        <v>2.6800000000000068</v>
      </c>
      <c r="G337">
        <v>-0.71999999999999886</v>
      </c>
      <c r="H337">
        <v>11.350000000000023</v>
      </c>
      <c r="I337">
        <v>-28.759999999999991</v>
      </c>
      <c r="J337">
        <v>-14.379999999999995</v>
      </c>
      <c r="K337">
        <v>-28.580000000000041</v>
      </c>
      <c r="L337">
        <v>8.4199999999999875</v>
      </c>
      <c r="M337">
        <v>-9.3999999999999773</v>
      </c>
      <c r="N337">
        <v>0.25</v>
      </c>
      <c r="O337">
        <v>-14.070000000000022</v>
      </c>
      <c r="P337">
        <v>2.9599999999999937</v>
      </c>
      <c r="Q337">
        <v>-4.2099999999999937</v>
      </c>
      <c r="R337">
        <v>2.3700000000000045</v>
      </c>
      <c r="S337">
        <v>-5.4900000000000091</v>
      </c>
    </row>
    <row r="338" spans="1:19" x14ac:dyDescent="0.25">
      <c r="A338" s="4">
        <v>28491</v>
      </c>
      <c r="B338" s="6">
        <v>769.92</v>
      </c>
      <c r="C338" s="6">
        <v>208.56</v>
      </c>
      <c r="D338" s="6">
        <v>104.77</v>
      </c>
      <c r="E338">
        <v>-61.25</v>
      </c>
      <c r="F338">
        <v>-8.6200000000000045</v>
      </c>
      <c r="G338">
        <v>-6.5100000000000051</v>
      </c>
      <c r="H338">
        <v>1.4699999999999136</v>
      </c>
      <c r="I338">
        <v>11.350000000000023</v>
      </c>
      <c r="J338">
        <v>-28.759999999999991</v>
      </c>
      <c r="K338">
        <v>-14.379999999999995</v>
      </c>
      <c r="L338">
        <v>2.6800000000000068</v>
      </c>
      <c r="M338">
        <v>8.4199999999999875</v>
      </c>
      <c r="N338">
        <v>-9.3999999999999773</v>
      </c>
      <c r="O338">
        <v>0.25</v>
      </c>
      <c r="P338">
        <v>-0.71999999999999886</v>
      </c>
      <c r="Q338">
        <v>2.9599999999999937</v>
      </c>
      <c r="R338">
        <v>-4.2099999999999937</v>
      </c>
      <c r="S338">
        <v>2.3700000000000045</v>
      </c>
    </row>
    <row r="339" spans="1:19" x14ac:dyDescent="0.25">
      <c r="A339" s="4">
        <v>28522</v>
      </c>
      <c r="B339" s="6">
        <v>742.12</v>
      </c>
      <c r="C339" s="6">
        <v>201.4</v>
      </c>
      <c r="D339" s="6">
        <v>103.25</v>
      </c>
      <c r="E339">
        <v>-27.799999999999955</v>
      </c>
      <c r="F339">
        <v>-7.1599999999999966</v>
      </c>
      <c r="G339">
        <v>-1.519999999999996</v>
      </c>
      <c r="H339">
        <v>-61.25</v>
      </c>
      <c r="I339">
        <v>1.4699999999999136</v>
      </c>
      <c r="J339">
        <v>11.350000000000023</v>
      </c>
      <c r="K339">
        <v>-28.759999999999991</v>
      </c>
      <c r="L339">
        <v>-8.6200000000000045</v>
      </c>
      <c r="M339">
        <v>2.6800000000000068</v>
      </c>
      <c r="N339">
        <v>8.4199999999999875</v>
      </c>
      <c r="O339">
        <v>-9.3999999999999773</v>
      </c>
      <c r="P339">
        <v>-6.5100000000000051</v>
      </c>
      <c r="Q339">
        <v>-0.71999999999999886</v>
      </c>
      <c r="R339">
        <v>2.9599999999999937</v>
      </c>
      <c r="S339">
        <v>-4.2099999999999937</v>
      </c>
    </row>
    <row r="340" spans="1:19" x14ac:dyDescent="0.25">
      <c r="A340" s="4">
        <v>28550</v>
      </c>
      <c r="B340" s="6">
        <v>757.36</v>
      </c>
      <c r="C340" s="6">
        <v>207.15</v>
      </c>
      <c r="D340" s="6">
        <v>105.68</v>
      </c>
      <c r="E340">
        <v>15.240000000000009</v>
      </c>
      <c r="F340">
        <v>5.75</v>
      </c>
      <c r="G340">
        <v>2.4300000000000068</v>
      </c>
      <c r="H340">
        <v>-27.799999999999955</v>
      </c>
      <c r="I340">
        <v>-61.25</v>
      </c>
      <c r="J340">
        <v>1.4699999999999136</v>
      </c>
      <c r="K340">
        <v>11.350000000000023</v>
      </c>
      <c r="L340">
        <v>-7.1599999999999966</v>
      </c>
      <c r="M340">
        <v>-8.6200000000000045</v>
      </c>
      <c r="N340">
        <v>2.6800000000000068</v>
      </c>
      <c r="O340">
        <v>8.4199999999999875</v>
      </c>
      <c r="P340">
        <v>-1.519999999999996</v>
      </c>
      <c r="Q340">
        <v>-6.5100000000000051</v>
      </c>
      <c r="R340">
        <v>-0.71999999999999886</v>
      </c>
      <c r="S340">
        <v>2.9599999999999937</v>
      </c>
    </row>
    <row r="341" spans="1:19" x14ac:dyDescent="0.25">
      <c r="A341" s="4">
        <v>28581</v>
      </c>
      <c r="B341" s="6">
        <v>837.32</v>
      </c>
      <c r="C341" s="6">
        <v>224.58</v>
      </c>
      <c r="D341" s="6">
        <v>106.36</v>
      </c>
      <c r="E341">
        <v>79.960000000000036</v>
      </c>
      <c r="F341">
        <v>17.430000000000007</v>
      </c>
      <c r="G341">
        <v>0.67999999999999261</v>
      </c>
      <c r="H341">
        <v>15.240000000000009</v>
      </c>
      <c r="I341">
        <v>-27.799999999999955</v>
      </c>
      <c r="J341">
        <v>-61.25</v>
      </c>
      <c r="K341">
        <v>1.4699999999999136</v>
      </c>
      <c r="L341">
        <v>5.75</v>
      </c>
      <c r="M341">
        <v>-7.1599999999999966</v>
      </c>
      <c r="N341">
        <v>-8.6200000000000045</v>
      </c>
      <c r="O341">
        <v>2.6800000000000068</v>
      </c>
      <c r="P341">
        <v>2.4300000000000068</v>
      </c>
      <c r="Q341">
        <v>-1.519999999999996</v>
      </c>
      <c r="R341">
        <v>-6.5100000000000051</v>
      </c>
      <c r="S341">
        <v>-0.71999999999999886</v>
      </c>
    </row>
    <row r="342" spans="1:19" x14ac:dyDescent="0.25">
      <c r="A342" s="4">
        <v>28611</v>
      </c>
      <c r="B342" s="6">
        <v>840.61</v>
      </c>
      <c r="C342" s="6">
        <v>223.95</v>
      </c>
      <c r="D342" s="6">
        <v>105.31</v>
      </c>
      <c r="E342">
        <v>3.2899999999999636</v>
      </c>
      <c r="F342">
        <v>-0.63000000000002387</v>
      </c>
      <c r="G342">
        <v>-1.0499999999999972</v>
      </c>
      <c r="H342">
        <v>79.960000000000036</v>
      </c>
      <c r="I342">
        <v>15.240000000000009</v>
      </c>
      <c r="J342">
        <v>-27.799999999999955</v>
      </c>
      <c r="K342">
        <v>-61.25</v>
      </c>
      <c r="L342">
        <v>17.430000000000007</v>
      </c>
      <c r="M342">
        <v>5.75</v>
      </c>
      <c r="N342">
        <v>-7.1599999999999966</v>
      </c>
      <c r="O342">
        <v>-8.6200000000000045</v>
      </c>
      <c r="P342">
        <v>0.67999999999999261</v>
      </c>
      <c r="Q342">
        <v>2.4300000000000068</v>
      </c>
      <c r="R342">
        <v>-1.519999999999996</v>
      </c>
      <c r="S342">
        <v>-6.5100000000000051</v>
      </c>
    </row>
    <row r="343" spans="1:19" x14ac:dyDescent="0.25">
      <c r="A343" s="4">
        <v>28642</v>
      </c>
      <c r="B343" s="6">
        <v>818.95</v>
      </c>
      <c r="C343" s="6">
        <v>219.86</v>
      </c>
      <c r="D343" s="6">
        <v>104.94</v>
      </c>
      <c r="E343">
        <v>-21.659999999999968</v>
      </c>
      <c r="F343">
        <v>-4.089999999999975</v>
      </c>
      <c r="G343">
        <v>-0.37000000000000455</v>
      </c>
      <c r="H343">
        <v>3.2899999999999636</v>
      </c>
      <c r="I343">
        <v>79.960000000000036</v>
      </c>
      <c r="J343">
        <v>15.240000000000009</v>
      </c>
      <c r="K343">
        <v>-27.799999999999955</v>
      </c>
      <c r="L343">
        <v>-0.63000000000002387</v>
      </c>
      <c r="M343">
        <v>17.430000000000007</v>
      </c>
      <c r="N343">
        <v>5.75</v>
      </c>
      <c r="O343">
        <v>-7.1599999999999966</v>
      </c>
      <c r="P343">
        <v>-1.0499999999999972</v>
      </c>
      <c r="Q343">
        <v>0.67999999999999261</v>
      </c>
      <c r="R343">
        <v>2.4300000000000068</v>
      </c>
      <c r="S343">
        <v>-1.519999999999996</v>
      </c>
    </row>
    <row r="344" spans="1:19" x14ac:dyDescent="0.25">
      <c r="A344" s="4">
        <v>28672</v>
      </c>
      <c r="B344" s="6">
        <v>862.27</v>
      </c>
      <c r="C344" s="6">
        <v>241.14</v>
      </c>
      <c r="D344" s="6">
        <v>106.66</v>
      </c>
      <c r="E344">
        <v>43.319999999999936</v>
      </c>
      <c r="F344">
        <v>21.279999999999973</v>
      </c>
      <c r="G344">
        <v>1.7199999999999989</v>
      </c>
      <c r="H344">
        <v>-21.659999999999968</v>
      </c>
      <c r="I344">
        <v>3.2899999999999636</v>
      </c>
      <c r="J344">
        <v>79.960000000000036</v>
      </c>
      <c r="K344">
        <v>15.240000000000009</v>
      </c>
      <c r="L344">
        <v>-4.089999999999975</v>
      </c>
      <c r="M344">
        <v>-0.63000000000002387</v>
      </c>
      <c r="N344">
        <v>17.430000000000007</v>
      </c>
      <c r="O344">
        <v>5.75</v>
      </c>
      <c r="P344">
        <v>-0.37000000000000455</v>
      </c>
      <c r="Q344">
        <v>-1.0499999999999972</v>
      </c>
      <c r="R344">
        <v>0.67999999999999261</v>
      </c>
      <c r="S344">
        <v>2.4300000000000068</v>
      </c>
    </row>
    <row r="345" spans="1:19" x14ac:dyDescent="0.25">
      <c r="A345" s="4">
        <v>28703</v>
      </c>
      <c r="B345" s="6">
        <v>876.82</v>
      </c>
      <c r="C345" s="6">
        <v>247.95</v>
      </c>
      <c r="D345" s="6">
        <v>106.66</v>
      </c>
      <c r="E345">
        <v>14.550000000000068</v>
      </c>
      <c r="F345">
        <v>6.8100000000000023</v>
      </c>
      <c r="G345">
        <v>0</v>
      </c>
      <c r="H345">
        <v>43.319999999999936</v>
      </c>
      <c r="I345">
        <v>-21.659999999999968</v>
      </c>
      <c r="J345">
        <v>3.2899999999999636</v>
      </c>
      <c r="K345">
        <v>79.960000000000036</v>
      </c>
      <c r="L345">
        <v>21.279999999999973</v>
      </c>
      <c r="M345">
        <v>-4.089999999999975</v>
      </c>
      <c r="N345">
        <v>-0.63000000000002387</v>
      </c>
      <c r="O345">
        <v>17.430000000000007</v>
      </c>
      <c r="P345">
        <v>1.7199999999999989</v>
      </c>
      <c r="Q345">
        <v>-0.37000000000000455</v>
      </c>
      <c r="R345">
        <v>-1.0499999999999972</v>
      </c>
      <c r="S345">
        <v>0.67999999999999261</v>
      </c>
    </row>
    <row r="346" spans="1:19" x14ac:dyDescent="0.25">
      <c r="A346" s="4">
        <v>28734</v>
      </c>
      <c r="B346" s="6">
        <v>865.82</v>
      </c>
      <c r="C346" s="6">
        <v>244.11</v>
      </c>
      <c r="D346" s="6">
        <v>106.12</v>
      </c>
      <c r="E346">
        <v>-11</v>
      </c>
      <c r="F346">
        <v>-3.839999999999975</v>
      </c>
      <c r="G346">
        <v>-0.53999999999999204</v>
      </c>
      <c r="H346">
        <v>14.550000000000068</v>
      </c>
      <c r="I346">
        <v>43.319999999999936</v>
      </c>
      <c r="J346">
        <v>-21.659999999999968</v>
      </c>
      <c r="K346">
        <v>3.2899999999999636</v>
      </c>
      <c r="L346">
        <v>6.8100000000000023</v>
      </c>
      <c r="M346">
        <v>21.279999999999973</v>
      </c>
      <c r="N346">
        <v>-4.089999999999975</v>
      </c>
      <c r="O346">
        <v>-0.63000000000002387</v>
      </c>
      <c r="P346">
        <v>0</v>
      </c>
      <c r="Q346">
        <v>1.7199999999999989</v>
      </c>
      <c r="R346">
        <v>-0.37000000000000455</v>
      </c>
      <c r="S346">
        <v>-1.0499999999999972</v>
      </c>
    </row>
    <row r="347" spans="1:19" x14ac:dyDescent="0.25">
      <c r="A347" s="4">
        <v>28764</v>
      </c>
      <c r="B347" s="6">
        <v>792.45</v>
      </c>
      <c r="C347" s="6">
        <v>208.71</v>
      </c>
      <c r="D347" s="6">
        <v>97.33</v>
      </c>
      <c r="E347">
        <v>-73.37</v>
      </c>
      <c r="F347">
        <v>-35.400000000000006</v>
      </c>
      <c r="G347">
        <v>-8.7900000000000063</v>
      </c>
      <c r="H347">
        <v>-11</v>
      </c>
      <c r="I347">
        <v>14.550000000000068</v>
      </c>
      <c r="J347">
        <v>43.319999999999936</v>
      </c>
      <c r="K347">
        <v>-21.659999999999968</v>
      </c>
      <c r="L347">
        <v>-3.839999999999975</v>
      </c>
      <c r="M347">
        <v>6.8100000000000023</v>
      </c>
      <c r="N347">
        <v>21.279999999999973</v>
      </c>
      <c r="O347">
        <v>-4.089999999999975</v>
      </c>
      <c r="P347">
        <v>-0.53999999999999204</v>
      </c>
      <c r="Q347">
        <v>0</v>
      </c>
      <c r="R347">
        <v>1.7199999999999989</v>
      </c>
      <c r="S347">
        <v>-0.37000000000000455</v>
      </c>
    </row>
    <row r="348" spans="1:19" x14ac:dyDescent="0.25">
      <c r="A348" s="4">
        <v>28795</v>
      </c>
      <c r="B348" s="6">
        <v>799.03</v>
      </c>
      <c r="C348" s="6">
        <v>212.36</v>
      </c>
      <c r="D348" s="6">
        <v>99.56</v>
      </c>
      <c r="E348">
        <v>6.5799999999999272</v>
      </c>
      <c r="F348">
        <v>3.6500000000000057</v>
      </c>
      <c r="G348">
        <v>2.230000000000004</v>
      </c>
      <c r="H348">
        <v>-73.37</v>
      </c>
      <c r="I348">
        <v>-11</v>
      </c>
      <c r="J348">
        <v>14.550000000000068</v>
      </c>
      <c r="K348">
        <v>43.319999999999936</v>
      </c>
      <c r="L348">
        <v>-35.400000000000006</v>
      </c>
      <c r="M348">
        <v>-3.839999999999975</v>
      </c>
      <c r="N348">
        <v>6.8100000000000023</v>
      </c>
      <c r="O348">
        <v>21.279999999999973</v>
      </c>
      <c r="P348">
        <v>-8.7900000000000063</v>
      </c>
      <c r="Q348">
        <v>-0.53999999999999204</v>
      </c>
      <c r="R348">
        <v>0</v>
      </c>
      <c r="S348">
        <v>1.7199999999999989</v>
      </c>
    </row>
    <row r="349" spans="1:19" x14ac:dyDescent="0.25">
      <c r="A349" s="4">
        <v>28825</v>
      </c>
      <c r="B349" s="6">
        <v>805.01</v>
      </c>
      <c r="C349" s="6">
        <v>206.56</v>
      </c>
      <c r="D349" s="6">
        <v>98.24</v>
      </c>
      <c r="E349">
        <v>5.9800000000000182</v>
      </c>
      <c r="F349">
        <v>-5.8000000000000114</v>
      </c>
      <c r="G349">
        <v>-1.3200000000000074</v>
      </c>
      <c r="H349">
        <v>6.5799999999999272</v>
      </c>
      <c r="I349">
        <v>-73.37</v>
      </c>
      <c r="J349">
        <v>-11</v>
      </c>
      <c r="K349">
        <v>14.550000000000068</v>
      </c>
      <c r="L349">
        <v>3.6500000000000057</v>
      </c>
      <c r="M349">
        <v>-35.400000000000006</v>
      </c>
      <c r="N349">
        <v>-3.839999999999975</v>
      </c>
      <c r="O349">
        <v>6.8100000000000023</v>
      </c>
      <c r="P349">
        <v>2.230000000000004</v>
      </c>
      <c r="Q349">
        <v>-8.7900000000000063</v>
      </c>
      <c r="R349">
        <v>-0.53999999999999204</v>
      </c>
      <c r="S349">
        <v>0</v>
      </c>
    </row>
    <row r="350" spans="1:19" x14ac:dyDescent="0.25">
      <c r="A350" s="4">
        <v>28856</v>
      </c>
      <c r="B350" s="6">
        <v>839.22</v>
      </c>
      <c r="C350" s="6">
        <v>214.55</v>
      </c>
      <c r="D350" s="6">
        <v>104.91</v>
      </c>
      <c r="E350">
        <v>34.210000000000036</v>
      </c>
      <c r="F350">
        <v>7.9900000000000091</v>
      </c>
      <c r="G350">
        <v>6.6700000000000017</v>
      </c>
      <c r="H350">
        <v>5.9800000000000182</v>
      </c>
      <c r="I350">
        <v>6.5799999999999272</v>
      </c>
      <c r="J350">
        <v>-73.37</v>
      </c>
      <c r="K350">
        <v>-11</v>
      </c>
      <c r="L350">
        <v>-5.8000000000000114</v>
      </c>
      <c r="M350">
        <v>3.6500000000000057</v>
      </c>
      <c r="N350">
        <v>-35.400000000000006</v>
      </c>
      <c r="O350">
        <v>-3.839999999999975</v>
      </c>
      <c r="P350">
        <v>-1.3200000000000074</v>
      </c>
      <c r="Q350">
        <v>2.230000000000004</v>
      </c>
      <c r="R350">
        <v>-8.7900000000000063</v>
      </c>
      <c r="S350">
        <v>-0.53999999999999204</v>
      </c>
    </row>
    <row r="351" spans="1:19" x14ac:dyDescent="0.25">
      <c r="A351" s="4">
        <v>28887</v>
      </c>
      <c r="B351" s="6">
        <v>808.82</v>
      </c>
      <c r="C351" s="6">
        <v>205.83</v>
      </c>
      <c r="D351" s="6">
        <v>102.3</v>
      </c>
      <c r="E351">
        <v>-30.399999999999977</v>
      </c>
      <c r="F351">
        <v>-8.7199999999999989</v>
      </c>
      <c r="G351">
        <v>-2.6099999999999994</v>
      </c>
      <c r="H351">
        <v>34.210000000000036</v>
      </c>
      <c r="I351">
        <v>5.9800000000000182</v>
      </c>
      <c r="J351">
        <v>6.5799999999999272</v>
      </c>
      <c r="K351">
        <v>-73.37</v>
      </c>
      <c r="L351">
        <v>7.9900000000000091</v>
      </c>
      <c r="M351">
        <v>-5.8000000000000114</v>
      </c>
      <c r="N351">
        <v>3.6500000000000057</v>
      </c>
      <c r="O351">
        <v>-35.400000000000006</v>
      </c>
      <c r="P351">
        <v>6.6700000000000017</v>
      </c>
      <c r="Q351">
        <v>-1.3200000000000074</v>
      </c>
      <c r="R351">
        <v>2.230000000000004</v>
      </c>
      <c r="S351">
        <v>-8.7900000000000063</v>
      </c>
    </row>
    <row r="352" spans="1:19" x14ac:dyDescent="0.25">
      <c r="A352" s="4">
        <v>28915</v>
      </c>
      <c r="B352" s="6">
        <v>862.18</v>
      </c>
      <c r="C352" s="6">
        <v>225.17</v>
      </c>
      <c r="D352" s="6">
        <v>104.19</v>
      </c>
      <c r="E352">
        <v>53.3599999999999</v>
      </c>
      <c r="F352">
        <v>19.339999999999975</v>
      </c>
      <c r="G352">
        <v>1.8900000000000006</v>
      </c>
      <c r="H352">
        <v>-30.399999999999977</v>
      </c>
      <c r="I352">
        <v>34.210000000000036</v>
      </c>
      <c r="J352">
        <v>5.9800000000000182</v>
      </c>
      <c r="K352">
        <v>6.5799999999999272</v>
      </c>
      <c r="L352">
        <v>-8.7199999999999989</v>
      </c>
      <c r="M352">
        <v>7.9900000000000091</v>
      </c>
      <c r="N352">
        <v>-5.8000000000000114</v>
      </c>
      <c r="O352">
        <v>3.6500000000000057</v>
      </c>
      <c r="P352">
        <v>-2.6099999999999994</v>
      </c>
      <c r="Q352">
        <v>6.6700000000000017</v>
      </c>
      <c r="R352">
        <v>-1.3200000000000074</v>
      </c>
      <c r="S352">
        <v>2.230000000000004</v>
      </c>
    </row>
    <row r="353" spans="1:19" x14ac:dyDescent="0.25">
      <c r="A353" s="4">
        <v>28946</v>
      </c>
      <c r="B353" s="6">
        <v>854.9</v>
      </c>
      <c r="C353" s="6">
        <v>229.06</v>
      </c>
      <c r="D353" s="6">
        <v>100.98</v>
      </c>
      <c r="E353">
        <v>-7.2799999999999727</v>
      </c>
      <c r="F353">
        <v>3.8900000000000148</v>
      </c>
      <c r="G353">
        <v>-3.2099999999999937</v>
      </c>
      <c r="H353">
        <v>53.3599999999999</v>
      </c>
      <c r="I353">
        <v>-30.399999999999977</v>
      </c>
      <c r="J353">
        <v>34.210000000000036</v>
      </c>
      <c r="K353">
        <v>5.9800000000000182</v>
      </c>
      <c r="L353">
        <v>19.339999999999975</v>
      </c>
      <c r="M353">
        <v>-8.7199999999999989</v>
      </c>
      <c r="N353">
        <v>7.9900000000000091</v>
      </c>
      <c r="O353">
        <v>-5.8000000000000114</v>
      </c>
      <c r="P353">
        <v>1.8900000000000006</v>
      </c>
      <c r="Q353">
        <v>-2.6099999999999994</v>
      </c>
      <c r="R353">
        <v>6.6700000000000017</v>
      </c>
      <c r="S353">
        <v>-1.3200000000000074</v>
      </c>
    </row>
    <row r="354" spans="1:19" x14ac:dyDescent="0.25">
      <c r="A354" s="4">
        <v>28976</v>
      </c>
      <c r="B354" s="6">
        <v>822.33</v>
      </c>
      <c r="C354" s="6">
        <v>233.15</v>
      </c>
      <c r="D354" s="6">
        <v>101.69</v>
      </c>
      <c r="E354">
        <v>-32.569999999999936</v>
      </c>
      <c r="F354">
        <v>4.0900000000000034</v>
      </c>
      <c r="G354">
        <v>0.70999999999999375</v>
      </c>
      <c r="H354">
        <v>-7.2799999999999727</v>
      </c>
      <c r="I354">
        <v>53.3599999999999</v>
      </c>
      <c r="J354">
        <v>-30.399999999999977</v>
      </c>
      <c r="K354">
        <v>34.210000000000036</v>
      </c>
      <c r="L354">
        <v>3.8900000000000148</v>
      </c>
      <c r="M354">
        <v>19.339999999999975</v>
      </c>
      <c r="N354">
        <v>-8.7199999999999989</v>
      </c>
      <c r="O354">
        <v>7.9900000000000091</v>
      </c>
      <c r="P354">
        <v>-3.2099999999999937</v>
      </c>
      <c r="Q354">
        <v>1.8900000000000006</v>
      </c>
      <c r="R354">
        <v>-2.6099999999999994</v>
      </c>
      <c r="S354">
        <v>6.6700000000000017</v>
      </c>
    </row>
    <row r="355" spans="1:19" x14ac:dyDescent="0.25">
      <c r="A355" s="4">
        <v>29007</v>
      </c>
      <c r="B355" s="6">
        <v>841.98</v>
      </c>
      <c r="C355" s="6">
        <v>242.26</v>
      </c>
      <c r="D355" s="6">
        <v>105.45</v>
      </c>
      <c r="E355">
        <v>19.649999999999977</v>
      </c>
      <c r="F355">
        <v>9.1099999999999852</v>
      </c>
      <c r="G355">
        <v>3.7600000000000051</v>
      </c>
      <c r="H355">
        <v>-32.569999999999936</v>
      </c>
      <c r="I355">
        <v>-7.2799999999999727</v>
      </c>
      <c r="J355">
        <v>53.3599999999999</v>
      </c>
      <c r="K355">
        <v>-30.399999999999977</v>
      </c>
      <c r="L355">
        <v>4.0900000000000034</v>
      </c>
      <c r="M355">
        <v>3.8900000000000148</v>
      </c>
      <c r="N355">
        <v>19.339999999999975</v>
      </c>
      <c r="O355">
        <v>-8.7199999999999989</v>
      </c>
      <c r="P355">
        <v>0.70999999999999375</v>
      </c>
      <c r="Q355">
        <v>-3.2099999999999937</v>
      </c>
      <c r="R355">
        <v>1.8900000000000006</v>
      </c>
      <c r="S355">
        <v>-2.6099999999999994</v>
      </c>
    </row>
    <row r="356" spans="1:19" x14ac:dyDescent="0.25">
      <c r="A356" s="4">
        <v>29037</v>
      </c>
      <c r="B356" s="6">
        <v>846.42</v>
      </c>
      <c r="C356" s="6">
        <v>254.53</v>
      </c>
      <c r="D356" s="6">
        <v>108.8</v>
      </c>
      <c r="E356">
        <v>4.4399999999999409</v>
      </c>
      <c r="F356">
        <v>12.27000000000001</v>
      </c>
      <c r="G356">
        <v>3.3499999999999943</v>
      </c>
      <c r="H356">
        <v>19.649999999999977</v>
      </c>
      <c r="I356">
        <v>-32.569999999999936</v>
      </c>
      <c r="J356">
        <v>-7.2799999999999727</v>
      </c>
      <c r="K356">
        <v>53.3599999999999</v>
      </c>
      <c r="L356">
        <v>9.1099999999999852</v>
      </c>
      <c r="M356">
        <v>4.0900000000000034</v>
      </c>
      <c r="N356">
        <v>3.8900000000000148</v>
      </c>
      <c r="O356">
        <v>19.339999999999975</v>
      </c>
      <c r="P356">
        <v>3.7600000000000051</v>
      </c>
      <c r="Q356">
        <v>0.70999999999999375</v>
      </c>
      <c r="R356">
        <v>-3.2099999999999937</v>
      </c>
      <c r="S356">
        <v>1.8900000000000006</v>
      </c>
    </row>
    <row r="357" spans="1:19" x14ac:dyDescent="0.25">
      <c r="A357" s="4">
        <v>29068</v>
      </c>
      <c r="B357" s="6">
        <v>887.63</v>
      </c>
      <c r="C357" s="6">
        <v>266.41000000000003</v>
      </c>
      <c r="D357" s="6">
        <v>108.76</v>
      </c>
      <c r="E357">
        <v>41.210000000000036</v>
      </c>
      <c r="F357">
        <v>11.880000000000024</v>
      </c>
      <c r="G357">
        <v>-3.9999999999992042E-2</v>
      </c>
      <c r="H357">
        <v>4.4399999999999409</v>
      </c>
      <c r="I357">
        <v>19.649999999999977</v>
      </c>
      <c r="J357">
        <v>-32.569999999999936</v>
      </c>
      <c r="K357">
        <v>-7.2799999999999727</v>
      </c>
      <c r="L357">
        <v>12.27000000000001</v>
      </c>
      <c r="M357">
        <v>9.1099999999999852</v>
      </c>
      <c r="N357">
        <v>4.0900000000000034</v>
      </c>
      <c r="O357">
        <v>3.8900000000000148</v>
      </c>
      <c r="P357">
        <v>3.3499999999999943</v>
      </c>
      <c r="Q357">
        <v>3.7600000000000051</v>
      </c>
      <c r="R357">
        <v>0.70999999999999375</v>
      </c>
      <c r="S357">
        <v>-3.2099999999999937</v>
      </c>
    </row>
    <row r="358" spans="1:19" x14ac:dyDescent="0.25">
      <c r="A358" s="4">
        <v>29099</v>
      </c>
      <c r="B358" s="6">
        <v>878.58</v>
      </c>
      <c r="C358" s="6">
        <v>260.47000000000003</v>
      </c>
      <c r="D358" s="6">
        <v>106.9</v>
      </c>
      <c r="E358">
        <v>-9.0499999999999545</v>
      </c>
      <c r="F358">
        <v>-5.9399999999999977</v>
      </c>
      <c r="G358">
        <v>-1.8599999999999994</v>
      </c>
      <c r="H358">
        <v>41.210000000000036</v>
      </c>
      <c r="I358">
        <v>4.4399999999999409</v>
      </c>
      <c r="J358">
        <v>19.649999999999977</v>
      </c>
      <c r="K358">
        <v>-32.569999999999936</v>
      </c>
      <c r="L358">
        <v>11.880000000000024</v>
      </c>
      <c r="M358">
        <v>12.27000000000001</v>
      </c>
      <c r="N358">
        <v>9.1099999999999852</v>
      </c>
      <c r="O358">
        <v>4.0900000000000034</v>
      </c>
      <c r="P358">
        <v>-3.9999999999992042E-2</v>
      </c>
      <c r="Q358">
        <v>3.3499999999999943</v>
      </c>
      <c r="R358">
        <v>3.7600000000000051</v>
      </c>
      <c r="S358">
        <v>0.70999999999999375</v>
      </c>
    </row>
    <row r="359" spans="1:19" x14ac:dyDescent="0.25">
      <c r="A359" s="4">
        <v>29129</v>
      </c>
      <c r="B359" s="6">
        <v>815.7</v>
      </c>
      <c r="C359" s="6">
        <v>231.93</v>
      </c>
      <c r="D359" s="6">
        <v>100.03</v>
      </c>
      <c r="E359">
        <v>-62.879999999999995</v>
      </c>
      <c r="F359">
        <v>-28.54000000000002</v>
      </c>
      <c r="G359">
        <v>-6.8700000000000045</v>
      </c>
      <c r="H359">
        <v>-9.0499999999999545</v>
      </c>
      <c r="I359">
        <v>41.210000000000036</v>
      </c>
      <c r="J359">
        <v>4.4399999999999409</v>
      </c>
      <c r="K359">
        <v>19.649999999999977</v>
      </c>
      <c r="L359">
        <v>-5.9399999999999977</v>
      </c>
      <c r="M359">
        <v>11.880000000000024</v>
      </c>
      <c r="N359">
        <v>12.27000000000001</v>
      </c>
      <c r="O359">
        <v>9.1099999999999852</v>
      </c>
      <c r="P359">
        <v>-1.8599999999999994</v>
      </c>
      <c r="Q359">
        <v>-3.9999999999992042E-2</v>
      </c>
      <c r="R359">
        <v>3.3499999999999943</v>
      </c>
      <c r="S359">
        <v>3.7600000000000051</v>
      </c>
    </row>
    <row r="360" spans="1:19" x14ac:dyDescent="0.25">
      <c r="A360" s="4">
        <v>29160</v>
      </c>
      <c r="B360" s="6">
        <v>822.35</v>
      </c>
      <c r="C360" s="6">
        <v>248.49</v>
      </c>
      <c r="D360" s="6">
        <v>107.61</v>
      </c>
      <c r="E360">
        <v>6.6499999999999773</v>
      </c>
      <c r="F360">
        <v>16.560000000000002</v>
      </c>
      <c r="G360">
        <v>7.5799999999999983</v>
      </c>
      <c r="H360">
        <v>-62.879999999999995</v>
      </c>
      <c r="I360">
        <v>-9.0499999999999545</v>
      </c>
      <c r="J360">
        <v>41.210000000000036</v>
      </c>
      <c r="K360">
        <v>4.4399999999999409</v>
      </c>
      <c r="L360">
        <v>-28.54000000000002</v>
      </c>
      <c r="M360">
        <v>-5.9399999999999977</v>
      </c>
      <c r="N360">
        <v>11.880000000000024</v>
      </c>
      <c r="O360">
        <v>12.27000000000001</v>
      </c>
      <c r="P360">
        <v>-6.8700000000000045</v>
      </c>
      <c r="Q360">
        <v>-1.8599999999999994</v>
      </c>
      <c r="R360">
        <v>-3.9999999999992042E-2</v>
      </c>
      <c r="S360">
        <v>3.3499999999999943</v>
      </c>
    </row>
    <row r="361" spans="1:19" x14ac:dyDescent="0.25">
      <c r="A361" s="4">
        <v>29190</v>
      </c>
      <c r="B361" s="6">
        <v>838.74</v>
      </c>
      <c r="C361" s="6">
        <v>252.39</v>
      </c>
      <c r="D361" s="6">
        <v>106.6</v>
      </c>
      <c r="E361">
        <v>16.389999999999986</v>
      </c>
      <c r="F361">
        <v>3.8999999999999773</v>
      </c>
      <c r="G361">
        <v>-1.0100000000000051</v>
      </c>
      <c r="H361">
        <v>6.6499999999999773</v>
      </c>
      <c r="I361">
        <v>-62.879999999999995</v>
      </c>
      <c r="J361">
        <v>-9.0499999999999545</v>
      </c>
      <c r="K361">
        <v>41.210000000000036</v>
      </c>
      <c r="L361">
        <v>16.560000000000002</v>
      </c>
      <c r="M361">
        <v>-28.54000000000002</v>
      </c>
      <c r="N361">
        <v>-5.9399999999999977</v>
      </c>
      <c r="O361">
        <v>11.880000000000024</v>
      </c>
      <c r="P361">
        <v>7.5799999999999983</v>
      </c>
      <c r="Q361">
        <v>-6.8700000000000045</v>
      </c>
      <c r="R361">
        <v>-1.8599999999999994</v>
      </c>
      <c r="S361">
        <v>-3.9999999999992042E-2</v>
      </c>
    </row>
    <row r="362" spans="1:19" x14ac:dyDescent="0.25">
      <c r="A362" s="4">
        <v>29221</v>
      </c>
      <c r="B362" s="6">
        <v>875.85</v>
      </c>
      <c r="C362" s="6">
        <v>281.60000000000002</v>
      </c>
      <c r="D362" s="6">
        <v>110.15</v>
      </c>
      <c r="E362">
        <v>37.110000000000014</v>
      </c>
      <c r="F362">
        <v>29.210000000000036</v>
      </c>
      <c r="G362">
        <v>3.5500000000000114</v>
      </c>
      <c r="H362">
        <v>16.389999999999986</v>
      </c>
      <c r="I362">
        <v>6.6499999999999773</v>
      </c>
      <c r="J362">
        <v>-62.879999999999995</v>
      </c>
      <c r="K362">
        <v>-9.0499999999999545</v>
      </c>
      <c r="L362">
        <v>3.8999999999999773</v>
      </c>
      <c r="M362">
        <v>16.560000000000002</v>
      </c>
      <c r="N362">
        <v>-28.54000000000002</v>
      </c>
      <c r="O362">
        <v>-5.9399999999999977</v>
      </c>
      <c r="P362">
        <v>-1.0100000000000051</v>
      </c>
      <c r="Q362">
        <v>7.5799999999999983</v>
      </c>
      <c r="R362">
        <v>-6.8700000000000045</v>
      </c>
      <c r="S362">
        <v>-1.8599999999999994</v>
      </c>
    </row>
    <row r="363" spans="1:19" x14ac:dyDescent="0.25">
      <c r="A363" s="4">
        <v>29252</v>
      </c>
      <c r="B363" s="6">
        <v>863.14</v>
      </c>
      <c r="C363" s="6">
        <v>289.44</v>
      </c>
      <c r="D363" s="6">
        <v>109.68</v>
      </c>
      <c r="E363">
        <v>-12.710000000000036</v>
      </c>
      <c r="F363">
        <v>7.839999999999975</v>
      </c>
      <c r="G363">
        <v>-0.46999999999999886</v>
      </c>
      <c r="H363">
        <v>37.110000000000014</v>
      </c>
      <c r="I363">
        <v>16.389999999999986</v>
      </c>
      <c r="J363">
        <v>6.6499999999999773</v>
      </c>
      <c r="K363">
        <v>-62.879999999999995</v>
      </c>
      <c r="L363">
        <v>29.210000000000036</v>
      </c>
      <c r="M363">
        <v>3.8999999999999773</v>
      </c>
      <c r="N363">
        <v>16.560000000000002</v>
      </c>
      <c r="O363">
        <v>-28.54000000000002</v>
      </c>
      <c r="P363">
        <v>3.5500000000000114</v>
      </c>
      <c r="Q363">
        <v>-1.0100000000000051</v>
      </c>
      <c r="R363">
        <v>7.5799999999999983</v>
      </c>
      <c r="S363">
        <v>-6.8700000000000045</v>
      </c>
    </row>
    <row r="364" spans="1:19" x14ac:dyDescent="0.25">
      <c r="A364" s="4">
        <v>29281</v>
      </c>
      <c r="B364" s="6">
        <v>785.75</v>
      </c>
      <c r="C364" s="6">
        <v>246.3</v>
      </c>
      <c r="D364" s="6">
        <v>99.7</v>
      </c>
      <c r="E364">
        <v>-77.389999999999986</v>
      </c>
      <c r="F364">
        <v>-43.139999999999986</v>
      </c>
      <c r="G364">
        <v>-9.980000000000004</v>
      </c>
      <c r="H364">
        <v>-12.710000000000036</v>
      </c>
      <c r="I364">
        <v>37.110000000000014</v>
      </c>
      <c r="J364">
        <v>16.389999999999986</v>
      </c>
      <c r="K364">
        <v>6.6499999999999773</v>
      </c>
      <c r="L364">
        <v>7.839999999999975</v>
      </c>
      <c r="M364">
        <v>29.210000000000036</v>
      </c>
      <c r="N364">
        <v>3.8999999999999773</v>
      </c>
      <c r="O364">
        <v>16.560000000000002</v>
      </c>
      <c r="P364">
        <v>-0.46999999999999886</v>
      </c>
      <c r="Q364">
        <v>3.5500000000000114</v>
      </c>
      <c r="R364">
        <v>-1.0100000000000051</v>
      </c>
      <c r="S364">
        <v>7.5799999999999983</v>
      </c>
    </row>
    <row r="365" spans="1:19" x14ac:dyDescent="0.25">
      <c r="A365" s="4">
        <v>29312</v>
      </c>
      <c r="B365" s="6">
        <v>817.06</v>
      </c>
      <c r="C365" s="6">
        <v>241.92</v>
      </c>
      <c r="D365" s="6">
        <v>108.76</v>
      </c>
      <c r="E365">
        <v>31.309999999999945</v>
      </c>
      <c r="F365">
        <v>-4.3800000000000239</v>
      </c>
      <c r="G365">
        <v>9.0600000000000023</v>
      </c>
      <c r="H365">
        <v>-77.389999999999986</v>
      </c>
      <c r="I365">
        <v>-12.710000000000036</v>
      </c>
      <c r="J365">
        <v>37.110000000000014</v>
      </c>
      <c r="K365">
        <v>16.389999999999986</v>
      </c>
      <c r="L365">
        <v>-43.139999999999986</v>
      </c>
      <c r="M365">
        <v>7.839999999999975</v>
      </c>
      <c r="N365">
        <v>29.210000000000036</v>
      </c>
      <c r="O365">
        <v>3.8999999999999773</v>
      </c>
      <c r="P365">
        <v>-9.980000000000004</v>
      </c>
      <c r="Q365">
        <v>-0.46999999999999886</v>
      </c>
      <c r="R365">
        <v>3.5500000000000114</v>
      </c>
      <c r="S365">
        <v>-1.0100000000000051</v>
      </c>
    </row>
    <row r="366" spans="1:19" x14ac:dyDescent="0.25">
      <c r="A366" s="4">
        <v>29342</v>
      </c>
      <c r="B366" s="6">
        <v>850.85</v>
      </c>
      <c r="C366" s="6">
        <v>269.23</v>
      </c>
      <c r="D366" s="6">
        <v>110.28</v>
      </c>
      <c r="E366">
        <v>33.790000000000077</v>
      </c>
      <c r="F366">
        <v>27.310000000000031</v>
      </c>
      <c r="G366">
        <v>1.519999999999996</v>
      </c>
      <c r="H366">
        <v>31.309999999999945</v>
      </c>
      <c r="I366">
        <v>-77.389999999999986</v>
      </c>
      <c r="J366">
        <v>-12.710000000000036</v>
      </c>
      <c r="K366">
        <v>37.110000000000014</v>
      </c>
      <c r="L366">
        <v>-4.3800000000000239</v>
      </c>
      <c r="M366">
        <v>-43.139999999999986</v>
      </c>
      <c r="N366">
        <v>7.839999999999975</v>
      </c>
      <c r="O366">
        <v>29.210000000000036</v>
      </c>
      <c r="P366">
        <v>9.0600000000000023</v>
      </c>
      <c r="Q366">
        <v>-9.980000000000004</v>
      </c>
      <c r="R366">
        <v>-0.46999999999999886</v>
      </c>
      <c r="S366">
        <v>3.5500000000000114</v>
      </c>
    </row>
    <row r="367" spans="1:19" x14ac:dyDescent="0.25">
      <c r="A367" s="4">
        <v>29373</v>
      </c>
      <c r="B367" s="6">
        <v>867.92</v>
      </c>
      <c r="C367" s="6">
        <v>273.5</v>
      </c>
      <c r="D367" s="6">
        <v>113.33</v>
      </c>
      <c r="E367">
        <v>17.069999999999936</v>
      </c>
      <c r="F367">
        <v>4.2699999999999818</v>
      </c>
      <c r="G367">
        <v>3.0499999999999972</v>
      </c>
      <c r="H367">
        <v>33.790000000000077</v>
      </c>
      <c r="I367">
        <v>31.309999999999945</v>
      </c>
      <c r="J367">
        <v>-77.389999999999986</v>
      </c>
      <c r="K367">
        <v>-12.710000000000036</v>
      </c>
      <c r="L367">
        <v>27.310000000000031</v>
      </c>
      <c r="M367">
        <v>-4.3800000000000239</v>
      </c>
      <c r="N367">
        <v>-43.139999999999986</v>
      </c>
      <c r="O367">
        <v>7.839999999999975</v>
      </c>
      <c r="P367">
        <v>1.519999999999996</v>
      </c>
      <c r="Q367">
        <v>9.0600000000000023</v>
      </c>
      <c r="R367">
        <v>-9.980000000000004</v>
      </c>
      <c r="S367">
        <v>-0.46999999999999886</v>
      </c>
    </row>
    <row r="368" spans="1:19" x14ac:dyDescent="0.25">
      <c r="A368" s="4">
        <v>29403</v>
      </c>
      <c r="B368" s="6">
        <v>935.32</v>
      </c>
      <c r="C368" s="6">
        <v>312.01</v>
      </c>
      <c r="D368" s="6">
        <v>111.39</v>
      </c>
      <c r="E368">
        <v>67.400000000000091</v>
      </c>
      <c r="F368">
        <v>38.509999999999991</v>
      </c>
      <c r="G368">
        <v>-1.9399999999999977</v>
      </c>
      <c r="H368">
        <v>17.069999999999936</v>
      </c>
      <c r="I368">
        <v>33.790000000000077</v>
      </c>
      <c r="J368">
        <v>31.309999999999945</v>
      </c>
      <c r="K368">
        <v>-77.389999999999986</v>
      </c>
      <c r="L368">
        <v>4.2699999999999818</v>
      </c>
      <c r="M368">
        <v>27.310000000000031</v>
      </c>
      <c r="N368">
        <v>-4.3800000000000239</v>
      </c>
      <c r="O368">
        <v>-43.139999999999986</v>
      </c>
      <c r="P368">
        <v>3.0499999999999972</v>
      </c>
      <c r="Q368">
        <v>1.519999999999996</v>
      </c>
      <c r="R368">
        <v>9.0600000000000023</v>
      </c>
      <c r="S368">
        <v>-9.980000000000004</v>
      </c>
    </row>
    <row r="369" spans="1:19" x14ac:dyDescent="0.25">
      <c r="A369" s="4">
        <v>29434</v>
      </c>
      <c r="B369" s="6">
        <v>932.59</v>
      </c>
      <c r="C369" s="6">
        <v>320.11</v>
      </c>
      <c r="D369" s="6">
        <v>110.96</v>
      </c>
      <c r="E369">
        <v>-2.7300000000000182</v>
      </c>
      <c r="F369">
        <v>8.1000000000000227</v>
      </c>
      <c r="G369">
        <v>-0.43000000000000682</v>
      </c>
      <c r="H369">
        <v>67.400000000000091</v>
      </c>
      <c r="I369">
        <v>17.069999999999936</v>
      </c>
      <c r="J369">
        <v>33.790000000000077</v>
      </c>
      <c r="K369">
        <v>31.309999999999945</v>
      </c>
      <c r="L369">
        <v>38.509999999999991</v>
      </c>
      <c r="M369">
        <v>4.2699999999999818</v>
      </c>
      <c r="N369">
        <v>27.310000000000031</v>
      </c>
      <c r="O369">
        <v>-4.3800000000000239</v>
      </c>
      <c r="P369">
        <v>-1.9399999999999977</v>
      </c>
      <c r="Q369">
        <v>3.0499999999999972</v>
      </c>
      <c r="R369">
        <v>1.519999999999996</v>
      </c>
      <c r="S369">
        <v>9.0600000000000023</v>
      </c>
    </row>
    <row r="370" spans="1:19" x14ac:dyDescent="0.25">
      <c r="A370" s="4">
        <v>29465</v>
      </c>
      <c r="B370" s="6">
        <v>932.42</v>
      </c>
      <c r="C370" s="6">
        <v>333.86</v>
      </c>
      <c r="D370" s="6">
        <v>107.82</v>
      </c>
      <c r="E370">
        <v>-0.17000000000007276</v>
      </c>
      <c r="F370">
        <v>13.75</v>
      </c>
      <c r="G370">
        <v>-3.1400000000000006</v>
      </c>
      <c r="H370">
        <v>-2.7300000000000182</v>
      </c>
      <c r="I370">
        <v>67.400000000000091</v>
      </c>
      <c r="J370">
        <v>17.069999999999936</v>
      </c>
      <c r="K370">
        <v>33.790000000000077</v>
      </c>
      <c r="L370">
        <v>8.1000000000000227</v>
      </c>
      <c r="M370">
        <v>38.509999999999991</v>
      </c>
      <c r="N370">
        <v>4.2699999999999818</v>
      </c>
      <c r="O370">
        <v>27.310000000000031</v>
      </c>
      <c r="P370">
        <v>-0.43000000000000682</v>
      </c>
      <c r="Q370">
        <v>-1.9399999999999977</v>
      </c>
      <c r="R370">
        <v>3.0499999999999972</v>
      </c>
      <c r="S370">
        <v>1.519999999999996</v>
      </c>
    </row>
    <row r="371" spans="1:19" x14ac:dyDescent="0.25">
      <c r="A371" s="4">
        <v>29495</v>
      </c>
      <c r="B371" s="6">
        <v>924.49</v>
      </c>
      <c r="C371" s="6">
        <v>361.31</v>
      </c>
      <c r="D371" s="6">
        <v>110.99</v>
      </c>
      <c r="E371">
        <v>-7.92999999999995</v>
      </c>
      <c r="F371">
        <v>27.449999999999989</v>
      </c>
      <c r="G371">
        <v>3.1700000000000017</v>
      </c>
      <c r="H371">
        <v>-0.17000000000007276</v>
      </c>
      <c r="I371">
        <v>-2.7300000000000182</v>
      </c>
      <c r="J371">
        <v>67.400000000000091</v>
      </c>
      <c r="K371">
        <v>17.069999999999936</v>
      </c>
      <c r="L371">
        <v>13.75</v>
      </c>
      <c r="M371">
        <v>8.1000000000000227</v>
      </c>
      <c r="N371">
        <v>38.509999999999991</v>
      </c>
      <c r="O371">
        <v>4.2699999999999818</v>
      </c>
      <c r="P371">
        <v>-3.1400000000000006</v>
      </c>
      <c r="Q371">
        <v>-0.43000000000000682</v>
      </c>
      <c r="R371">
        <v>-1.9399999999999977</v>
      </c>
      <c r="S371">
        <v>3.0499999999999972</v>
      </c>
    </row>
    <row r="372" spans="1:19" x14ac:dyDescent="0.25">
      <c r="A372" s="4">
        <v>29526</v>
      </c>
      <c r="B372" s="6">
        <v>993.34</v>
      </c>
      <c r="C372" s="6">
        <v>425.68</v>
      </c>
      <c r="D372" s="6">
        <v>116.94</v>
      </c>
      <c r="E372">
        <v>68.850000000000023</v>
      </c>
      <c r="F372">
        <v>64.37</v>
      </c>
      <c r="G372">
        <v>5.9500000000000028</v>
      </c>
      <c r="H372">
        <v>-7.92999999999995</v>
      </c>
      <c r="I372">
        <v>-0.17000000000007276</v>
      </c>
      <c r="J372">
        <v>-2.7300000000000182</v>
      </c>
      <c r="K372">
        <v>67.400000000000091</v>
      </c>
      <c r="L372">
        <v>27.449999999999989</v>
      </c>
      <c r="M372">
        <v>13.75</v>
      </c>
      <c r="N372">
        <v>8.1000000000000227</v>
      </c>
      <c r="O372">
        <v>38.509999999999991</v>
      </c>
      <c r="P372">
        <v>3.1700000000000017</v>
      </c>
      <c r="Q372">
        <v>-3.1400000000000006</v>
      </c>
      <c r="R372">
        <v>-0.43000000000000682</v>
      </c>
      <c r="S372">
        <v>-1.9399999999999977</v>
      </c>
    </row>
    <row r="373" spans="1:19" x14ac:dyDescent="0.25">
      <c r="A373" s="4">
        <v>29556</v>
      </c>
      <c r="B373" s="6">
        <v>963.99</v>
      </c>
      <c r="C373" s="6">
        <v>398.1</v>
      </c>
      <c r="D373" s="6">
        <v>114.42</v>
      </c>
      <c r="E373">
        <v>-29.350000000000023</v>
      </c>
      <c r="F373">
        <v>-27.579999999999984</v>
      </c>
      <c r="G373">
        <v>-2.519999999999996</v>
      </c>
      <c r="H373">
        <v>68.850000000000023</v>
      </c>
      <c r="I373">
        <v>-7.92999999999995</v>
      </c>
      <c r="J373">
        <v>-0.17000000000007276</v>
      </c>
      <c r="K373">
        <v>-2.7300000000000182</v>
      </c>
      <c r="L373">
        <v>64.37</v>
      </c>
      <c r="M373">
        <v>27.449999999999989</v>
      </c>
      <c r="N373">
        <v>13.75</v>
      </c>
      <c r="O373">
        <v>8.1000000000000227</v>
      </c>
      <c r="P373">
        <v>5.9500000000000028</v>
      </c>
      <c r="Q373">
        <v>3.1700000000000017</v>
      </c>
      <c r="R373">
        <v>-3.1400000000000006</v>
      </c>
      <c r="S373">
        <v>-0.43000000000000682</v>
      </c>
    </row>
    <row r="374" spans="1:19" x14ac:dyDescent="0.25">
      <c r="A374" s="4">
        <v>29587</v>
      </c>
      <c r="B374" s="6">
        <v>947.27</v>
      </c>
      <c r="C374" s="6">
        <v>402.22</v>
      </c>
      <c r="D374" s="6">
        <v>112.82</v>
      </c>
      <c r="E374">
        <v>-16.720000000000027</v>
      </c>
      <c r="F374">
        <v>4.1200000000000045</v>
      </c>
      <c r="G374">
        <v>-1.6000000000000085</v>
      </c>
      <c r="H374">
        <v>-29.350000000000023</v>
      </c>
      <c r="I374">
        <v>68.850000000000023</v>
      </c>
      <c r="J374">
        <v>-7.92999999999995</v>
      </c>
      <c r="K374">
        <v>-0.17000000000007276</v>
      </c>
      <c r="L374">
        <v>-27.579999999999984</v>
      </c>
      <c r="M374">
        <v>64.37</v>
      </c>
      <c r="N374">
        <v>27.449999999999989</v>
      </c>
      <c r="O374">
        <v>13.75</v>
      </c>
      <c r="P374">
        <v>-2.519999999999996</v>
      </c>
      <c r="Q374">
        <v>5.9500000000000028</v>
      </c>
      <c r="R374">
        <v>3.1700000000000017</v>
      </c>
      <c r="S374">
        <v>-3.1400000000000006</v>
      </c>
    </row>
    <row r="375" spans="1:19" x14ac:dyDescent="0.25">
      <c r="A375" s="4">
        <v>29618</v>
      </c>
      <c r="B375" s="6">
        <v>974.58</v>
      </c>
      <c r="C375" s="6">
        <v>392.34</v>
      </c>
      <c r="D375" s="6">
        <v>106.43</v>
      </c>
      <c r="E375">
        <v>27.310000000000059</v>
      </c>
      <c r="F375">
        <v>-9.8800000000000523</v>
      </c>
      <c r="G375">
        <v>-6.3899999999999864</v>
      </c>
      <c r="H375">
        <v>-16.720000000000027</v>
      </c>
      <c r="I375">
        <v>-29.350000000000023</v>
      </c>
      <c r="J375">
        <v>68.850000000000023</v>
      </c>
      <c r="K375">
        <v>-7.92999999999995</v>
      </c>
      <c r="L375">
        <v>4.1200000000000045</v>
      </c>
      <c r="M375">
        <v>-27.579999999999984</v>
      </c>
      <c r="N375">
        <v>64.37</v>
      </c>
      <c r="O375">
        <v>27.449999999999989</v>
      </c>
      <c r="P375">
        <v>-1.6000000000000085</v>
      </c>
      <c r="Q375">
        <v>-2.519999999999996</v>
      </c>
      <c r="R375">
        <v>5.9500000000000028</v>
      </c>
      <c r="S375">
        <v>3.1700000000000017</v>
      </c>
    </row>
    <row r="376" spans="1:19" x14ac:dyDescent="0.25">
      <c r="A376" s="4">
        <v>29646</v>
      </c>
      <c r="B376" s="6">
        <v>1003.87</v>
      </c>
      <c r="C376" s="6">
        <v>437.62</v>
      </c>
      <c r="D376" s="6">
        <v>109.02</v>
      </c>
      <c r="E376">
        <v>29.289999999999964</v>
      </c>
      <c r="F376">
        <v>45.28000000000003</v>
      </c>
      <c r="G376">
        <v>2.5899999999999892</v>
      </c>
      <c r="H376">
        <v>27.310000000000059</v>
      </c>
      <c r="I376">
        <v>-16.720000000000027</v>
      </c>
      <c r="J376">
        <v>-29.350000000000023</v>
      </c>
      <c r="K376">
        <v>68.850000000000023</v>
      </c>
      <c r="L376">
        <v>-9.8800000000000523</v>
      </c>
      <c r="M376">
        <v>4.1200000000000045</v>
      </c>
      <c r="N376">
        <v>-27.579999999999984</v>
      </c>
      <c r="O376">
        <v>64.37</v>
      </c>
      <c r="P376">
        <v>-6.3899999999999864</v>
      </c>
      <c r="Q376">
        <v>-1.6000000000000085</v>
      </c>
      <c r="R376">
        <v>-2.519999999999996</v>
      </c>
      <c r="S376">
        <v>5.9500000000000028</v>
      </c>
    </row>
    <row r="377" spans="1:19" x14ac:dyDescent="0.25">
      <c r="A377" s="4">
        <v>29677</v>
      </c>
      <c r="B377" s="6">
        <v>997.75</v>
      </c>
      <c r="C377" s="6">
        <v>426.35</v>
      </c>
      <c r="D377" s="6">
        <v>105.45</v>
      </c>
      <c r="E377">
        <v>-6.1200000000000045</v>
      </c>
      <c r="F377">
        <v>-11.269999999999982</v>
      </c>
      <c r="G377">
        <v>-3.5699999999999932</v>
      </c>
      <c r="H377">
        <v>29.289999999999964</v>
      </c>
      <c r="I377">
        <v>27.310000000000059</v>
      </c>
      <c r="J377">
        <v>-16.720000000000027</v>
      </c>
      <c r="K377">
        <v>-29.350000000000023</v>
      </c>
      <c r="L377">
        <v>45.28000000000003</v>
      </c>
      <c r="M377">
        <v>-9.8800000000000523</v>
      </c>
      <c r="N377">
        <v>4.1200000000000045</v>
      </c>
      <c r="O377">
        <v>-27.579999999999984</v>
      </c>
      <c r="P377">
        <v>2.5899999999999892</v>
      </c>
      <c r="Q377">
        <v>-6.3899999999999864</v>
      </c>
      <c r="R377">
        <v>-1.6000000000000085</v>
      </c>
      <c r="S377">
        <v>-2.519999999999996</v>
      </c>
    </row>
    <row r="378" spans="1:19" x14ac:dyDescent="0.25">
      <c r="A378" s="4">
        <v>29707</v>
      </c>
      <c r="B378" s="6">
        <v>991.75</v>
      </c>
      <c r="C378" s="6">
        <v>435.79</v>
      </c>
      <c r="D378" s="6">
        <v>107.67</v>
      </c>
      <c r="E378">
        <v>-6</v>
      </c>
      <c r="F378">
        <v>9.4399999999999977</v>
      </c>
      <c r="G378">
        <v>2.2199999999999989</v>
      </c>
      <c r="H378">
        <v>-6.1200000000000045</v>
      </c>
      <c r="I378">
        <v>29.289999999999964</v>
      </c>
      <c r="J378">
        <v>27.310000000000059</v>
      </c>
      <c r="K378">
        <v>-16.720000000000027</v>
      </c>
      <c r="L378">
        <v>-11.269999999999982</v>
      </c>
      <c r="M378">
        <v>45.28000000000003</v>
      </c>
      <c r="N378">
        <v>-9.8800000000000523</v>
      </c>
      <c r="O378">
        <v>4.1200000000000045</v>
      </c>
      <c r="P378">
        <v>-3.5699999999999932</v>
      </c>
      <c r="Q378">
        <v>2.5899999999999892</v>
      </c>
      <c r="R378">
        <v>-6.3899999999999864</v>
      </c>
      <c r="S378">
        <v>-1.6000000000000085</v>
      </c>
    </row>
    <row r="379" spans="1:19" x14ac:dyDescent="0.25">
      <c r="A379" s="4">
        <v>29738</v>
      </c>
      <c r="B379" s="6">
        <v>976.88</v>
      </c>
      <c r="C379" s="6">
        <v>415.18</v>
      </c>
      <c r="D379" s="6">
        <v>107.98</v>
      </c>
      <c r="E379">
        <v>-14.870000000000005</v>
      </c>
      <c r="F379">
        <v>-20.610000000000014</v>
      </c>
      <c r="G379">
        <v>0.31000000000000227</v>
      </c>
      <c r="H379">
        <v>-6</v>
      </c>
      <c r="I379">
        <v>-6.1200000000000045</v>
      </c>
      <c r="J379">
        <v>29.289999999999964</v>
      </c>
      <c r="K379">
        <v>27.310000000000059</v>
      </c>
      <c r="L379">
        <v>9.4399999999999977</v>
      </c>
      <c r="M379">
        <v>-11.269999999999982</v>
      </c>
      <c r="N379">
        <v>45.28000000000003</v>
      </c>
      <c r="O379">
        <v>-9.8800000000000523</v>
      </c>
      <c r="P379">
        <v>2.2199999999999989</v>
      </c>
      <c r="Q379">
        <v>-3.5699999999999932</v>
      </c>
      <c r="R379">
        <v>2.5899999999999892</v>
      </c>
      <c r="S379">
        <v>-6.3899999999999864</v>
      </c>
    </row>
    <row r="380" spans="1:19" x14ac:dyDescent="0.25">
      <c r="A380" s="4">
        <v>29768</v>
      </c>
      <c r="B380" s="6">
        <v>952.34</v>
      </c>
      <c r="C380" s="6">
        <v>406.68</v>
      </c>
      <c r="D380" s="6">
        <v>109.59</v>
      </c>
      <c r="E380">
        <v>-24.539999999999964</v>
      </c>
      <c r="F380">
        <v>-8.5</v>
      </c>
      <c r="G380">
        <v>1.6099999999999994</v>
      </c>
      <c r="H380">
        <v>-14.870000000000005</v>
      </c>
      <c r="I380">
        <v>-6</v>
      </c>
      <c r="J380">
        <v>-6.1200000000000045</v>
      </c>
      <c r="K380">
        <v>29.289999999999964</v>
      </c>
      <c r="L380">
        <v>-20.610000000000014</v>
      </c>
      <c r="M380">
        <v>9.4399999999999977</v>
      </c>
      <c r="N380">
        <v>-11.269999999999982</v>
      </c>
      <c r="O380">
        <v>45.28000000000003</v>
      </c>
      <c r="P380">
        <v>0.31000000000000227</v>
      </c>
      <c r="Q380">
        <v>2.2199999999999989</v>
      </c>
      <c r="R380">
        <v>-3.5699999999999932</v>
      </c>
      <c r="S380">
        <v>2.5899999999999892</v>
      </c>
    </row>
    <row r="381" spans="1:19" x14ac:dyDescent="0.25">
      <c r="A381" s="4">
        <v>29799</v>
      </c>
      <c r="B381" s="6">
        <v>881.47</v>
      </c>
      <c r="C381" s="6">
        <v>371.48</v>
      </c>
      <c r="D381" s="6">
        <v>109.81</v>
      </c>
      <c r="E381">
        <v>-70.87</v>
      </c>
      <c r="F381">
        <v>-35.199999999999989</v>
      </c>
      <c r="G381">
        <v>0.21999999999999886</v>
      </c>
      <c r="H381">
        <v>-24.539999999999964</v>
      </c>
      <c r="I381">
        <v>-14.870000000000005</v>
      </c>
      <c r="J381">
        <v>-6</v>
      </c>
      <c r="K381">
        <v>-6.1200000000000045</v>
      </c>
      <c r="L381">
        <v>-8.5</v>
      </c>
      <c r="M381">
        <v>-20.610000000000014</v>
      </c>
      <c r="N381">
        <v>9.4399999999999977</v>
      </c>
      <c r="O381">
        <v>-11.269999999999982</v>
      </c>
      <c r="P381">
        <v>1.6099999999999994</v>
      </c>
      <c r="Q381">
        <v>0.31000000000000227</v>
      </c>
      <c r="R381">
        <v>2.2199999999999989</v>
      </c>
      <c r="S381">
        <v>-3.5699999999999932</v>
      </c>
    </row>
    <row r="382" spans="1:19" x14ac:dyDescent="0.25">
      <c r="A382" s="4">
        <v>29830</v>
      </c>
      <c r="B382" s="6">
        <v>849.98</v>
      </c>
      <c r="C382" s="6">
        <v>350.03</v>
      </c>
      <c r="D382" s="6">
        <v>102.21</v>
      </c>
      <c r="E382">
        <v>-31.490000000000009</v>
      </c>
      <c r="F382">
        <v>-21.450000000000045</v>
      </c>
      <c r="G382">
        <v>-7.6000000000000085</v>
      </c>
      <c r="H382">
        <v>-70.87</v>
      </c>
      <c r="I382">
        <v>-24.539999999999964</v>
      </c>
      <c r="J382">
        <v>-14.870000000000005</v>
      </c>
      <c r="K382">
        <v>-6</v>
      </c>
      <c r="L382">
        <v>-35.199999999999989</v>
      </c>
      <c r="M382">
        <v>-8.5</v>
      </c>
      <c r="N382">
        <v>-20.610000000000014</v>
      </c>
      <c r="O382">
        <v>9.4399999999999977</v>
      </c>
      <c r="P382">
        <v>0.21999999999999886</v>
      </c>
      <c r="Q382">
        <v>1.6099999999999994</v>
      </c>
      <c r="R382">
        <v>0.31000000000000227</v>
      </c>
      <c r="S382">
        <v>2.2199999999999989</v>
      </c>
    </row>
    <row r="383" spans="1:19" x14ac:dyDescent="0.25">
      <c r="A383" s="4">
        <v>29860</v>
      </c>
      <c r="B383" s="6">
        <v>852.55</v>
      </c>
      <c r="C383" s="6">
        <v>375.6</v>
      </c>
      <c r="D383" s="6">
        <v>106.85</v>
      </c>
      <c r="E383">
        <v>2.5699999999999363</v>
      </c>
      <c r="F383">
        <v>25.57000000000005</v>
      </c>
      <c r="G383">
        <v>4.6400000000000006</v>
      </c>
      <c r="H383">
        <v>-31.490000000000009</v>
      </c>
      <c r="I383">
        <v>-70.87</v>
      </c>
      <c r="J383">
        <v>-24.539999999999964</v>
      </c>
      <c r="K383">
        <v>-14.870000000000005</v>
      </c>
      <c r="L383">
        <v>-21.450000000000045</v>
      </c>
      <c r="M383">
        <v>-35.199999999999989</v>
      </c>
      <c r="N383">
        <v>-8.5</v>
      </c>
      <c r="O383">
        <v>-20.610000000000014</v>
      </c>
      <c r="P383">
        <v>-7.6000000000000085</v>
      </c>
      <c r="Q383">
        <v>0.21999999999999886</v>
      </c>
      <c r="R383">
        <v>1.6099999999999994</v>
      </c>
      <c r="S383">
        <v>0.31000000000000227</v>
      </c>
    </row>
    <row r="384" spans="1:19" x14ac:dyDescent="0.25">
      <c r="A384" s="4">
        <v>29891</v>
      </c>
      <c r="B384" s="6">
        <v>888.98</v>
      </c>
      <c r="C384" s="6">
        <v>395.19</v>
      </c>
      <c r="D384" s="6">
        <v>113.6</v>
      </c>
      <c r="E384">
        <v>36.430000000000064</v>
      </c>
      <c r="F384">
        <v>19.589999999999975</v>
      </c>
      <c r="G384">
        <v>6.75</v>
      </c>
      <c r="H384">
        <v>2.5699999999999363</v>
      </c>
      <c r="I384">
        <v>-31.490000000000009</v>
      </c>
      <c r="J384">
        <v>-70.87</v>
      </c>
      <c r="K384">
        <v>-24.539999999999964</v>
      </c>
      <c r="L384">
        <v>25.57000000000005</v>
      </c>
      <c r="M384">
        <v>-21.450000000000045</v>
      </c>
      <c r="N384">
        <v>-35.199999999999989</v>
      </c>
      <c r="O384">
        <v>-8.5</v>
      </c>
      <c r="P384">
        <v>4.6400000000000006</v>
      </c>
      <c r="Q384">
        <v>-7.6000000000000085</v>
      </c>
      <c r="R384">
        <v>0.21999999999999886</v>
      </c>
      <c r="S384">
        <v>1.6099999999999994</v>
      </c>
    </row>
    <row r="385" spans="1:19" x14ac:dyDescent="0.25">
      <c r="A385" s="4">
        <v>29921</v>
      </c>
      <c r="B385" s="6">
        <v>875</v>
      </c>
      <c r="C385" s="6">
        <v>380.3</v>
      </c>
      <c r="D385" s="6">
        <v>109.02</v>
      </c>
      <c r="E385">
        <v>-13.980000000000018</v>
      </c>
      <c r="F385">
        <v>-14.889999999999986</v>
      </c>
      <c r="G385">
        <v>-4.5799999999999983</v>
      </c>
      <c r="H385">
        <v>36.430000000000064</v>
      </c>
      <c r="I385">
        <v>2.5699999999999363</v>
      </c>
      <c r="J385">
        <v>-31.490000000000009</v>
      </c>
      <c r="K385">
        <v>-70.87</v>
      </c>
      <c r="L385">
        <v>19.589999999999975</v>
      </c>
      <c r="M385">
        <v>25.57000000000005</v>
      </c>
      <c r="N385">
        <v>-21.450000000000045</v>
      </c>
      <c r="O385">
        <v>-35.199999999999989</v>
      </c>
      <c r="P385">
        <v>6.75</v>
      </c>
      <c r="Q385">
        <v>4.6400000000000006</v>
      </c>
      <c r="R385">
        <v>-7.6000000000000085</v>
      </c>
      <c r="S385">
        <v>0.21999999999999886</v>
      </c>
    </row>
    <row r="386" spans="1:19" x14ac:dyDescent="0.25">
      <c r="A386" s="4">
        <v>29952</v>
      </c>
      <c r="B386" s="6">
        <v>871.1</v>
      </c>
      <c r="C386" s="6">
        <v>356.14</v>
      </c>
      <c r="D386" s="6">
        <v>107.51</v>
      </c>
      <c r="E386">
        <v>-3.8999999999999773</v>
      </c>
      <c r="F386">
        <v>-24.160000000000025</v>
      </c>
      <c r="G386">
        <v>-1.5099999999999909</v>
      </c>
      <c r="H386">
        <v>-13.980000000000018</v>
      </c>
      <c r="I386">
        <v>36.430000000000064</v>
      </c>
      <c r="J386">
        <v>2.5699999999999363</v>
      </c>
      <c r="K386">
        <v>-31.490000000000009</v>
      </c>
      <c r="L386">
        <v>-14.889999999999986</v>
      </c>
      <c r="M386">
        <v>19.589999999999975</v>
      </c>
      <c r="N386">
        <v>25.57000000000005</v>
      </c>
      <c r="O386">
        <v>-21.450000000000045</v>
      </c>
      <c r="P386">
        <v>-4.5799999999999983</v>
      </c>
      <c r="Q386">
        <v>6.75</v>
      </c>
      <c r="R386">
        <v>4.6400000000000006</v>
      </c>
      <c r="S386">
        <v>-7.6000000000000085</v>
      </c>
    </row>
    <row r="387" spans="1:19" x14ac:dyDescent="0.25">
      <c r="A387" s="4">
        <v>29983</v>
      </c>
      <c r="B387" s="6">
        <v>824.39</v>
      </c>
      <c r="C387" s="6">
        <v>336.38</v>
      </c>
      <c r="D387" s="6">
        <v>107.23</v>
      </c>
      <c r="E387">
        <v>-46.710000000000036</v>
      </c>
      <c r="F387">
        <v>-19.759999999999991</v>
      </c>
      <c r="G387">
        <v>-0.28000000000000114</v>
      </c>
      <c r="H387">
        <v>-3.8999999999999773</v>
      </c>
      <c r="I387">
        <v>-13.980000000000018</v>
      </c>
      <c r="J387">
        <v>36.430000000000064</v>
      </c>
      <c r="K387">
        <v>2.5699999999999363</v>
      </c>
      <c r="L387">
        <v>-24.160000000000025</v>
      </c>
      <c r="M387">
        <v>-14.889999999999986</v>
      </c>
      <c r="N387">
        <v>19.589999999999975</v>
      </c>
      <c r="O387">
        <v>25.57000000000005</v>
      </c>
      <c r="P387">
        <v>-1.5099999999999909</v>
      </c>
      <c r="Q387">
        <v>-4.5799999999999983</v>
      </c>
      <c r="R387">
        <v>6.75</v>
      </c>
      <c r="S387">
        <v>4.6400000000000006</v>
      </c>
    </row>
    <row r="388" spans="1:19" x14ac:dyDescent="0.25">
      <c r="A388" s="4">
        <v>30011</v>
      </c>
      <c r="B388" s="6">
        <v>822.77</v>
      </c>
      <c r="C388" s="6">
        <v>333.08</v>
      </c>
      <c r="D388" s="6">
        <v>108.25</v>
      </c>
      <c r="E388">
        <v>-1.6200000000000045</v>
      </c>
      <c r="F388">
        <v>-3.3000000000000114</v>
      </c>
      <c r="G388">
        <v>1.019999999999996</v>
      </c>
      <c r="H388">
        <v>-46.710000000000036</v>
      </c>
      <c r="I388">
        <v>-3.8999999999999773</v>
      </c>
      <c r="J388">
        <v>-13.980000000000018</v>
      </c>
      <c r="K388">
        <v>36.430000000000064</v>
      </c>
      <c r="L388">
        <v>-19.759999999999991</v>
      </c>
      <c r="M388">
        <v>-24.160000000000025</v>
      </c>
      <c r="N388">
        <v>-14.889999999999986</v>
      </c>
      <c r="O388">
        <v>19.589999999999975</v>
      </c>
      <c r="P388">
        <v>-0.28000000000000114</v>
      </c>
      <c r="Q388">
        <v>-1.5099999999999909</v>
      </c>
      <c r="R388">
        <v>-4.5799999999999983</v>
      </c>
      <c r="S388">
        <v>6.75</v>
      </c>
    </row>
    <row r="389" spans="1:19" x14ac:dyDescent="0.25">
      <c r="A389" s="4">
        <v>30042</v>
      </c>
      <c r="B389" s="6">
        <v>848.36</v>
      </c>
      <c r="C389" s="6">
        <v>343.13</v>
      </c>
      <c r="D389" s="6">
        <v>113.49</v>
      </c>
      <c r="E389">
        <v>25.590000000000032</v>
      </c>
      <c r="F389">
        <v>10.050000000000011</v>
      </c>
      <c r="G389">
        <v>5.2399999999999949</v>
      </c>
      <c r="H389">
        <v>-1.6200000000000045</v>
      </c>
      <c r="I389">
        <v>-46.710000000000036</v>
      </c>
      <c r="J389">
        <v>-3.8999999999999773</v>
      </c>
      <c r="K389">
        <v>-13.980000000000018</v>
      </c>
      <c r="L389">
        <v>-3.3000000000000114</v>
      </c>
      <c r="M389">
        <v>-19.759999999999991</v>
      </c>
      <c r="N389">
        <v>-24.160000000000025</v>
      </c>
      <c r="O389">
        <v>-14.889999999999986</v>
      </c>
      <c r="P389">
        <v>1.019999999999996</v>
      </c>
      <c r="Q389">
        <v>-0.28000000000000114</v>
      </c>
      <c r="R389">
        <v>-1.5099999999999909</v>
      </c>
      <c r="S389">
        <v>-4.5799999999999983</v>
      </c>
    </row>
    <row r="390" spans="1:19" x14ac:dyDescent="0.25">
      <c r="A390" s="4">
        <v>30072</v>
      </c>
      <c r="B390" s="6">
        <v>819.54</v>
      </c>
      <c r="C390" s="6">
        <v>320.14</v>
      </c>
      <c r="D390" s="6">
        <v>111.09</v>
      </c>
      <c r="E390">
        <v>-28.82000000000005</v>
      </c>
      <c r="F390">
        <v>-22.990000000000009</v>
      </c>
      <c r="G390">
        <v>-2.3999999999999915</v>
      </c>
      <c r="H390">
        <v>25.590000000000032</v>
      </c>
      <c r="I390">
        <v>-1.6200000000000045</v>
      </c>
      <c r="J390">
        <v>-46.710000000000036</v>
      </c>
      <c r="K390">
        <v>-3.8999999999999773</v>
      </c>
      <c r="L390">
        <v>10.050000000000011</v>
      </c>
      <c r="M390">
        <v>-3.3000000000000114</v>
      </c>
      <c r="N390">
        <v>-19.759999999999991</v>
      </c>
      <c r="O390">
        <v>-24.160000000000025</v>
      </c>
      <c r="P390">
        <v>5.2399999999999949</v>
      </c>
      <c r="Q390">
        <v>1.019999999999996</v>
      </c>
      <c r="R390">
        <v>-0.28000000000000114</v>
      </c>
      <c r="S390">
        <v>-1.5099999999999909</v>
      </c>
    </row>
    <row r="391" spans="1:19" x14ac:dyDescent="0.25">
      <c r="A391" s="4">
        <v>30103</v>
      </c>
      <c r="B391" s="6">
        <v>811.93</v>
      </c>
      <c r="C391" s="6">
        <v>320.58999999999997</v>
      </c>
      <c r="D391" s="6">
        <v>107.7</v>
      </c>
      <c r="E391">
        <v>-7.6100000000000136</v>
      </c>
      <c r="F391">
        <v>0.44999999999998863</v>
      </c>
      <c r="G391">
        <v>-3.3900000000000006</v>
      </c>
      <c r="H391">
        <v>-28.82000000000005</v>
      </c>
      <c r="I391">
        <v>25.590000000000032</v>
      </c>
      <c r="J391">
        <v>-1.6200000000000045</v>
      </c>
      <c r="K391">
        <v>-46.710000000000036</v>
      </c>
      <c r="L391">
        <v>-22.990000000000009</v>
      </c>
      <c r="M391">
        <v>10.050000000000011</v>
      </c>
      <c r="N391">
        <v>-3.3000000000000114</v>
      </c>
      <c r="O391">
        <v>-19.759999999999991</v>
      </c>
      <c r="P391">
        <v>-2.3999999999999915</v>
      </c>
      <c r="Q391">
        <v>5.2399999999999949</v>
      </c>
      <c r="R391">
        <v>1.019999999999996</v>
      </c>
      <c r="S391">
        <v>-0.28000000000000114</v>
      </c>
    </row>
    <row r="392" spans="1:19" x14ac:dyDescent="0.25">
      <c r="A392" s="4">
        <v>30133</v>
      </c>
      <c r="B392" s="6">
        <v>808.6</v>
      </c>
      <c r="C392" s="6">
        <v>308.75</v>
      </c>
      <c r="D392" s="6">
        <v>103.22</v>
      </c>
      <c r="E392">
        <v>-3.3299999999999272</v>
      </c>
      <c r="F392">
        <v>-11.839999999999975</v>
      </c>
      <c r="G392">
        <v>-4.480000000000004</v>
      </c>
      <c r="H392">
        <v>-7.6100000000000136</v>
      </c>
      <c r="I392">
        <v>-28.82000000000005</v>
      </c>
      <c r="J392">
        <v>25.590000000000032</v>
      </c>
      <c r="K392">
        <v>-1.6200000000000045</v>
      </c>
      <c r="L392">
        <v>0.44999999999998863</v>
      </c>
      <c r="M392">
        <v>-22.990000000000009</v>
      </c>
      <c r="N392">
        <v>10.050000000000011</v>
      </c>
      <c r="O392">
        <v>-3.3000000000000114</v>
      </c>
      <c r="P392">
        <v>-3.3900000000000006</v>
      </c>
      <c r="Q392">
        <v>-2.3999999999999915</v>
      </c>
      <c r="R392">
        <v>5.2399999999999949</v>
      </c>
      <c r="S392">
        <v>1.019999999999996</v>
      </c>
    </row>
    <row r="393" spans="1:19" x14ac:dyDescent="0.25">
      <c r="A393" s="4">
        <v>30164</v>
      </c>
      <c r="B393" s="6">
        <v>901.31</v>
      </c>
      <c r="C393" s="6">
        <v>360.61</v>
      </c>
      <c r="D393" s="6">
        <v>115.08</v>
      </c>
      <c r="E393">
        <v>92.709999999999923</v>
      </c>
      <c r="F393">
        <v>51.860000000000014</v>
      </c>
      <c r="G393">
        <v>11.86</v>
      </c>
      <c r="H393">
        <v>-3.3299999999999272</v>
      </c>
      <c r="I393">
        <v>-7.6100000000000136</v>
      </c>
      <c r="J393">
        <v>-28.82000000000005</v>
      </c>
      <c r="K393">
        <v>25.590000000000032</v>
      </c>
      <c r="L393">
        <v>-11.839999999999975</v>
      </c>
      <c r="M393">
        <v>0.44999999999998863</v>
      </c>
      <c r="N393">
        <v>-22.990000000000009</v>
      </c>
      <c r="O393">
        <v>10.050000000000011</v>
      </c>
      <c r="P393">
        <v>-4.480000000000004</v>
      </c>
      <c r="Q393">
        <v>-3.3900000000000006</v>
      </c>
      <c r="R393">
        <v>-2.3999999999999915</v>
      </c>
      <c r="S393">
        <v>5.2399999999999949</v>
      </c>
    </row>
    <row r="394" spans="1:19" x14ac:dyDescent="0.25">
      <c r="A394" s="4">
        <v>30195</v>
      </c>
      <c r="B394" s="6">
        <v>896.25</v>
      </c>
      <c r="C394" s="6">
        <v>360.46</v>
      </c>
      <c r="D394" s="6">
        <v>115.36</v>
      </c>
      <c r="E394">
        <v>-5.0599999999999454</v>
      </c>
      <c r="F394">
        <v>-0.15000000000003411</v>
      </c>
      <c r="G394">
        <v>0.28000000000000114</v>
      </c>
      <c r="H394">
        <v>92.709999999999923</v>
      </c>
      <c r="I394">
        <v>-3.3299999999999272</v>
      </c>
      <c r="J394">
        <v>-7.6100000000000136</v>
      </c>
      <c r="K394">
        <v>-28.82000000000005</v>
      </c>
      <c r="L394">
        <v>51.860000000000014</v>
      </c>
      <c r="M394">
        <v>-11.839999999999975</v>
      </c>
      <c r="N394">
        <v>0.44999999999998863</v>
      </c>
      <c r="O394">
        <v>-22.990000000000009</v>
      </c>
      <c r="P394">
        <v>11.86</v>
      </c>
      <c r="Q394">
        <v>-4.480000000000004</v>
      </c>
      <c r="R394">
        <v>-3.3900000000000006</v>
      </c>
      <c r="S394">
        <v>-2.3999999999999915</v>
      </c>
    </row>
    <row r="395" spans="1:19" x14ac:dyDescent="0.25">
      <c r="A395" s="4">
        <v>30225</v>
      </c>
      <c r="B395" s="6">
        <v>991.72</v>
      </c>
      <c r="C395" s="6">
        <v>420.19</v>
      </c>
      <c r="D395" s="6">
        <v>119.19</v>
      </c>
      <c r="E395">
        <v>95.470000000000027</v>
      </c>
      <c r="F395">
        <v>59.730000000000018</v>
      </c>
      <c r="G395">
        <v>3.8299999999999983</v>
      </c>
      <c r="H395">
        <v>-5.0599999999999454</v>
      </c>
      <c r="I395">
        <v>92.709999999999923</v>
      </c>
      <c r="J395">
        <v>-3.3299999999999272</v>
      </c>
      <c r="K395">
        <v>-7.6100000000000136</v>
      </c>
      <c r="L395">
        <v>-0.15000000000003411</v>
      </c>
      <c r="M395">
        <v>51.860000000000014</v>
      </c>
      <c r="N395">
        <v>-11.839999999999975</v>
      </c>
      <c r="O395">
        <v>0.44999999999998863</v>
      </c>
      <c r="P395">
        <v>0.28000000000000114</v>
      </c>
      <c r="Q395">
        <v>11.86</v>
      </c>
      <c r="R395">
        <v>-4.480000000000004</v>
      </c>
      <c r="S395">
        <v>-3.3900000000000006</v>
      </c>
    </row>
    <row r="396" spans="1:19" x14ac:dyDescent="0.25">
      <c r="A396" s="4">
        <v>30256</v>
      </c>
      <c r="B396" s="6">
        <v>1039.28</v>
      </c>
      <c r="C396" s="6">
        <v>444.39</v>
      </c>
      <c r="D396" s="6">
        <v>116.09</v>
      </c>
      <c r="E396">
        <v>47.559999999999945</v>
      </c>
      <c r="F396">
        <v>24.199999999999989</v>
      </c>
      <c r="G396">
        <v>-3.0999999999999943</v>
      </c>
      <c r="H396">
        <v>95.470000000000027</v>
      </c>
      <c r="I396">
        <v>-5.0599999999999454</v>
      </c>
      <c r="J396">
        <v>92.709999999999923</v>
      </c>
      <c r="K396">
        <v>-3.3299999999999272</v>
      </c>
      <c r="L396">
        <v>59.730000000000018</v>
      </c>
      <c r="M396">
        <v>-0.15000000000003411</v>
      </c>
      <c r="N396">
        <v>51.860000000000014</v>
      </c>
      <c r="O396">
        <v>-11.839999999999975</v>
      </c>
      <c r="P396">
        <v>3.8299999999999983</v>
      </c>
      <c r="Q396">
        <v>0.28000000000000114</v>
      </c>
      <c r="R396">
        <v>11.86</v>
      </c>
      <c r="S396">
        <v>-4.480000000000004</v>
      </c>
    </row>
    <row r="397" spans="1:19" x14ac:dyDescent="0.25">
      <c r="A397" s="4">
        <v>30286</v>
      </c>
      <c r="B397" s="6">
        <v>1046.54</v>
      </c>
      <c r="C397" s="6">
        <v>448.38</v>
      </c>
      <c r="D397" s="6">
        <v>119.46</v>
      </c>
      <c r="E397">
        <v>7.2599999999999909</v>
      </c>
      <c r="F397">
        <v>3.9900000000000091</v>
      </c>
      <c r="G397">
        <v>3.3699999999999903</v>
      </c>
      <c r="H397">
        <v>47.559999999999945</v>
      </c>
      <c r="I397">
        <v>95.470000000000027</v>
      </c>
      <c r="J397">
        <v>-5.0599999999999454</v>
      </c>
      <c r="K397">
        <v>92.709999999999923</v>
      </c>
      <c r="L397">
        <v>24.199999999999989</v>
      </c>
      <c r="M397">
        <v>59.730000000000018</v>
      </c>
      <c r="N397">
        <v>-0.15000000000003411</v>
      </c>
      <c r="O397">
        <v>51.860000000000014</v>
      </c>
      <c r="P397">
        <v>-3.0999999999999943</v>
      </c>
      <c r="Q397">
        <v>3.8299999999999983</v>
      </c>
      <c r="R397">
        <v>0.28000000000000114</v>
      </c>
      <c r="S397">
        <v>11.86</v>
      </c>
    </row>
    <row r="398" spans="1:19" x14ac:dyDescent="0.25">
      <c r="A398" s="4">
        <v>30317</v>
      </c>
      <c r="B398" s="6">
        <v>1075.7</v>
      </c>
      <c r="C398" s="6">
        <v>463.55</v>
      </c>
      <c r="D398" s="6">
        <v>124.4</v>
      </c>
      <c r="E398">
        <v>29.160000000000082</v>
      </c>
      <c r="F398">
        <v>15.170000000000016</v>
      </c>
      <c r="G398">
        <v>4.9400000000000119</v>
      </c>
      <c r="H398">
        <v>7.2599999999999909</v>
      </c>
      <c r="I398">
        <v>47.559999999999945</v>
      </c>
      <c r="J398">
        <v>95.470000000000027</v>
      </c>
      <c r="K398">
        <v>-5.0599999999999454</v>
      </c>
      <c r="L398">
        <v>3.9900000000000091</v>
      </c>
      <c r="M398">
        <v>24.199999999999989</v>
      </c>
      <c r="N398">
        <v>59.730000000000018</v>
      </c>
      <c r="O398">
        <v>-0.15000000000003411</v>
      </c>
      <c r="P398">
        <v>3.3699999999999903</v>
      </c>
      <c r="Q398">
        <v>-3.0999999999999943</v>
      </c>
      <c r="R398">
        <v>3.8299999999999983</v>
      </c>
      <c r="S398">
        <v>0.28000000000000114</v>
      </c>
    </row>
    <row r="399" spans="1:19" x14ac:dyDescent="0.25">
      <c r="A399" s="4">
        <v>30348</v>
      </c>
      <c r="B399" s="6">
        <v>1112.1600000000001</v>
      </c>
      <c r="C399" s="6">
        <v>491.98</v>
      </c>
      <c r="D399" s="6">
        <v>125.05</v>
      </c>
      <c r="E399">
        <v>36.460000000000036</v>
      </c>
      <c r="F399">
        <v>28.430000000000007</v>
      </c>
      <c r="G399">
        <v>0.64999999999999147</v>
      </c>
      <c r="H399">
        <v>29.160000000000082</v>
      </c>
      <c r="I399">
        <v>7.2599999999999909</v>
      </c>
      <c r="J399">
        <v>47.559999999999945</v>
      </c>
      <c r="K399">
        <v>95.470000000000027</v>
      </c>
      <c r="L399">
        <v>15.170000000000016</v>
      </c>
      <c r="M399">
        <v>3.9900000000000091</v>
      </c>
      <c r="N399">
        <v>24.199999999999989</v>
      </c>
      <c r="O399">
        <v>59.730000000000018</v>
      </c>
      <c r="P399">
        <v>4.9400000000000119</v>
      </c>
      <c r="Q399">
        <v>3.3699999999999903</v>
      </c>
      <c r="R399">
        <v>-3.0999999999999943</v>
      </c>
      <c r="S399">
        <v>3.8299999999999983</v>
      </c>
    </row>
    <row r="400" spans="1:19" x14ac:dyDescent="0.25">
      <c r="A400" s="4">
        <v>30376</v>
      </c>
      <c r="B400" s="6">
        <v>1130.03</v>
      </c>
      <c r="C400" s="6">
        <v>507.39</v>
      </c>
      <c r="D400" s="6">
        <v>124.54</v>
      </c>
      <c r="E400">
        <v>17.869999999999891</v>
      </c>
      <c r="F400">
        <v>15.409999999999968</v>
      </c>
      <c r="G400">
        <v>-0.50999999999999091</v>
      </c>
      <c r="H400">
        <v>36.460000000000036</v>
      </c>
      <c r="I400">
        <v>29.160000000000082</v>
      </c>
      <c r="J400">
        <v>7.2599999999999909</v>
      </c>
      <c r="K400">
        <v>47.559999999999945</v>
      </c>
      <c r="L400">
        <v>28.430000000000007</v>
      </c>
      <c r="M400">
        <v>15.170000000000016</v>
      </c>
      <c r="N400">
        <v>3.9900000000000091</v>
      </c>
      <c r="O400">
        <v>24.199999999999989</v>
      </c>
      <c r="P400">
        <v>0.64999999999999147</v>
      </c>
      <c r="Q400">
        <v>4.9400000000000119</v>
      </c>
      <c r="R400">
        <v>3.3699999999999903</v>
      </c>
      <c r="S400">
        <v>-3.0999999999999943</v>
      </c>
    </row>
    <row r="401" spans="1:19" x14ac:dyDescent="0.25">
      <c r="A401" s="4">
        <v>30407</v>
      </c>
      <c r="B401" s="6">
        <v>1226.2</v>
      </c>
      <c r="C401" s="6">
        <v>524.94000000000005</v>
      </c>
      <c r="D401" s="6">
        <v>128.41</v>
      </c>
      <c r="E401">
        <v>96.170000000000073</v>
      </c>
      <c r="F401">
        <v>17.550000000000068</v>
      </c>
      <c r="G401">
        <v>3.8699999999999903</v>
      </c>
      <c r="H401">
        <v>17.869999999999891</v>
      </c>
      <c r="I401">
        <v>36.460000000000036</v>
      </c>
      <c r="J401">
        <v>29.160000000000082</v>
      </c>
      <c r="K401">
        <v>7.2599999999999909</v>
      </c>
      <c r="L401">
        <v>15.409999999999968</v>
      </c>
      <c r="M401">
        <v>28.430000000000007</v>
      </c>
      <c r="N401">
        <v>15.170000000000016</v>
      </c>
      <c r="O401">
        <v>3.9900000000000091</v>
      </c>
      <c r="P401">
        <v>-0.50999999999999091</v>
      </c>
      <c r="Q401">
        <v>0.64999999999999147</v>
      </c>
      <c r="R401">
        <v>4.9400000000000119</v>
      </c>
      <c r="S401">
        <v>3.3699999999999903</v>
      </c>
    </row>
    <row r="402" spans="1:19" x14ac:dyDescent="0.25">
      <c r="A402" s="4">
        <v>30437</v>
      </c>
      <c r="B402" s="6">
        <v>1199.98</v>
      </c>
      <c r="C402" s="6">
        <v>539.04999999999995</v>
      </c>
      <c r="D402" s="6">
        <v>129.71</v>
      </c>
      <c r="E402">
        <v>-26.220000000000027</v>
      </c>
      <c r="F402">
        <v>14.1099999999999</v>
      </c>
      <c r="G402">
        <v>1.3000000000000114</v>
      </c>
      <c r="H402">
        <v>96.170000000000073</v>
      </c>
      <c r="I402">
        <v>17.869999999999891</v>
      </c>
      <c r="J402">
        <v>36.460000000000036</v>
      </c>
      <c r="K402">
        <v>29.160000000000082</v>
      </c>
      <c r="L402">
        <v>17.550000000000068</v>
      </c>
      <c r="M402">
        <v>15.409999999999968</v>
      </c>
      <c r="N402">
        <v>28.430000000000007</v>
      </c>
      <c r="O402">
        <v>15.170000000000016</v>
      </c>
      <c r="P402">
        <v>3.8699999999999903</v>
      </c>
      <c r="Q402">
        <v>-0.50999999999999091</v>
      </c>
      <c r="R402">
        <v>0.64999999999999147</v>
      </c>
      <c r="S402">
        <v>4.9400000000000119</v>
      </c>
    </row>
    <row r="403" spans="1:19" x14ac:dyDescent="0.25">
      <c r="A403" s="4">
        <v>30468</v>
      </c>
      <c r="B403" s="6">
        <v>1221.96</v>
      </c>
      <c r="C403" s="6">
        <v>585.91999999999996</v>
      </c>
      <c r="D403" s="6">
        <v>127.63</v>
      </c>
      <c r="E403">
        <v>21.980000000000018</v>
      </c>
      <c r="F403">
        <v>46.870000000000005</v>
      </c>
      <c r="G403">
        <v>-2.0800000000000125</v>
      </c>
      <c r="H403">
        <v>-26.220000000000027</v>
      </c>
      <c r="I403">
        <v>96.170000000000073</v>
      </c>
      <c r="J403">
        <v>17.869999999999891</v>
      </c>
      <c r="K403">
        <v>36.460000000000036</v>
      </c>
      <c r="L403">
        <v>14.1099999999999</v>
      </c>
      <c r="M403">
        <v>17.550000000000068</v>
      </c>
      <c r="N403">
        <v>15.409999999999968</v>
      </c>
      <c r="O403">
        <v>28.430000000000007</v>
      </c>
      <c r="P403">
        <v>1.3000000000000114</v>
      </c>
      <c r="Q403">
        <v>3.8699999999999903</v>
      </c>
      <c r="R403">
        <v>-0.50999999999999091</v>
      </c>
      <c r="S403">
        <v>0.64999999999999147</v>
      </c>
    </row>
    <row r="404" spans="1:19" x14ac:dyDescent="0.25">
      <c r="A404" s="4">
        <v>30498</v>
      </c>
      <c r="B404" s="6">
        <v>1199.22</v>
      </c>
      <c r="C404" s="6">
        <v>550.77</v>
      </c>
      <c r="D404" s="6">
        <v>129.77000000000001</v>
      </c>
      <c r="E404">
        <v>-22.740000000000009</v>
      </c>
      <c r="F404">
        <v>-35.149999999999977</v>
      </c>
      <c r="G404">
        <v>2.1400000000000148</v>
      </c>
      <c r="H404">
        <v>21.980000000000018</v>
      </c>
      <c r="I404">
        <v>-26.220000000000027</v>
      </c>
      <c r="J404">
        <v>96.170000000000073</v>
      </c>
      <c r="K404">
        <v>17.869999999999891</v>
      </c>
      <c r="L404">
        <v>46.870000000000005</v>
      </c>
      <c r="M404">
        <v>14.1099999999999</v>
      </c>
      <c r="N404">
        <v>17.550000000000068</v>
      </c>
      <c r="O404">
        <v>15.409999999999968</v>
      </c>
      <c r="P404">
        <v>-2.0800000000000125</v>
      </c>
      <c r="Q404">
        <v>1.3000000000000114</v>
      </c>
      <c r="R404">
        <v>3.8699999999999903</v>
      </c>
      <c r="S404">
        <v>-0.50999999999999091</v>
      </c>
    </row>
    <row r="405" spans="1:19" x14ac:dyDescent="0.25">
      <c r="A405" s="4">
        <v>30529</v>
      </c>
      <c r="B405" s="6">
        <v>1216.1600000000001</v>
      </c>
      <c r="C405" s="6">
        <v>548.58000000000004</v>
      </c>
      <c r="D405" s="6">
        <v>129.53</v>
      </c>
      <c r="E405">
        <v>16.940000000000055</v>
      </c>
      <c r="F405">
        <v>-2.1899999999999409</v>
      </c>
      <c r="G405">
        <v>-0.24000000000000909</v>
      </c>
      <c r="H405">
        <v>-22.740000000000009</v>
      </c>
      <c r="I405">
        <v>21.980000000000018</v>
      </c>
      <c r="J405">
        <v>-26.220000000000027</v>
      </c>
      <c r="K405">
        <v>96.170000000000073</v>
      </c>
      <c r="L405">
        <v>-35.149999999999977</v>
      </c>
      <c r="M405">
        <v>46.870000000000005</v>
      </c>
      <c r="N405">
        <v>14.1099999999999</v>
      </c>
      <c r="O405">
        <v>17.550000000000068</v>
      </c>
      <c r="P405">
        <v>2.1400000000000148</v>
      </c>
      <c r="Q405">
        <v>-2.0800000000000125</v>
      </c>
      <c r="R405">
        <v>1.3000000000000114</v>
      </c>
      <c r="S405">
        <v>3.8699999999999903</v>
      </c>
    </row>
    <row r="406" spans="1:19" x14ac:dyDescent="0.25">
      <c r="A406" s="4">
        <v>30560</v>
      </c>
      <c r="B406" s="6">
        <v>1233.1300000000001</v>
      </c>
      <c r="C406" s="6">
        <v>561.58000000000004</v>
      </c>
      <c r="D406" s="6">
        <v>134.68</v>
      </c>
      <c r="E406">
        <v>16.970000000000027</v>
      </c>
      <c r="F406">
        <v>13</v>
      </c>
      <c r="G406">
        <v>5.1500000000000057</v>
      </c>
      <c r="H406">
        <v>16.940000000000055</v>
      </c>
      <c r="I406">
        <v>-22.740000000000009</v>
      </c>
      <c r="J406">
        <v>21.980000000000018</v>
      </c>
      <c r="K406">
        <v>-26.220000000000027</v>
      </c>
      <c r="L406">
        <v>-2.1899999999999409</v>
      </c>
      <c r="M406">
        <v>-35.149999999999977</v>
      </c>
      <c r="N406">
        <v>46.870000000000005</v>
      </c>
      <c r="O406">
        <v>14.1099999999999</v>
      </c>
      <c r="P406">
        <v>-0.24000000000000909</v>
      </c>
      <c r="Q406">
        <v>2.1400000000000148</v>
      </c>
      <c r="R406">
        <v>-2.0800000000000125</v>
      </c>
      <c r="S406">
        <v>1.3000000000000114</v>
      </c>
    </row>
    <row r="407" spans="1:19" x14ac:dyDescent="0.25">
      <c r="A407" s="4">
        <v>30590</v>
      </c>
      <c r="B407" s="6">
        <v>1225.2</v>
      </c>
      <c r="C407" s="6">
        <v>577.16999999999996</v>
      </c>
      <c r="D407" s="6">
        <v>140.69999999999999</v>
      </c>
      <c r="E407">
        <v>-7.9300000000000637</v>
      </c>
      <c r="F407">
        <v>15.589999999999918</v>
      </c>
      <c r="G407">
        <v>6.0199999999999818</v>
      </c>
      <c r="H407">
        <v>16.970000000000027</v>
      </c>
      <c r="I407">
        <v>16.940000000000055</v>
      </c>
      <c r="J407">
        <v>-22.740000000000009</v>
      </c>
      <c r="K407">
        <v>21.980000000000018</v>
      </c>
      <c r="L407">
        <v>13</v>
      </c>
      <c r="M407">
        <v>-2.1899999999999409</v>
      </c>
      <c r="N407">
        <v>-35.149999999999977</v>
      </c>
      <c r="O407">
        <v>46.870000000000005</v>
      </c>
      <c r="P407">
        <v>5.1500000000000057</v>
      </c>
      <c r="Q407">
        <v>-0.24000000000000909</v>
      </c>
      <c r="R407">
        <v>2.1400000000000148</v>
      </c>
      <c r="S407">
        <v>-2.0800000000000125</v>
      </c>
    </row>
    <row r="408" spans="1:19" x14ac:dyDescent="0.25">
      <c r="A408" s="4">
        <v>30621</v>
      </c>
      <c r="B408" s="6">
        <v>1276.02</v>
      </c>
      <c r="C408" s="6">
        <v>605.47</v>
      </c>
      <c r="D408" s="6">
        <v>136.22</v>
      </c>
      <c r="E408">
        <v>50.819999999999936</v>
      </c>
      <c r="F408">
        <v>28.300000000000068</v>
      </c>
      <c r="G408">
        <v>-4.4799999999999898</v>
      </c>
      <c r="H408">
        <v>-7.9300000000000637</v>
      </c>
      <c r="I408">
        <v>16.970000000000027</v>
      </c>
      <c r="J408">
        <v>16.940000000000055</v>
      </c>
      <c r="K408">
        <v>-22.740000000000009</v>
      </c>
      <c r="L408">
        <v>15.589999999999918</v>
      </c>
      <c r="M408">
        <v>13</v>
      </c>
      <c r="N408">
        <v>-2.1899999999999409</v>
      </c>
      <c r="O408">
        <v>-35.149999999999977</v>
      </c>
      <c r="P408">
        <v>6.0199999999999818</v>
      </c>
      <c r="Q408">
        <v>5.1500000000000057</v>
      </c>
      <c r="R408">
        <v>-0.24000000000000909</v>
      </c>
      <c r="S408">
        <v>2.1400000000000148</v>
      </c>
    </row>
    <row r="409" spans="1:19" x14ac:dyDescent="0.25">
      <c r="A409" s="4">
        <v>30651</v>
      </c>
      <c r="B409" s="6">
        <v>1258.6400000000001</v>
      </c>
      <c r="C409" s="6">
        <v>598.59</v>
      </c>
      <c r="D409" s="6">
        <v>131.84</v>
      </c>
      <c r="E409">
        <v>-17.379999999999882</v>
      </c>
      <c r="F409">
        <v>-6.8799999999999955</v>
      </c>
      <c r="G409">
        <v>-4.3799999999999955</v>
      </c>
      <c r="H409">
        <v>50.819999999999936</v>
      </c>
      <c r="I409">
        <v>-7.9300000000000637</v>
      </c>
      <c r="J409">
        <v>16.970000000000027</v>
      </c>
      <c r="K409">
        <v>16.940000000000055</v>
      </c>
      <c r="L409">
        <v>28.300000000000068</v>
      </c>
      <c r="M409">
        <v>15.589999999999918</v>
      </c>
      <c r="N409">
        <v>13</v>
      </c>
      <c r="O409">
        <v>-2.1899999999999409</v>
      </c>
      <c r="P409">
        <v>-4.4799999999999898</v>
      </c>
      <c r="Q409">
        <v>6.0199999999999818</v>
      </c>
      <c r="R409">
        <v>5.1500000000000057</v>
      </c>
      <c r="S409">
        <v>-0.24000000000000909</v>
      </c>
    </row>
    <row r="410" spans="1:19" x14ac:dyDescent="0.25">
      <c r="A410" s="4">
        <v>30682</v>
      </c>
      <c r="B410" s="6">
        <v>1220.58</v>
      </c>
      <c r="C410" s="6">
        <v>554.69000000000005</v>
      </c>
      <c r="D410" s="6">
        <v>132.76</v>
      </c>
      <c r="E410">
        <v>-38.060000000000173</v>
      </c>
      <c r="F410">
        <v>-43.899999999999977</v>
      </c>
      <c r="G410">
        <v>0.91999999999998749</v>
      </c>
      <c r="H410">
        <v>-17.379999999999882</v>
      </c>
      <c r="I410">
        <v>50.819999999999936</v>
      </c>
      <c r="J410">
        <v>-7.9300000000000637</v>
      </c>
      <c r="K410">
        <v>16.970000000000027</v>
      </c>
      <c r="L410">
        <v>-6.8799999999999955</v>
      </c>
      <c r="M410">
        <v>28.300000000000068</v>
      </c>
      <c r="N410">
        <v>15.589999999999918</v>
      </c>
      <c r="O410">
        <v>13</v>
      </c>
      <c r="P410">
        <v>-4.3799999999999955</v>
      </c>
      <c r="Q410">
        <v>-4.4799999999999898</v>
      </c>
      <c r="R410">
        <v>6.0199999999999818</v>
      </c>
      <c r="S410">
        <v>5.1500000000000057</v>
      </c>
    </row>
    <row r="411" spans="1:19" x14ac:dyDescent="0.25">
      <c r="A411" s="4">
        <v>30713</v>
      </c>
      <c r="B411" s="6">
        <v>1154.6300000000001</v>
      </c>
      <c r="C411" s="6">
        <v>511.11</v>
      </c>
      <c r="D411" s="6">
        <v>127.79</v>
      </c>
      <c r="E411">
        <v>-65.949999999999818</v>
      </c>
      <c r="F411">
        <v>-43.580000000000041</v>
      </c>
      <c r="G411">
        <v>-4.9699999999999847</v>
      </c>
      <c r="H411">
        <v>-38.060000000000173</v>
      </c>
      <c r="I411">
        <v>-17.379999999999882</v>
      </c>
      <c r="J411">
        <v>50.819999999999936</v>
      </c>
      <c r="K411">
        <v>-7.9300000000000637</v>
      </c>
      <c r="L411">
        <v>-43.899999999999977</v>
      </c>
      <c r="M411">
        <v>-6.8799999999999955</v>
      </c>
      <c r="N411">
        <v>28.300000000000068</v>
      </c>
      <c r="O411">
        <v>15.589999999999918</v>
      </c>
      <c r="P411">
        <v>0.91999999999998749</v>
      </c>
      <c r="Q411">
        <v>-4.3799999999999955</v>
      </c>
      <c r="R411">
        <v>-4.4799999999999898</v>
      </c>
      <c r="S411">
        <v>6.0199999999999818</v>
      </c>
    </row>
    <row r="412" spans="1:19" x14ac:dyDescent="0.25">
      <c r="A412" s="4">
        <v>30742</v>
      </c>
      <c r="B412" s="6">
        <v>1164.8900000000001</v>
      </c>
      <c r="C412" s="6">
        <v>510.19</v>
      </c>
      <c r="D412" s="6">
        <v>126.83</v>
      </c>
      <c r="E412">
        <v>10.259999999999991</v>
      </c>
      <c r="F412">
        <v>-0.92000000000001592</v>
      </c>
      <c r="G412">
        <v>-0.96000000000000796</v>
      </c>
      <c r="H412">
        <v>-65.949999999999818</v>
      </c>
      <c r="I412">
        <v>-38.060000000000173</v>
      </c>
      <c r="J412">
        <v>-17.379999999999882</v>
      </c>
      <c r="K412">
        <v>50.819999999999936</v>
      </c>
      <c r="L412">
        <v>-43.580000000000041</v>
      </c>
      <c r="M412">
        <v>-43.899999999999977</v>
      </c>
      <c r="N412">
        <v>-6.8799999999999955</v>
      </c>
      <c r="O412">
        <v>28.300000000000068</v>
      </c>
      <c r="P412">
        <v>-4.9699999999999847</v>
      </c>
      <c r="Q412">
        <v>0.91999999999998749</v>
      </c>
      <c r="R412">
        <v>-4.3799999999999955</v>
      </c>
      <c r="S412">
        <v>-4.4799999999999898</v>
      </c>
    </row>
    <row r="413" spans="1:19" x14ac:dyDescent="0.25">
      <c r="A413" s="4">
        <v>30773</v>
      </c>
      <c r="B413" s="6">
        <v>1170.75</v>
      </c>
      <c r="C413" s="6">
        <v>496.91</v>
      </c>
      <c r="D413" s="6">
        <v>126.01</v>
      </c>
      <c r="E413">
        <v>5.8599999999999</v>
      </c>
      <c r="F413">
        <v>-13.279999999999973</v>
      </c>
      <c r="G413">
        <v>-0.81999999999999318</v>
      </c>
      <c r="H413">
        <v>10.259999999999991</v>
      </c>
      <c r="I413">
        <v>-65.949999999999818</v>
      </c>
      <c r="J413">
        <v>-38.060000000000173</v>
      </c>
      <c r="K413">
        <v>-17.379999999999882</v>
      </c>
      <c r="L413">
        <v>-0.92000000000001592</v>
      </c>
      <c r="M413">
        <v>-43.580000000000041</v>
      </c>
      <c r="N413">
        <v>-43.899999999999977</v>
      </c>
      <c r="O413">
        <v>-6.8799999999999955</v>
      </c>
      <c r="P413">
        <v>-0.96000000000000796</v>
      </c>
      <c r="Q413">
        <v>-4.9699999999999847</v>
      </c>
      <c r="R413">
        <v>0.91999999999998749</v>
      </c>
      <c r="S413">
        <v>-4.3799999999999955</v>
      </c>
    </row>
    <row r="414" spans="1:19" x14ac:dyDescent="0.25">
      <c r="A414" s="4">
        <v>30803</v>
      </c>
      <c r="B414" s="6">
        <v>1104.8499999999999</v>
      </c>
      <c r="C414" s="6">
        <v>467.08</v>
      </c>
      <c r="D414" s="6">
        <v>122.69</v>
      </c>
      <c r="E414">
        <v>-65.900000000000091</v>
      </c>
      <c r="F414">
        <v>-29.830000000000041</v>
      </c>
      <c r="G414">
        <v>-3.3200000000000074</v>
      </c>
      <c r="H414">
        <v>5.8599999999999</v>
      </c>
      <c r="I414">
        <v>10.259999999999991</v>
      </c>
      <c r="J414">
        <v>-65.949999999999818</v>
      </c>
      <c r="K414">
        <v>-38.060000000000173</v>
      </c>
      <c r="L414">
        <v>-13.279999999999973</v>
      </c>
      <c r="M414">
        <v>-0.92000000000001592</v>
      </c>
      <c r="N414">
        <v>-43.580000000000041</v>
      </c>
      <c r="O414">
        <v>-43.899999999999977</v>
      </c>
      <c r="P414">
        <v>-0.81999999999999318</v>
      </c>
      <c r="Q414">
        <v>-0.96000000000000796</v>
      </c>
      <c r="R414">
        <v>-4.9699999999999847</v>
      </c>
      <c r="S414">
        <v>0.91999999999998749</v>
      </c>
    </row>
    <row r="415" spans="1:19" x14ac:dyDescent="0.25">
      <c r="A415" s="4">
        <v>30834</v>
      </c>
      <c r="B415" s="6">
        <v>1132.4000000000001</v>
      </c>
      <c r="C415" s="6">
        <v>474.18</v>
      </c>
      <c r="D415" s="6">
        <v>124.28</v>
      </c>
      <c r="E415">
        <v>27.550000000000182</v>
      </c>
      <c r="F415">
        <v>7.1000000000000227</v>
      </c>
      <c r="G415">
        <v>1.5900000000000034</v>
      </c>
      <c r="H415">
        <v>-65.900000000000091</v>
      </c>
      <c r="I415">
        <v>5.8599999999999</v>
      </c>
      <c r="J415">
        <v>10.259999999999991</v>
      </c>
      <c r="K415">
        <v>-65.949999999999818</v>
      </c>
      <c r="L415">
        <v>-29.830000000000041</v>
      </c>
      <c r="M415">
        <v>-13.279999999999973</v>
      </c>
      <c r="N415">
        <v>-0.92000000000001592</v>
      </c>
      <c r="O415">
        <v>-43.580000000000041</v>
      </c>
      <c r="P415">
        <v>-3.3200000000000074</v>
      </c>
      <c r="Q415">
        <v>-0.81999999999999318</v>
      </c>
      <c r="R415">
        <v>-0.96000000000000796</v>
      </c>
      <c r="S415">
        <v>-4.9699999999999847</v>
      </c>
    </row>
    <row r="416" spans="1:19" x14ac:dyDescent="0.25">
      <c r="A416" s="4">
        <v>30864</v>
      </c>
      <c r="B416" s="6">
        <v>1115.28</v>
      </c>
      <c r="C416" s="6">
        <v>473.58</v>
      </c>
      <c r="D416" s="6">
        <v>123.03</v>
      </c>
      <c r="E416">
        <v>-17.120000000000118</v>
      </c>
      <c r="F416">
        <v>-0.60000000000002274</v>
      </c>
      <c r="G416">
        <v>-1.25</v>
      </c>
      <c r="H416">
        <v>27.550000000000182</v>
      </c>
      <c r="I416">
        <v>-65.900000000000091</v>
      </c>
      <c r="J416">
        <v>5.8599999999999</v>
      </c>
      <c r="K416">
        <v>10.259999999999991</v>
      </c>
      <c r="L416">
        <v>7.1000000000000227</v>
      </c>
      <c r="M416">
        <v>-29.830000000000041</v>
      </c>
      <c r="N416">
        <v>-13.279999999999973</v>
      </c>
      <c r="O416">
        <v>-0.92000000000001592</v>
      </c>
      <c r="P416">
        <v>1.5900000000000034</v>
      </c>
      <c r="Q416">
        <v>-3.3200000000000074</v>
      </c>
      <c r="R416">
        <v>-0.81999999999999318</v>
      </c>
      <c r="S416">
        <v>-0.96000000000000796</v>
      </c>
    </row>
    <row r="417" spans="1:19" x14ac:dyDescent="0.25">
      <c r="A417" s="4">
        <v>30895</v>
      </c>
      <c r="B417" s="6">
        <v>1224.3800000000001</v>
      </c>
      <c r="C417" s="6">
        <v>520.51</v>
      </c>
      <c r="D417" s="6">
        <v>129.46</v>
      </c>
      <c r="E417">
        <v>109.10000000000014</v>
      </c>
      <c r="F417">
        <v>46.930000000000007</v>
      </c>
      <c r="G417">
        <v>6.4300000000000068</v>
      </c>
      <c r="H417">
        <v>-17.120000000000118</v>
      </c>
      <c r="I417">
        <v>27.550000000000182</v>
      </c>
      <c r="J417">
        <v>-65.900000000000091</v>
      </c>
      <c r="K417">
        <v>5.8599999999999</v>
      </c>
      <c r="L417">
        <v>-0.60000000000002274</v>
      </c>
      <c r="M417">
        <v>7.1000000000000227</v>
      </c>
      <c r="N417">
        <v>-29.830000000000041</v>
      </c>
      <c r="O417">
        <v>-13.279999999999973</v>
      </c>
      <c r="P417">
        <v>-1.25</v>
      </c>
      <c r="Q417">
        <v>1.5900000000000034</v>
      </c>
      <c r="R417">
        <v>-3.3200000000000074</v>
      </c>
      <c r="S417">
        <v>-0.81999999999999318</v>
      </c>
    </row>
    <row r="418" spans="1:19" x14ac:dyDescent="0.25">
      <c r="A418" s="4">
        <v>30926</v>
      </c>
      <c r="B418" s="6">
        <v>1206.71</v>
      </c>
      <c r="C418" s="6">
        <v>517.61</v>
      </c>
      <c r="D418" s="6">
        <v>139.16</v>
      </c>
      <c r="E418">
        <v>-17.670000000000073</v>
      </c>
      <c r="F418">
        <v>-2.8999999999999773</v>
      </c>
      <c r="G418">
        <v>9.6999999999999886</v>
      </c>
      <c r="H418">
        <v>109.10000000000014</v>
      </c>
      <c r="I418">
        <v>-17.120000000000118</v>
      </c>
      <c r="J418">
        <v>27.550000000000182</v>
      </c>
      <c r="K418">
        <v>-65.900000000000091</v>
      </c>
      <c r="L418">
        <v>46.930000000000007</v>
      </c>
      <c r="M418">
        <v>-0.60000000000002274</v>
      </c>
      <c r="N418">
        <v>7.1000000000000227</v>
      </c>
      <c r="O418">
        <v>-29.830000000000041</v>
      </c>
      <c r="P418">
        <v>6.4300000000000068</v>
      </c>
      <c r="Q418">
        <v>-1.25</v>
      </c>
      <c r="R418">
        <v>1.5900000000000034</v>
      </c>
      <c r="S418">
        <v>-3.3200000000000074</v>
      </c>
    </row>
    <row r="419" spans="1:19" x14ac:dyDescent="0.25">
      <c r="A419" s="4">
        <v>30956</v>
      </c>
      <c r="B419" s="6">
        <v>1207.3800000000001</v>
      </c>
      <c r="C419" s="6">
        <v>529.64</v>
      </c>
      <c r="D419" s="6">
        <v>142.49</v>
      </c>
      <c r="E419">
        <v>0.67000000000007276</v>
      </c>
      <c r="F419">
        <v>12.029999999999973</v>
      </c>
      <c r="G419">
        <v>3.3300000000000125</v>
      </c>
      <c r="H419">
        <v>-17.670000000000073</v>
      </c>
      <c r="I419">
        <v>109.10000000000014</v>
      </c>
      <c r="J419">
        <v>-17.120000000000118</v>
      </c>
      <c r="K419">
        <v>27.550000000000182</v>
      </c>
      <c r="L419">
        <v>-2.8999999999999773</v>
      </c>
      <c r="M419">
        <v>46.930000000000007</v>
      </c>
      <c r="N419">
        <v>-0.60000000000002274</v>
      </c>
      <c r="O419">
        <v>7.1000000000000227</v>
      </c>
      <c r="P419">
        <v>9.6999999999999886</v>
      </c>
      <c r="Q419">
        <v>6.4300000000000068</v>
      </c>
      <c r="R419">
        <v>-1.25</v>
      </c>
      <c r="S419">
        <v>1.5900000000000034</v>
      </c>
    </row>
    <row r="420" spans="1:19" x14ac:dyDescent="0.25">
      <c r="A420" s="4">
        <v>30987</v>
      </c>
      <c r="B420" s="6">
        <v>1188.94</v>
      </c>
      <c r="C420" s="6">
        <v>522.25</v>
      </c>
      <c r="D420" s="6">
        <v>145.62</v>
      </c>
      <c r="E420">
        <v>-18.440000000000055</v>
      </c>
      <c r="F420">
        <v>-7.3899999999999864</v>
      </c>
      <c r="G420">
        <v>3.1299999999999955</v>
      </c>
      <c r="H420">
        <v>0.67000000000007276</v>
      </c>
      <c r="I420">
        <v>-17.670000000000073</v>
      </c>
      <c r="J420">
        <v>109.10000000000014</v>
      </c>
      <c r="K420">
        <v>-17.120000000000118</v>
      </c>
      <c r="L420">
        <v>12.029999999999973</v>
      </c>
      <c r="M420">
        <v>-2.8999999999999773</v>
      </c>
      <c r="N420">
        <v>46.930000000000007</v>
      </c>
      <c r="O420">
        <v>-0.60000000000002274</v>
      </c>
      <c r="P420">
        <v>3.3300000000000125</v>
      </c>
      <c r="Q420">
        <v>9.6999999999999886</v>
      </c>
      <c r="R420">
        <v>6.4300000000000068</v>
      </c>
      <c r="S420">
        <v>-1.25</v>
      </c>
    </row>
    <row r="421" spans="1:19" x14ac:dyDescent="0.25">
      <c r="A421" s="4">
        <v>31017</v>
      </c>
      <c r="B421" s="6">
        <v>1211.57</v>
      </c>
      <c r="C421" s="6">
        <v>558.13</v>
      </c>
      <c r="D421" s="6">
        <v>149.52000000000001</v>
      </c>
      <c r="E421">
        <v>22.629999999999882</v>
      </c>
      <c r="F421">
        <v>35.879999999999995</v>
      </c>
      <c r="G421">
        <v>3.9000000000000057</v>
      </c>
      <c r="H421">
        <v>-18.440000000000055</v>
      </c>
      <c r="I421">
        <v>0.67000000000007276</v>
      </c>
      <c r="J421">
        <v>-17.670000000000073</v>
      </c>
      <c r="K421">
        <v>109.10000000000014</v>
      </c>
      <c r="L421">
        <v>-7.3899999999999864</v>
      </c>
      <c r="M421">
        <v>12.029999999999973</v>
      </c>
      <c r="N421">
        <v>-2.8999999999999773</v>
      </c>
      <c r="O421">
        <v>46.930000000000007</v>
      </c>
      <c r="P421">
        <v>3.1299999999999955</v>
      </c>
      <c r="Q421">
        <v>3.3300000000000125</v>
      </c>
      <c r="R421">
        <v>9.6999999999999886</v>
      </c>
      <c r="S421">
        <v>6.4300000000000068</v>
      </c>
    </row>
    <row r="422" spans="1:19" x14ac:dyDescent="0.25">
      <c r="A422" s="4">
        <v>31048</v>
      </c>
      <c r="B422" s="6">
        <v>1286.77</v>
      </c>
      <c r="C422" s="6">
        <v>609.5</v>
      </c>
      <c r="D422" s="6">
        <v>148.34</v>
      </c>
      <c r="E422">
        <v>75.200000000000045</v>
      </c>
      <c r="F422">
        <v>51.370000000000005</v>
      </c>
      <c r="G422">
        <v>-1.1800000000000068</v>
      </c>
      <c r="H422">
        <v>22.629999999999882</v>
      </c>
      <c r="I422">
        <v>-18.440000000000055</v>
      </c>
      <c r="J422">
        <v>0.67000000000007276</v>
      </c>
      <c r="K422">
        <v>-17.670000000000073</v>
      </c>
      <c r="L422">
        <v>35.879999999999995</v>
      </c>
      <c r="M422">
        <v>-7.3899999999999864</v>
      </c>
      <c r="N422">
        <v>12.029999999999973</v>
      </c>
      <c r="O422">
        <v>-2.8999999999999773</v>
      </c>
      <c r="P422">
        <v>3.9000000000000057</v>
      </c>
      <c r="Q422">
        <v>3.1299999999999955</v>
      </c>
      <c r="R422">
        <v>3.3300000000000125</v>
      </c>
      <c r="S422">
        <v>9.6999999999999886</v>
      </c>
    </row>
    <row r="423" spans="1:19" x14ac:dyDescent="0.25">
      <c r="A423" s="4">
        <v>31079</v>
      </c>
      <c r="B423" s="6">
        <v>1284.01</v>
      </c>
      <c r="C423" s="6">
        <v>630.98</v>
      </c>
      <c r="D423" s="6">
        <v>148.75</v>
      </c>
      <c r="E423">
        <v>-2.7599999999999909</v>
      </c>
      <c r="F423">
        <v>21.480000000000018</v>
      </c>
      <c r="G423">
        <v>0.40999999999999659</v>
      </c>
      <c r="H423">
        <v>75.200000000000045</v>
      </c>
      <c r="I423">
        <v>22.629999999999882</v>
      </c>
      <c r="J423">
        <v>-18.440000000000055</v>
      </c>
      <c r="K423">
        <v>0.67000000000007276</v>
      </c>
      <c r="L423">
        <v>51.370000000000005</v>
      </c>
      <c r="M423">
        <v>35.879999999999995</v>
      </c>
      <c r="N423">
        <v>-7.3899999999999864</v>
      </c>
      <c r="O423">
        <v>12.029999999999973</v>
      </c>
      <c r="P423">
        <v>-1.1800000000000068</v>
      </c>
      <c r="Q423">
        <v>3.9000000000000057</v>
      </c>
      <c r="R423">
        <v>3.1299999999999955</v>
      </c>
      <c r="S423">
        <v>3.3300000000000125</v>
      </c>
    </row>
    <row r="424" spans="1:19" x14ac:dyDescent="0.25">
      <c r="A424" s="4">
        <v>31107</v>
      </c>
      <c r="B424" s="6">
        <v>1266.78</v>
      </c>
      <c r="C424" s="6">
        <v>603.08000000000004</v>
      </c>
      <c r="D424" s="6">
        <v>153.11000000000001</v>
      </c>
      <c r="E424">
        <v>-17.230000000000018</v>
      </c>
      <c r="F424">
        <v>-27.899999999999977</v>
      </c>
      <c r="G424">
        <v>4.3600000000000136</v>
      </c>
      <c r="H424">
        <v>-2.7599999999999909</v>
      </c>
      <c r="I424">
        <v>75.200000000000045</v>
      </c>
      <c r="J424">
        <v>22.629999999999882</v>
      </c>
      <c r="K424">
        <v>-18.440000000000055</v>
      </c>
      <c r="L424">
        <v>21.480000000000018</v>
      </c>
      <c r="M424">
        <v>51.370000000000005</v>
      </c>
      <c r="N424">
        <v>35.879999999999995</v>
      </c>
      <c r="O424">
        <v>-7.3899999999999864</v>
      </c>
      <c r="P424">
        <v>0.40999999999999659</v>
      </c>
      <c r="Q424">
        <v>-1.1800000000000068</v>
      </c>
      <c r="R424">
        <v>3.9000000000000057</v>
      </c>
      <c r="S424">
        <v>3.1299999999999955</v>
      </c>
    </row>
    <row r="425" spans="1:19" x14ac:dyDescent="0.25">
      <c r="A425" s="4">
        <v>31138</v>
      </c>
      <c r="B425" s="6">
        <v>1258.06</v>
      </c>
      <c r="C425" s="6">
        <v>573.74</v>
      </c>
      <c r="D425" s="6">
        <v>153.62</v>
      </c>
      <c r="E425">
        <v>-8.7200000000000273</v>
      </c>
      <c r="F425">
        <v>-29.340000000000032</v>
      </c>
      <c r="G425">
        <v>0.50999999999999091</v>
      </c>
      <c r="H425">
        <v>-17.230000000000018</v>
      </c>
      <c r="I425">
        <v>-2.7599999999999909</v>
      </c>
      <c r="J425">
        <v>75.200000000000045</v>
      </c>
      <c r="K425">
        <v>22.629999999999882</v>
      </c>
      <c r="L425">
        <v>-27.899999999999977</v>
      </c>
      <c r="M425">
        <v>21.480000000000018</v>
      </c>
      <c r="N425">
        <v>51.370000000000005</v>
      </c>
      <c r="O425">
        <v>35.879999999999995</v>
      </c>
      <c r="P425">
        <v>4.3600000000000136</v>
      </c>
      <c r="Q425">
        <v>0.40999999999999659</v>
      </c>
      <c r="R425">
        <v>-1.1800000000000068</v>
      </c>
      <c r="S425">
        <v>3.9000000000000057</v>
      </c>
    </row>
    <row r="426" spans="1:19" x14ac:dyDescent="0.25">
      <c r="A426" s="4">
        <v>31168</v>
      </c>
      <c r="B426" s="6">
        <v>1315.41</v>
      </c>
      <c r="C426" s="6">
        <v>645.16</v>
      </c>
      <c r="D426" s="6">
        <v>163.32</v>
      </c>
      <c r="E426">
        <v>57.350000000000136</v>
      </c>
      <c r="F426">
        <v>71.419999999999959</v>
      </c>
      <c r="G426">
        <v>9.6999999999999886</v>
      </c>
      <c r="H426">
        <v>-8.7200000000000273</v>
      </c>
      <c r="I426">
        <v>-17.230000000000018</v>
      </c>
      <c r="J426">
        <v>-2.7599999999999909</v>
      </c>
      <c r="K426">
        <v>75.200000000000045</v>
      </c>
      <c r="L426">
        <v>-29.340000000000032</v>
      </c>
      <c r="M426">
        <v>-27.899999999999977</v>
      </c>
      <c r="N426">
        <v>21.480000000000018</v>
      </c>
      <c r="O426">
        <v>51.370000000000005</v>
      </c>
      <c r="P426">
        <v>0.50999999999999091</v>
      </c>
      <c r="Q426">
        <v>4.3600000000000136</v>
      </c>
      <c r="R426">
        <v>0.40999999999999659</v>
      </c>
      <c r="S426">
        <v>-1.1800000000000068</v>
      </c>
    </row>
    <row r="427" spans="1:19" x14ac:dyDescent="0.25">
      <c r="A427" s="4">
        <v>31199</v>
      </c>
      <c r="B427" s="6">
        <v>1335.46</v>
      </c>
      <c r="C427" s="6">
        <v>664.09</v>
      </c>
      <c r="D427" s="6">
        <v>164.85</v>
      </c>
      <c r="E427">
        <v>20.049999999999955</v>
      </c>
      <c r="F427">
        <v>18.930000000000064</v>
      </c>
      <c r="G427">
        <v>1.5300000000000011</v>
      </c>
      <c r="H427">
        <v>57.350000000000136</v>
      </c>
      <c r="I427">
        <v>-8.7200000000000273</v>
      </c>
      <c r="J427">
        <v>-17.230000000000018</v>
      </c>
      <c r="K427">
        <v>-2.7599999999999909</v>
      </c>
      <c r="L427">
        <v>71.419999999999959</v>
      </c>
      <c r="M427">
        <v>-29.340000000000032</v>
      </c>
      <c r="N427">
        <v>-27.899999999999977</v>
      </c>
      <c r="O427">
        <v>21.480000000000018</v>
      </c>
      <c r="P427">
        <v>9.6999999999999886</v>
      </c>
      <c r="Q427">
        <v>0.50999999999999091</v>
      </c>
      <c r="R427">
        <v>4.3600000000000136</v>
      </c>
      <c r="S427">
        <v>0.40999999999999659</v>
      </c>
    </row>
    <row r="428" spans="1:19" x14ac:dyDescent="0.25">
      <c r="A428" s="4">
        <v>31229</v>
      </c>
      <c r="B428" s="6">
        <v>1347.45</v>
      </c>
      <c r="C428" s="6">
        <v>692.88</v>
      </c>
      <c r="D428" s="6">
        <v>157.06</v>
      </c>
      <c r="E428">
        <v>11.990000000000009</v>
      </c>
      <c r="F428">
        <v>28.789999999999964</v>
      </c>
      <c r="G428">
        <v>-7.789999999999992</v>
      </c>
      <c r="H428">
        <v>20.049999999999955</v>
      </c>
      <c r="I428">
        <v>57.350000000000136</v>
      </c>
      <c r="J428">
        <v>-8.7200000000000273</v>
      </c>
      <c r="K428">
        <v>-17.230000000000018</v>
      </c>
      <c r="L428">
        <v>18.930000000000064</v>
      </c>
      <c r="M428">
        <v>71.419999999999959</v>
      </c>
      <c r="N428">
        <v>-29.340000000000032</v>
      </c>
      <c r="O428">
        <v>-27.899999999999977</v>
      </c>
      <c r="P428">
        <v>1.5300000000000011</v>
      </c>
      <c r="Q428">
        <v>9.6999999999999886</v>
      </c>
      <c r="R428">
        <v>0.50999999999999091</v>
      </c>
      <c r="S428">
        <v>4.3600000000000136</v>
      </c>
    </row>
    <row r="429" spans="1:19" x14ac:dyDescent="0.25">
      <c r="A429" s="4">
        <v>31260</v>
      </c>
      <c r="B429" s="6">
        <v>1334.01</v>
      </c>
      <c r="C429" s="6">
        <v>690.66</v>
      </c>
      <c r="D429" s="6">
        <v>159.66999999999999</v>
      </c>
      <c r="E429">
        <v>-13.440000000000055</v>
      </c>
      <c r="F429">
        <v>-2.2200000000000273</v>
      </c>
      <c r="G429">
        <v>2.6099999999999852</v>
      </c>
      <c r="H429">
        <v>11.990000000000009</v>
      </c>
      <c r="I429">
        <v>20.049999999999955</v>
      </c>
      <c r="J429">
        <v>57.350000000000136</v>
      </c>
      <c r="K429">
        <v>-8.7200000000000273</v>
      </c>
      <c r="L429">
        <v>28.789999999999964</v>
      </c>
      <c r="M429">
        <v>18.930000000000064</v>
      </c>
      <c r="N429">
        <v>71.419999999999959</v>
      </c>
      <c r="O429">
        <v>-29.340000000000032</v>
      </c>
      <c r="P429">
        <v>-7.789999999999992</v>
      </c>
      <c r="Q429">
        <v>1.5300000000000011</v>
      </c>
      <c r="R429">
        <v>9.6999999999999886</v>
      </c>
      <c r="S429">
        <v>0.50999999999999091</v>
      </c>
    </row>
    <row r="430" spans="1:19" x14ac:dyDescent="0.25">
      <c r="A430" s="4">
        <v>31291</v>
      </c>
      <c r="B430" s="6">
        <v>1328.63</v>
      </c>
      <c r="C430" s="6">
        <v>640.57000000000005</v>
      </c>
      <c r="D430" s="6">
        <v>150.29</v>
      </c>
      <c r="E430">
        <v>-5.3799999999998818</v>
      </c>
      <c r="F430">
        <v>-50.089999999999918</v>
      </c>
      <c r="G430">
        <v>-9.3799999999999955</v>
      </c>
      <c r="H430">
        <v>-13.440000000000055</v>
      </c>
      <c r="I430">
        <v>11.990000000000009</v>
      </c>
      <c r="J430">
        <v>20.049999999999955</v>
      </c>
      <c r="K430">
        <v>57.350000000000136</v>
      </c>
      <c r="L430">
        <v>-2.2200000000000273</v>
      </c>
      <c r="M430">
        <v>28.789999999999964</v>
      </c>
      <c r="N430">
        <v>18.930000000000064</v>
      </c>
      <c r="O430">
        <v>71.419999999999959</v>
      </c>
      <c r="P430">
        <v>2.6099999999999852</v>
      </c>
      <c r="Q430">
        <v>-7.789999999999992</v>
      </c>
      <c r="R430">
        <v>1.5300000000000011</v>
      </c>
      <c r="S430">
        <v>9.6999999999999886</v>
      </c>
    </row>
    <row r="431" spans="1:19" x14ac:dyDescent="0.25">
      <c r="A431" s="4">
        <v>31321</v>
      </c>
      <c r="B431" s="6">
        <v>1374.31</v>
      </c>
      <c r="C431" s="6">
        <v>658.01</v>
      </c>
      <c r="D431" s="6">
        <v>159.78</v>
      </c>
      <c r="E431">
        <v>45.679999999999836</v>
      </c>
      <c r="F431">
        <v>17.439999999999941</v>
      </c>
      <c r="G431">
        <v>9.4900000000000091</v>
      </c>
      <c r="H431">
        <v>-5.3799999999998818</v>
      </c>
      <c r="I431">
        <v>-13.440000000000055</v>
      </c>
      <c r="J431">
        <v>11.990000000000009</v>
      </c>
      <c r="K431">
        <v>20.049999999999955</v>
      </c>
      <c r="L431">
        <v>-50.089999999999918</v>
      </c>
      <c r="M431">
        <v>-2.2200000000000273</v>
      </c>
      <c r="N431">
        <v>28.789999999999964</v>
      </c>
      <c r="O431">
        <v>18.930000000000064</v>
      </c>
      <c r="P431">
        <v>-9.3799999999999955</v>
      </c>
      <c r="Q431">
        <v>2.6099999999999852</v>
      </c>
      <c r="R431">
        <v>-7.789999999999992</v>
      </c>
      <c r="S431">
        <v>1.5300000000000011</v>
      </c>
    </row>
    <row r="432" spans="1:19" x14ac:dyDescent="0.25">
      <c r="A432" s="4">
        <v>31352</v>
      </c>
      <c r="B432" s="6">
        <v>1472.13</v>
      </c>
      <c r="C432" s="6">
        <v>690.31</v>
      </c>
      <c r="D432" s="6">
        <v>164.03</v>
      </c>
      <c r="E432">
        <v>97.820000000000164</v>
      </c>
      <c r="F432">
        <v>32.299999999999955</v>
      </c>
      <c r="G432">
        <v>4.25</v>
      </c>
      <c r="H432">
        <v>45.679999999999836</v>
      </c>
      <c r="I432">
        <v>-5.3799999999998818</v>
      </c>
      <c r="J432">
        <v>-13.440000000000055</v>
      </c>
      <c r="K432">
        <v>11.990000000000009</v>
      </c>
      <c r="L432">
        <v>17.439999999999941</v>
      </c>
      <c r="M432">
        <v>-50.089999999999918</v>
      </c>
      <c r="N432">
        <v>-2.2200000000000273</v>
      </c>
      <c r="O432">
        <v>28.789999999999964</v>
      </c>
      <c r="P432">
        <v>9.4900000000000091</v>
      </c>
      <c r="Q432">
        <v>-9.3799999999999955</v>
      </c>
      <c r="R432">
        <v>2.6099999999999852</v>
      </c>
      <c r="S432">
        <v>-7.789999999999992</v>
      </c>
    </row>
    <row r="433" spans="1:19" x14ac:dyDescent="0.25">
      <c r="A433" s="4">
        <v>31382</v>
      </c>
      <c r="B433" s="6">
        <v>1546.67</v>
      </c>
      <c r="C433" s="6">
        <v>708.21</v>
      </c>
      <c r="D433" s="6">
        <v>174.81</v>
      </c>
      <c r="E433">
        <v>74.539999999999964</v>
      </c>
      <c r="F433">
        <v>17.900000000000091</v>
      </c>
      <c r="G433">
        <v>10.780000000000001</v>
      </c>
      <c r="H433">
        <v>97.820000000000164</v>
      </c>
      <c r="I433">
        <v>45.679999999999836</v>
      </c>
      <c r="J433">
        <v>-5.3799999999998818</v>
      </c>
      <c r="K433">
        <v>-13.440000000000055</v>
      </c>
      <c r="L433">
        <v>32.299999999999955</v>
      </c>
      <c r="M433">
        <v>17.439999999999941</v>
      </c>
      <c r="N433">
        <v>-50.089999999999918</v>
      </c>
      <c r="O433">
        <v>-2.2200000000000273</v>
      </c>
      <c r="P433">
        <v>4.25</v>
      </c>
      <c r="Q433">
        <v>9.4900000000000091</v>
      </c>
      <c r="R433">
        <v>-9.3799999999999955</v>
      </c>
      <c r="S433">
        <v>2.6099999999999852</v>
      </c>
    </row>
    <row r="434" spans="1:19" x14ac:dyDescent="0.25">
      <c r="A434" s="4">
        <v>31413</v>
      </c>
      <c r="B434" s="6">
        <v>1570.99</v>
      </c>
      <c r="C434" s="6">
        <v>748.46</v>
      </c>
      <c r="D434" s="6">
        <v>176.91</v>
      </c>
      <c r="E434">
        <v>24.319999999999936</v>
      </c>
      <c r="F434">
        <v>40.25</v>
      </c>
      <c r="G434">
        <v>2.0999999999999943</v>
      </c>
      <c r="H434">
        <v>74.539999999999964</v>
      </c>
      <c r="I434">
        <v>97.820000000000164</v>
      </c>
      <c r="J434">
        <v>45.679999999999836</v>
      </c>
      <c r="K434">
        <v>-5.3799999999998818</v>
      </c>
      <c r="L434">
        <v>17.900000000000091</v>
      </c>
      <c r="M434">
        <v>32.299999999999955</v>
      </c>
      <c r="N434">
        <v>17.439999999999941</v>
      </c>
      <c r="O434">
        <v>-50.089999999999918</v>
      </c>
      <c r="P434">
        <v>10.780000000000001</v>
      </c>
      <c r="Q434">
        <v>4.25</v>
      </c>
      <c r="R434">
        <v>9.4900000000000091</v>
      </c>
      <c r="S434">
        <v>-9.3799999999999955</v>
      </c>
    </row>
    <row r="435" spans="1:19" x14ac:dyDescent="0.25">
      <c r="A435" s="4">
        <v>31444</v>
      </c>
      <c r="B435" s="6">
        <v>1709.06</v>
      </c>
      <c r="C435" s="6">
        <v>792.26</v>
      </c>
      <c r="D435" s="6">
        <v>185.83</v>
      </c>
      <c r="E435">
        <v>138.06999999999994</v>
      </c>
      <c r="F435">
        <v>43.799999999999955</v>
      </c>
      <c r="G435">
        <v>8.9200000000000159</v>
      </c>
      <c r="H435">
        <v>24.319999999999936</v>
      </c>
      <c r="I435">
        <v>74.539999999999964</v>
      </c>
      <c r="J435">
        <v>97.820000000000164</v>
      </c>
      <c r="K435">
        <v>45.679999999999836</v>
      </c>
      <c r="L435">
        <v>40.25</v>
      </c>
      <c r="M435">
        <v>17.900000000000091</v>
      </c>
      <c r="N435">
        <v>32.299999999999955</v>
      </c>
      <c r="O435">
        <v>17.439999999999941</v>
      </c>
      <c r="P435">
        <v>2.0999999999999943</v>
      </c>
      <c r="Q435">
        <v>10.780000000000001</v>
      </c>
      <c r="R435">
        <v>4.25</v>
      </c>
      <c r="S435">
        <v>9.4900000000000091</v>
      </c>
    </row>
    <row r="436" spans="1:19" x14ac:dyDescent="0.25">
      <c r="A436" s="4">
        <v>31472</v>
      </c>
      <c r="B436" s="6">
        <v>1818.61</v>
      </c>
      <c r="C436" s="6">
        <v>830.84</v>
      </c>
      <c r="D436" s="6">
        <v>193.73</v>
      </c>
      <c r="E436">
        <v>109.54999999999995</v>
      </c>
      <c r="F436">
        <v>38.580000000000041</v>
      </c>
      <c r="G436">
        <v>7.8999999999999773</v>
      </c>
      <c r="H436">
        <v>138.06999999999994</v>
      </c>
      <c r="I436">
        <v>24.319999999999936</v>
      </c>
      <c r="J436">
        <v>74.539999999999964</v>
      </c>
      <c r="K436">
        <v>97.820000000000164</v>
      </c>
      <c r="L436">
        <v>43.799999999999955</v>
      </c>
      <c r="M436">
        <v>40.25</v>
      </c>
      <c r="N436">
        <v>17.900000000000091</v>
      </c>
      <c r="O436">
        <v>32.299999999999955</v>
      </c>
      <c r="P436">
        <v>8.9200000000000159</v>
      </c>
      <c r="Q436">
        <v>2.0999999999999943</v>
      </c>
      <c r="R436">
        <v>10.780000000000001</v>
      </c>
      <c r="S436">
        <v>4.25</v>
      </c>
    </row>
    <row r="437" spans="1:19" x14ac:dyDescent="0.25">
      <c r="A437" s="4">
        <v>31503</v>
      </c>
      <c r="B437" s="6">
        <v>1783.98</v>
      </c>
      <c r="C437" s="6">
        <v>792.2</v>
      </c>
      <c r="D437" s="6">
        <v>179.63</v>
      </c>
      <c r="E437">
        <v>-34.629999999999882</v>
      </c>
      <c r="F437">
        <v>-38.639999999999986</v>
      </c>
      <c r="G437">
        <v>-14.099999999999994</v>
      </c>
      <c r="H437">
        <v>109.54999999999995</v>
      </c>
      <c r="I437">
        <v>138.06999999999994</v>
      </c>
      <c r="J437">
        <v>24.319999999999936</v>
      </c>
      <c r="K437">
        <v>74.539999999999964</v>
      </c>
      <c r="L437">
        <v>38.580000000000041</v>
      </c>
      <c r="M437">
        <v>43.799999999999955</v>
      </c>
      <c r="N437">
        <v>40.25</v>
      </c>
      <c r="O437">
        <v>17.900000000000091</v>
      </c>
      <c r="P437">
        <v>7.8999999999999773</v>
      </c>
      <c r="Q437">
        <v>8.9200000000000159</v>
      </c>
      <c r="R437">
        <v>2.0999999999999943</v>
      </c>
      <c r="S437">
        <v>10.780000000000001</v>
      </c>
    </row>
    <row r="438" spans="1:19" x14ac:dyDescent="0.25">
      <c r="A438" s="4">
        <v>31533</v>
      </c>
      <c r="B438" s="6">
        <v>1876.71</v>
      </c>
      <c r="C438" s="6">
        <v>803.36</v>
      </c>
      <c r="D438" s="6">
        <v>189.62</v>
      </c>
      <c r="E438">
        <v>92.730000000000018</v>
      </c>
      <c r="F438">
        <v>11.159999999999968</v>
      </c>
      <c r="G438">
        <v>9.9900000000000091</v>
      </c>
      <c r="H438">
        <v>-34.629999999999882</v>
      </c>
      <c r="I438">
        <v>109.54999999999995</v>
      </c>
      <c r="J438">
        <v>138.06999999999994</v>
      </c>
      <c r="K438">
        <v>24.319999999999936</v>
      </c>
      <c r="L438">
        <v>-38.639999999999986</v>
      </c>
      <c r="M438">
        <v>38.580000000000041</v>
      </c>
      <c r="N438">
        <v>43.799999999999955</v>
      </c>
      <c r="O438">
        <v>40.25</v>
      </c>
      <c r="P438">
        <v>-14.099999999999994</v>
      </c>
      <c r="Q438">
        <v>7.8999999999999773</v>
      </c>
      <c r="R438">
        <v>8.9200000000000159</v>
      </c>
      <c r="S438">
        <v>2.0999999999999943</v>
      </c>
    </row>
    <row r="439" spans="1:19" x14ac:dyDescent="0.25">
      <c r="A439" s="4">
        <v>31564</v>
      </c>
      <c r="B439" s="6">
        <v>1892.72</v>
      </c>
      <c r="C439" s="6">
        <v>782.75</v>
      </c>
      <c r="D439" s="6">
        <v>200.1</v>
      </c>
      <c r="E439">
        <v>16.009999999999991</v>
      </c>
      <c r="F439">
        <v>-20.610000000000014</v>
      </c>
      <c r="G439">
        <v>10.47999999999999</v>
      </c>
      <c r="H439">
        <v>92.730000000000018</v>
      </c>
      <c r="I439">
        <v>-34.629999999999882</v>
      </c>
      <c r="J439">
        <v>109.54999999999995</v>
      </c>
      <c r="K439">
        <v>138.06999999999994</v>
      </c>
      <c r="L439">
        <v>11.159999999999968</v>
      </c>
      <c r="M439">
        <v>-38.639999999999986</v>
      </c>
      <c r="N439">
        <v>38.580000000000041</v>
      </c>
      <c r="O439">
        <v>43.799999999999955</v>
      </c>
      <c r="P439">
        <v>9.9900000000000091</v>
      </c>
      <c r="Q439">
        <v>-14.099999999999994</v>
      </c>
      <c r="R439">
        <v>7.8999999999999773</v>
      </c>
      <c r="S439">
        <v>8.9200000000000159</v>
      </c>
    </row>
    <row r="440" spans="1:19" x14ac:dyDescent="0.25">
      <c r="A440" s="4">
        <v>31594</v>
      </c>
      <c r="B440" s="6">
        <v>1775.31</v>
      </c>
      <c r="C440" s="6">
        <v>716.13</v>
      </c>
      <c r="D440" s="6">
        <v>204.05</v>
      </c>
      <c r="E440">
        <v>-117.41000000000008</v>
      </c>
      <c r="F440">
        <v>-66.62</v>
      </c>
      <c r="G440">
        <v>3.9500000000000171</v>
      </c>
      <c r="H440">
        <v>16.009999999999991</v>
      </c>
      <c r="I440">
        <v>92.730000000000018</v>
      </c>
      <c r="J440">
        <v>-34.629999999999882</v>
      </c>
      <c r="K440">
        <v>109.54999999999995</v>
      </c>
      <c r="L440">
        <v>-20.610000000000014</v>
      </c>
      <c r="M440">
        <v>11.159999999999968</v>
      </c>
      <c r="N440">
        <v>-38.639999999999986</v>
      </c>
      <c r="O440">
        <v>38.580000000000041</v>
      </c>
      <c r="P440">
        <v>10.47999999999999</v>
      </c>
      <c r="Q440">
        <v>9.9900000000000091</v>
      </c>
      <c r="R440">
        <v>-14.099999999999994</v>
      </c>
      <c r="S440">
        <v>7.8999999999999773</v>
      </c>
    </row>
    <row r="441" spans="1:19" x14ac:dyDescent="0.25">
      <c r="A441" s="4">
        <v>31625</v>
      </c>
      <c r="B441" s="6">
        <v>1898.34</v>
      </c>
      <c r="C441" s="6">
        <v>772</v>
      </c>
      <c r="D441" s="6">
        <v>219.15</v>
      </c>
      <c r="E441">
        <v>123.02999999999997</v>
      </c>
      <c r="F441">
        <v>55.870000000000005</v>
      </c>
      <c r="G441">
        <v>15.099999999999994</v>
      </c>
      <c r="H441">
        <v>-117.41000000000008</v>
      </c>
      <c r="I441">
        <v>16.009999999999991</v>
      </c>
      <c r="J441">
        <v>92.730000000000018</v>
      </c>
      <c r="K441">
        <v>-34.629999999999882</v>
      </c>
      <c r="L441">
        <v>-66.62</v>
      </c>
      <c r="M441">
        <v>-20.610000000000014</v>
      </c>
      <c r="N441">
        <v>11.159999999999968</v>
      </c>
      <c r="O441">
        <v>-38.639999999999986</v>
      </c>
      <c r="P441">
        <v>3.9500000000000171</v>
      </c>
      <c r="Q441">
        <v>10.47999999999999</v>
      </c>
      <c r="R441">
        <v>9.9900000000000091</v>
      </c>
      <c r="S441">
        <v>-14.099999999999994</v>
      </c>
    </row>
    <row r="442" spans="1:19" x14ac:dyDescent="0.25">
      <c r="A442" s="4">
        <v>31656</v>
      </c>
      <c r="B442" s="6">
        <v>1767.58</v>
      </c>
      <c r="C442" s="6">
        <v>800.38</v>
      </c>
      <c r="D442" s="6">
        <v>199.71</v>
      </c>
      <c r="E442">
        <v>-130.76</v>
      </c>
      <c r="F442">
        <v>28.379999999999995</v>
      </c>
      <c r="G442">
        <v>-19.439999999999998</v>
      </c>
      <c r="H442">
        <v>123.02999999999997</v>
      </c>
      <c r="I442">
        <v>-117.41000000000008</v>
      </c>
      <c r="J442">
        <v>16.009999999999991</v>
      </c>
      <c r="K442">
        <v>92.730000000000018</v>
      </c>
      <c r="L442">
        <v>55.870000000000005</v>
      </c>
      <c r="M442">
        <v>-66.62</v>
      </c>
      <c r="N442">
        <v>-20.610000000000014</v>
      </c>
      <c r="O442">
        <v>11.159999999999968</v>
      </c>
      <c r="P442">
        <v>15.099999999999994</v>
      </c>
      <c r="Q442">
        <v>3.9500000000000171</v>
      </c>
      <c r="R442">
        <v>10.47999999999999</v>
      </c>
      <c r="S442">
        <v>9.9900000000000091</v>
      </c>
    </row>
    <row r="443" spans="1:19" x14ac:dyDescent="0.25">
      <c r="A443" s="4">
        <v>31686</v>
      </c>
      <c r="B443" s="6">
        <v>1877.71</v>
      </c>
      <c r="C443" s="6">
        <v>835.38</v>
      </c>
      <c r="D443" s="6">
        <v>209.41</v>
      </c>
      <c r="E443">
        <v>110.13000000000011</v>
      </c>
      <c r="F443">
        <v>35</v>
      </c>
      <c r="G443">
        <v>9.6999999999999886</v>
      </c>
      <c r="H443">
        <v>-130.76</v>
      </c>
      <c r="I443">
        <v>123.02999999999997</v>
      </c>
      <c r="J443">
        <v>-117.41000000000008</v>
      </c>
      <c r="K443">
        <v>16.009999999999991</v>
      </c>
      <c r="L443">
        <v>28.379999999999995</v>
      </c>
      <c r="M443">
        <v>55.870000000000005</v>
      </c>
      <c r="N443">
        <v>-66.62</v>
      </c>
      <c r="O443">
        <v>-20.610000000000014</v>
      </c>
      <c r="P443">
        <v>-19.439999999999998</v>
      </c>
      <c r="Q443">
        <v>15.099999999999994</v>
      </c>
      <c r="R443">
        <v>3.9500000000000171</v>
      </c>
      <c r="S443">
        <v>10.47999999999999</v>
      </c>
    </row>
    <row r="444" spans="1:19" x14ac:dyDescent="0.25">
      <c r="A444" s="4">
        <v>31717</v>
      </c>
      <c r="B444" s="6">
        <v>1914.23</v>
      </c>
      <c r="C444" s="6">
        <v>845.91</v>
      </c>
      <c r="D444" s="6">
        <v>213.09</v>
      </c>
      <c r="E444">
        <v>36.519999999999982</v>
      </c>
      <c r="F444">
        <v>10.529999999999973</v>
      </c>
      <c r="G444">
        <v>3.6800000000000068</v>
      </c>
      <c r="H444">
        <v>110.13000000000011</v>
      </c>
      <c r="I444">
        <v>-130.76</v>
      </c>
      <c r="J444">
        <v>123.02999999999997</v>
      </c>
      <c r="K444">
        <v>-117.41000000000008</v>
      </c>
      <c r="L444">
        <v>35</v>
      </c>
      <c r="M444">
        <v>28.379999999999995</v>
      </c>
      <c r="N444">
        <v>55.870000000000005</v>
      </c>
      <c r="O444">
        <v>-66.62</v>
      </c>
      <c r="P444">
        <v>9.6999999999999886</v>
      </c>
      <c r="Q444">
        <v>-19.439999999999998</v>
      </c>
      <c r="R444">
        <v>15.099999999999994</v>
      </c>
      <c r="S444">
        <v>3.9500000000000171</v>
      </c>
    </row>
    <row r="445" spans="1:19" x14ac:dyDescent="0.25">
      <c r="A445" s="4">
        <v>31747</v>
      </c>
      <c r="B445" s="6">
        <v>1895.95</v>
      </c>
      <c r="C445" s="6">
        <v>807.17</v>
      </c>
      <c r="D445" s="6">
        <v>206.01</v>
      </c>
      <c r="E445">
        <v>-18.279999999999973</v>
      </c>
      <c r="F445">
        <v>-38.740000000000009</v>
      </c>
      <c r="G445">
        <v>-7.0800000000000125</v>
      </c>
      <c r="H445">
        <v>36.519999999999982</v>
      </c>
      <c r="I445">
        <v>110.13000000000011</v>
      </c>
      <c r="J445">
        <v>-130.76</v>
      </c>
      <c r="K445">
        <v>123.02999999999997</v>
      </c>
      <c r="L445">
        <v>10.529999999999973</v>
      </c>
      <c r="M445">
        <v>35</v>
      </c>
      <c r="N445">
        <v>28.379999999999995</v>
      </c>
      <c r="O445">
        <v>55.870000000000005</v>
      </c>
      <c r="P445">
        <v>3.6800000000000068</v>
      </c>
      <c r="Q445">
        <v>9.6999999999999886</v>
      </c>
      <c r="R445">
        <v>-19.439999999999998</v>
      </c>
      <c r="S445">
        <v>15.099999999999994</v>
      </c>
    </row>
    <row r="446" spans="1:19" x14ac:dyDescent="0.25">
      <c r="A446" s="4">
        <v>31778</v>
      </c>
      <c r="B446" s="6">
        <v>2158.04</v>
      </c>
      <c r="C446" s="6">
        <v>874.88</v>
      </c>
      <c r="D446" s="6">
        <v>224.72</v>
      </c>
      <c r="E446">
        <v>262.08999999999992</v>
      </c>
      <c r="F446">
        <v>67.710000000000036</v>
      </c>
      <c r="G446">
        <v>18.710000000000008</v>
      </c>
      <c r="H446">
        <v>-18.279999999999973</v>
      </c>
      <c r="I446">
        <v>36.519999999999982</v>
      </c>
      <c r="J446">
        <v>110.13000000000011</v>
      </c>
      <c r="K446">
        <v>-130.76</v>
      </c>
      <c r="L446">
        <v>-38.740000000000009</v>
      </c>
      <c r="M446">
        <v>10.529999999999973</v>
      </c>
      <c r="N446">
        <v>35</v>
      </c>
      <c r="O446">
        <v>28.379999999999995</v>
      </c>
      <c r="P446">
        <v>-7.0800000000000125</v>
      </c>
      <c r="Q446">
        <v>3.6800000000000068</v>
      </c>
      <c r="R446">
        <v>9.6999999999999886</v>
      </c>
      <c r="S446">
        <v>-19.439999999999998</v>
      </c>
    </row>
    <row r="447" spans="1:19" x14ac:dyDescent="0.25">
      <c r="A447" s="4">
        <v>31809</v>
      </c>
      <c r="B447" s="6">
        <v>2223.9899999999998</v>
      </c>
      <c r="C447" s="6">
        <v>935.68</v>
      </c>
      <c r="D447" s="6">
        <v>218.97</v>
      </c>
      <c r="E447">
        <v>65.949999999999818</v>
      </c>
      <c r="F447">
        <v>60.799999999999955</v>
      </c>
      <c r="G447">
        <v>-5.75</v>
      </c>
      <c r="H447">
        <v>262.08999999999992</v>
      </c>
      <c r="I447">
        <v>-18.279999999999973</v>
      </c>
      <c r="J447">
        <v>36.519999999999982</v>
      </c>
      <c r="K447">
        <v>110.13000000000011</v>
      </c>
      <c r="L447">
        <v>67.710000000000036</v>
      </c>
      <c r="M447">
        <v>-38.740000000000009</v>
      </c>
      <c r="N447">
        <v>10.529999999999973</v>
      </c>
      <c r="O447">
        <v>35</v>
      </c>
      <c r="P447">
        <v>18.710000000000008</v>
      </c>
      <c r="Q447">
        <v>-7.0800000000000125</v>
      </c>
      <c r="R447">
        <v>3.6800000000000068</v>
      </c>
      <c r="S447">
        <v>9.6999999999999886</v>
      </c>
    </row>
    <row r="448" spans="1:19" x14ac:dyDescent="0.25">
      <c r="A448" s="4">
        <v>31837</v>
      </c>
      <c r="B448" s="6">
        <v>2304.69</v>
      </c>
      <c r="C448" s="6">
        <v>919.69</v>
      </c>
      <c r="D448" s="6">
        <v>212.69</v>
      </c>
      <c r="E448">
        <v>80.700000000000273</v>
      </c>
      <c r="F448">
        <v>-15.989999999999895</v>
      </c>
      <c r="G448">
        <v>-6.2800000000000011</v>
      </c>
      <c r="H448">
        <v>65.949999999999818</v>
      </c>
      <c r="I448">
        <v>262.08999999999992</v>
      </c>
      <c r="J448">
        <v>-18.279999999999973</v>
      </c>
      <c r="K448">
        <v>36.519999999999982</v>
      </c>
      <c r="L448">
        <v>60.799999999999955</v>
      </c>
      <c r="M448">
        <v>67.710000000000036</v>
      </c>
      <c r="N448">
        <v>-38.740000000000009</v>
      </c>
      <c r="O448">
        <v>10.529999999999973</v>
      </c>
      <c r="P448">
        <v>-5.75</v>
      </c>
      <c r="Q448">
        <v>18.710000000000008</v>
      </c>
      <c r="R448">
        <v>-7.0800000000000125</v>
      </c>
      <c r="S448">
        <v>3.6800000000000068</v>
      </c>
    </row>
    <row r="449" spans="1:19" x14ac:dyDescent="0.25">
      <c r="A449" s="4">
        <v>31868</v>
      </c>
      <c r="B449" s="6">
        <v>2286.36</v>
      </c>
      <c r="C449" s="6">
        <v>914.12</v>
      </c>
      <c r="D449" s="6">
        <v>204.28</v>
      </c>
      <c r="E449">
        <v>-18.329999999999927</v>
      </c>
      <c r="F449">
        <v>-5.57000000000005</v>
      </c>
      <c r="G449">
        <v>-8.4099999999999966</v>
      </c>
      <c r="H449">
        <v>80.700000000000273</v>
      </c>
      <c r="I449">
        <v>65.949999999999818</v>
      </c>
      <c r="J449">
        <v>262.08999999999992</v>
      </c>
      <c r="K449">
        <v>-18.279999999999973</v>
      </c>
      <c r="L449">
        <v>-15.989999999999895</v>
      </c>
      <c r="M449">
        <v>60.799999999999955</v>
      </c>
      <c r="N449">
        <v>67.710000000000036</v>
      </c>
      <c r="O449">
        <v>-38.740000000000009</v>
      </c>
      <c r="P449">
        <v>-6.2800000000000011</v>
      </c>
      <c r="Q449">
        <v>-5.75</v>
      </c>
      <c r="R449">
        <v>18.710000000000008</v>
      </c>
      <c r="S449">
        <v>-7.0800000000000125</v>
      </c>
    </row>
    <row r="450" spans="1:19" x14ac:dyDescent="0.25">
      <c r="A450" s="4">
        <v>31898</v>
      </c>
      <c r="B450" s="6">
        <v>2291.5700000000002</v>
      </c>
      <c r="C450" s="6">
        <v>976.68</v>
      </c>
      <c r="D450" s="6">
        <v>196.86</v>
      </c>
      <c r="E450">
        <v>5.2100000000000364</v>
      </c>
      <c r="F450">
        <v>62.559999999999945</v>
      </c>
      <c r="G450">
        <v>-7.4199999999999875</v>
      </c>
      <c r="H450">
        <v>-18.329999999999927</v>
      </c>
      <c r="I450">
        <v>80.700000000000273</v>
      </c>
      <c r="J450">
        <v>65.949999999999818</v>
      </c>
      <c r="K450">
        <v>262.08999999999992</v>
      </c>
      <c r="L450">
        <v>-5.57000000000005</v>
      </c>
      <c r="M450">
        <v>-15.989999999999895</v>
      </c>
      <c r="N450">
        <v>60.799999999999955</v>
      </c>
      <c r="O450">
        <v>67.710000000000036</v>
      </c>
      <c r="P450">
        <v>-8.4099999999999966</v>
      </c>
      <c r="Q450">
        <v>-6.2800000000000011</v>
      </c>
      <c r="R450">
        <v>-5.75</v>
      </c>
      <c r="S450">
        <v>18.710000000000008</v>
      </c>
    </row>
    <row r="451" spans="1:19" x14ac:dyDescent="0.25">
      <c r="A451" s="4">
        <v>31929</v>
      </c>
      <c r="B451" s="6">
        <v>2418.5300000000002</v>
      </c>
      <c r="C451" s="6">
        <v>1026.08</v>
      </c>
      <c r="D451" s="6">
        <v>205.9</v>
      </c>
      <c r="E451">
        <v>126.96000000000004</v>
      </c>
      <c r="F451">
        <v>49.399999999999977</v>
      </c>
      <c r="G451">
        <v>9.039999999999992</v>
      </c>
      <c r="H451">
        <v>5.2100000000000364</v>
      </c>
      <c r="I451">
        <v>-18.329999999999927</v>
      </c>
      <c r="J451">
        <v>80.700000000000273</v>
      </c>
      <c r="K451">
        <v>65.949999999999818</v>
      </c>
      <c r="L451">
        <v>62.559999999999945</v>
      </c>
      <c r="M451">
        <v>-5.57000000000005</v>
      </c>
      <c r="N451">
        <v>-15.989999999999895</v>
      </c>
      <c r="O451">
        <v>60.799999999999955</v>
      </c>
      <c r="P451">
        <v>-7.4199999999999875</v>
      </c>
      <c r="Q451">
        <v>-8.4099999999999966</v>
      </c>
      <c r="R451">
        <v>-6.2800000000000011</v>
      </c>
      <c r="S451">
        <v>-5.75</v>
      </c>
    </row>
    <row r="452" spans="1:19" x14ac:dyDescent="0.25">
      <c r="A452" s="4">
        <v>31959</v>
      </c>
      <c r="B452" s="6">
        <v>2572.0700000000002</v>
      </c>
      <c r="C452" s="6">
        <v>1076.6600000000001</v>
      </c>
      <c r="D452" s="6">
        <v>201.7</v>
      </c>
      <c r="E452">
        <v>153.53999999999996</v>
      </c>
      <c r="F452">
        <v>50.580000000000155</v>
      </c>
      <c r="G452">
        <v>-4.2000000000000171</v>
      </c>
      <c r="H452">
        <v>126.96000000000004</v>
      </c>
      <c r="I452">
        <v>5.2100000000000364</v>
      </c>
      <c r="J452">
        <v>-18.329999999999927</v>
      </c>
      <c r="K452">
        <v>80.700000000000273</v>
      </c>
      <c r="L452">
        <v>49.399999999999977</v>
      </c>
      <c r="M452">
        <v>62.559999999999945</v>
      </c>
      <c r="N452">
        <v>-5.57000000000005</v>
      </c>
      <c r="O452">
        <v>-15.989999999999895</v>
      </c>
      <c r="P452">
        <v>9.039999999999992</v>
      </c>
      <c r="Q452">
        <v>-7.4199999999999875</v>
      </c>
      <c r="R452">
        <v>-8.4099999999999966</v>
      </c>
      <c r="S452">
        <v>-6.2800000000000011</v>
      </c>
    </row>
    <row r="453" spans="1:19" x14ac:dyDescent="0.25">
      <c r="A453" s="4">
        <v>31990</v>
      </c>
      <c r="B453" s="6">
        <v>2662.95</v>
      </c>
      <c r="C453" s="6">
        <v>1060.8499999999999</v>
      </c>
      <c r="D453" s="6">
        <v>207.44</v>
      </c>
      <c r="E453">
        <v>90.879999999999654</v>
      </c>
      <c r="F453">
        <v>-15.810000000000173</v>
      </c>
      <c r="G453">
        <v>5.7400000000000091</v>
      </c>
      <c r="H453">
        <v>153.53999999999996</v>
      </c>
      <c r="I453">
        <v>126.96000000000004</v>
      </c>
      <c r="J453">
        <v>5.2100000000000364</v>
      </c>
      <c r="K453">
        <v>-18.329999999999927</v>
      </c>
      <c r="L453">
        <v>50.580000000000155</v>
      </c>
      <c r="M453">
        <v>49.399999999999977</v>
      </c>
      <c r="N453">
        <v>62.559999999999945</v>
      </c>
      <c r="O453">
        <v>-5.57000000000005</v>
      </c>
      <c r="P453">
        <v>-4.2000000000000171</v>
      </c>
      <c r="Q453">
        <v>9.039999999999992</v>
      </c>
      <c r="R453">
        <v>-7.4199999999999875</v>
      </c>
      <c r="S453">
        <v>-8.4099999999999966</v>
      </c>
    </row>
    <row r="454" spans="1:19" x14ac:dyDescent="0.25">
      <c r="A454" s="4">
        <v>32021</v>
      </c>
      <c r="B454" s="6">
        <v>2596.2800000000002</v>
      </c>
      <c r="C454" s="6">
        <v>1047.68</v>
      </c>
      <c r="D454" s="6">
        <v>196.95</v>
      </c>
      <c r="E454">
        <v>-66.669999999999618</v>
      </c>
      <c r="F454">
        <v>-13.169999999999845</v>
      </c>
      <c r="G454">
        <v>-10.490000000000009</v>
      </c>
      <c r="H454">
        <v>90.879999999999654</v>
      </c>
      <c r="I454">
        <v>153.53999999999996</v>
      </c>
      <c r="J454">
        <v>126.96000000000004</v>
      </c>
      <c r="K454">
        <v>5.2100000000000364</v>
      </c>
      <c r="L454">
        <v>-15.810000000000173</v>
      </c>
      <c r="M454">
        <v>50.580000000000155</v>
      </c>
      <c r="N454">
        <v>49.399999999999977</v>
      </c>
      <c r="O454">
        <v>62.559999999999945</v>
      </c>
      <c r="P454">
        <v>5.7400000000000091</v>
      </c>
      <c r="Q454">
        <v>-4.2000000000000171</v>
      </c>
      <c r="R454">
        <v>9.039999999999992</v>
      </c>
      <c r="S454">
        <v>-7.4199999999999875</v>
      </c>
    </row>
    <row r="455" spans="1:19" x14ac:dyDescent="0.25">
      <c r="A455" s="4">
        <v>32051</v>
      </c>
      <c r="B455" s="6">
        <v>1993.53</v>
      </c>
      <c r="C455" s="6">
        <v>757.24</v>
      </c>
      <c r="D455" s="6">
        <v>182.55</v>
      </c>
      <c r="E455">
        <v>-602.75000000000023</v>
      </c>
      <c r="F455">
        <v>-290.44000000000005</v>
      </c>
      <c r="G455">
        <v>-14.399999999999977</v>
      </c>
      <c r="H455">
        <v>-66.669999999999618</v>
      </c>
      <c r="I455">
        <v>90.879999999999654</v>
      </c>
      <c r="J455">
        <v>153.53999999999996</v>
      </c>
      <c r="K455">
        <v>126.96000000000004</v>
      </c>
      <c r="L455">
        <v>-13.169999999999845</v>
      </c>
      <c r="M455">
        <v>-15.810000000000173</v>
      </c>
      <c r="N455">
        <v>50.580000000000155</v>
      </c>
      <c r="O455">
        <v>49.399999999999977</v>
      </c>
      <c r="P455">
        <v>-10.490000000000009</v>
      </c>
      <c r="Q455">
        <v>5.7400000000000091</v>
      </c>
      <c r="R455">
        <v>-4.2000000000000171</v>
      </c>
      <c r="S455">
        <v>9.039999999999992</v>
      </c>
    </row>
    <row r="456" spans="1:19" x14ac:dyDescent="0.25">
      <c r="A456" s="4">
        <v>32082</v>
      </c>
      <c r="B456" s="6">
        <v>1833.55</v>
      </c>
      <c r="C456" s="6">
        <v>695.14</v>
      </c>
      <c r="D456" s="6">
        <v>175.79</v>
      </c>
      <c r="E456">
        <v>-159.98000000000002</v>
      </c>
      <c r="F456">
        <v>-62.100000000000023</v>
      </c>
      <c r="G456">
        <v>-6.7600000000000193</v>
      </c>
      <c r="H456">
        <v>-602.75000000000023</v>
      </c>
      <c r="I456">
        <v>-66.669999999999618</v>
      </c>
      <c r="J456">
        <v>90.879999999999654</v>
      </c>
      <c r="K456">
        <v>153.53999999999996</v>
      </c>
      <c r="L456">
        <v>-290.44000000000005</v>
      </c>
      <c r="M456">
        <v>-13.169999999999845</v>
      </c>
      <c r="N456">
        <v>-15.810000000000173</v>
      </c>
      <c r="O456">
        <v>50.580000000000155</v>
      </c>
      <c r="P456">
        <v>-14.399999999999977</v>
      </c>
      <c r="Q456">
        <v>-10.490000000000009</v>
      </c>
      <c r="R456">
        <v>5.7400000000000091</v>
      </c>
      <c r="S456">
        <v>-4.2000000000000171</v>
      </c>
    </row>
    <row r="457" spans="1:19" x14ac:dyDescent="0.25">
      <c r="A457" s="4">
        <v>32112</v>
      </c>
      <c r="B457" s="6">
        <v>1938.83</v>
      </c>
      <c r="C457" s="6">
        <v>748.86</v>
      </c>
      <c r="D457" s="6">
        <v>175.08</v>
      </c>
      <c r="E457">
        <v>105.27999999999997</v>
      </c>
      <c r="F457">
        <v>53.720000000000027</v>
      </c>
      <c r="G457">
        <v>-0.70999999999997954</v>
      </c>
      <c r="H457">
        <v>-159.98000000000002</v>
      </c>
      <c r="I457">
        <v>-602.75000000000023</v>
      </c>
      <c r="J457">
        <v>-66.669999999999618</v>
      </c>
      <c r="K457">
        <v>90.879999999999654</v>
      </c>
      <c r="L457">
        <v>-62.100000000000023</v>
      </c>
      <c r="M457">
        <v>-290.44000000000005</v>
      </c>
      <c r="N457">
        <v>-13.169999999999845</v>
      </c>
      <c r="O457">
        <v>-15.810000000000173</v>
      </c>
      <c r="P457">
        <v>-6.7600000000000193</v>
      </c>
      <c r="Q457">
        <v>-14.399999999999977</v>
      </c>
      <c r="R457">
        <v>-10.490000000000009</v>
      </c>
      <c r="S457">
        <v>5.7400000000000091</v>
      </c>
    </row>
    <row r="458" spans="1:19" x14ac:dyDescent="0.25">
      <c r="A458" s="4">
        <v>32143</v>
      </c>
      <c r="B458" s="6">
        <v>1958.22</v>
      </c>
      <c r="C458" s="6">
        <v>764.29</v>
      </c>
      <c r="D458" s="6">
        <v>190.02</v>
      </c>
      <c r="E458">
        <v>19.3900000000001</v>
      </c>
      <c r="F458">
        <v>15.42999999999995</v>
      </c>
      <c r="G458">
        <v>14.939999999999998</v>
      </c>
      <c r="H458">
        <v>105.27999999999997</v>
      </c>
      <c r="I458">
        <v>-159.98000000000002</v>
      </c>
      <c r="J458">
        <v>-602.75000000000023</v>
      </c>
      <c r="K458">
        <v>-66.669999999999618</v>
      </c>
      <c r="L458">
        <v>53.720000000000027</v>
      </c>
      <c r="M458">
        <v>-62.100000000000023</v>
      </c>
      <c r="N458">
        <v>-290.44000000000005</v>
      </c>
      <c r="O458">
        <v>-13.169999999999845</v>
      </c>
      <c r="P458">
        <v>-0.70999999999997954</v>
      </c>
      <c r="Q458">
        <v>-6.7600000000000193</v>
      </c>
      <c r="R458">
        <v>-14.399999999999977</v>
      </c>
      <c r="S458">
        <v>-10.490000000000009</v>
      </c>
    </row>
    <row r="459" spans="1:19" x14ac:dyDescent="0.25">
      <c r="A459" s="4">
        <v>32174</v>
      </c>
      <c r="B459" s="6">
        <v>2071.62</v>
      </c>
      <c r="C459" s="6">
        <v>834.96</v>
      </c>
      <c r="D459" s="6">
        <v>183.74</v>
      </c>
      <c r="E459">
        <v>113.39999999999986</v>
      </c>
      <c r="F459">
        <v>70.670000000000073</v>
      </c>
      <c r="G459">
        <v>-6.2800000000000011</v>
      </c>
      <c r="H459">
        <v>19.3900000000001</v>
      </c>
      <c r="I459">
        <v>105.27999999999997</v>
      </c>
      <c r="J459">
        <v>-159.98000000000002</v>
      </c>
      <c r="K459">
        <v>-602.75000000000023</v>
      </c>
      <c r="L459">
        <v>15.42999999999995</v>
      </c>
      <c r="M459">
        <v>53.720000000000027</v>
      </c>
      <c r="N459">
        <v>-62.100000000000023</v>
      </c>
      <c r="O459">
        <v>-290.44000000000005</v>
      </c>
      <c r="P459">
        <v>14.939999999999998</v>
      </c>
      <c r="Q459">
        <v>-0.70999999999997954</v>
      </c>
      <c r="R459">
        <v>-6.7600000000000193</v>
      </c>
      <c r="S459">
        <v>-14.399999999999977</v>
      </c>
    </row>
    <row r="460" spans="1:19" x14ac:dyDescent="0.25">
      <c r="A460" s="4">
        <v>32203</v>
      </c>
      <c r="B460" s="6">
        <v>1988.06</v>
      </c>
      <c r="C460" s="6">
        <v>863.05</v>
      </c>
      <c r="D460" s="6">
        <v>171.47</v>
      </c>
      <c r="E460">
        <v>-83.559999999999945</v>
      </c>
      <c r="F460">
        <v>28.089999999999918</v>
      </c>
      <c r="G460">
        <v>-12.27000000000001</v>
      </c>
      <c r="H460">
        <v>113.39999999999986</v>
      </c>
      <c r="I460">
        <v>19.3900000000001</v>
      </c>
      <c r="J460">
        <v>105.27999999999997</v>
      </c>
      <c r="K460">
        <v>-159.98000000000002</v>
      </c>
      <c r="L460">
        <v>70.670000000000073</v>
      </c>
      <c r="M460">
        <v>15.42999999999995</v>
      </c>
      <c r="N460">
        <v>53.720000000000027</v>
      </c>
      <c r="O460">
        <v>-62.100000000000023</v>
      </c>
      <c r="P460">
        <v>-6.2800000000000011</v>
      </c>
      <c r="Q460">
        <v>14.939999999999998</v>
      </c>
      <c r="R460">
        <v>-0.70999999999997954</v>
      </c>
      <c r="S460">
        <v>-6.7600000000000193</v>
      </c>
    </row>
    <row r="461" spans="1:19" x14ac:dyDescent="0.25">
      <c r="A461" s="4">
        <v>32234</v>
      </c>
      <c r="B461" s="6">
        <v>2032.33</v>
      </c>
      <c r="C461" s="6">
        <v>842</v>
      </c>
      <c r="D461" s="6">
        <v>170.64</v>
      </c>
      <c r="E461">
        <v>44.269999999999982</v>
      </c>
      <c r="F461">
        <v>-21.049999999999955</v>
      </c>
      <c r="G461">
        <v>-0.83000000000001251</v>
      </c>
      <c r="H461">
        <v>-83.559999999999945</v>
      </c>
      <c r="I461">
        <v>113.39999999999986</v>
      </c>
      <c r="J461">
        <v>19.3900000000001</v>
      </c>
      <c r="K461">
        <v>105.27999999999997</v>
      </c>
      <c r="L461">
        <v>28.089999999999918</v>
      </c>
      <c r="M461">
        <v>70.670000000000073</v>
      </c>
      <c r="N461">
        <v>15.42999999999995</v>
      </c>
      <c r="O461">
        <v>53.720000000000027</v>
      </c>
      <c r="P461">
        <v>-12.27000000000001</v>
      </c>
      <c r="Q461">
        <v>-6.2800000000000011</v>
      </c>
      <c r="R461">
        <v>14.939999999999998</v>
      </c>
      <c r="S461">
        <v>-0.70999999999997954</v>
      </c>
    </row>
    <row r="462" spans="1:19" x14ac:dyDescent="0.25">
      <c r="A462" s="4">
        <v>32264</v>
      </c>
      <c r="B462" s="6">
        <v>2031.12</v>
      </c>
      <c r="C462" s="6">
        <v>826.31</v>
      </c>
      <c r="D462" s="6">
        <v>176.33</v>
      </c>
      <c r="E462">
        <v>-1.2100000000000364</v>
      </c>
      <c r="F462">
        <v>-15.690000000000055</v>
      </c>
      <c r="G462">
        <v>5.6900000000000261</v>
      </c>
      <c r="H462">
        <v>44.269999999999982</v>
      </c>
      <c r="I462">
        <v>-83.559999999999945</v>
      </c>
      <c r="J462">
        <v>113.39999999999986</v>
      </c>
      <c r="K462">
        <v>19.3900000000001</v>
      </c>
      <c r="L462">
        <v>-21.049999999999955</v>
      </c>
      <c r="M462">
        <v>28.089999999999918</v>
      </c>
      <c r="N462">
        <v>70.670000000000073</v>
      </c>
      <c r="O462">
        <v>15.42999999999995</v>
      </c>
      <c r="P462">
        <v>-0.83000000000001251</v>
      </c>
      <c r="Q462">
        <v>-12.27000000000001</v>
      </c>
      <c r="R462">
        <v>-6.2800000000000011</v>
      </c>
      <c r="S462">
        <v>14.939999999999998</v>
      </c>
    </row>
    <row r="463" spans="1:19" x14ac:dyDescent="0.25">
      <c r="A463" s="4">
        <v>32295</v>
      </c>
      <c r="B463" s="6">
        <v>2141.71</v>
      </c>
      <c r="C463" s="6">
        <v>908.15</v>
      </c>
      <c r="D463" s="6">
        <v>181.07</v>
      </c>
      <c r="E463">
        <v>110.59000000000015</v>
      </c>
      <c r="F463">
        <v>81.840000000000032</v>
      </c>
      <c r="G463">
        <v>4.7399999999999807</v>
      </c>
      <c r="H463">
        <v>-1.2100000000000364</v>
      </c>
      <c r="I463">
        <v>44.269999999999982</v>
      </c>
      <c r="J463">
        <v>-83.559999999999945</v>
      </c>
      <c r="K463">
        <v>113.39999999999986</v>
      </c>
      <c r="L463">
        <v>-15.690000000000055</v>
      </c>
      <c r="M463">
        <v>-21.049999999999955</v>
      </c>
      <c r="N463">
        <v>28.089999999999918</v>
      </c>
      <c r="O463">
        <v>70.670000000000073</v>
      </c>
      <c r="P463">
        <v>5.6900000000000261</v>
      </c>
      <c r="Q463">
        <v>-0.83000000000001251</v>
      </c>
      <c r="R463">
        <v>-12.27000000000001</v>
      </c>
      <c r="S463">
        <v>-6.2800000000000011</v>
      </c>
    </row>
    <row r="464" spans="1:19" x14ac:dyDescent="0.25">
      <c r="A464" s="4">
        <v>32325</v>
      </c>
      <c r="B464" s="6">
        <v>2128.73</v>
      </c>
      <c r="C464" s="6">
        <v>886.2</v>
      </c>
      <c r="D464" s="6">
        <v>182.85</v>
      </c>
      <c r="E464">
        <v>-12.980000000000018</v>
      </c>
      <c r="F464">
        <v>-21.949999999999932</v>
      </c>
      <c r="G464">
        <v>1.7800000000000011</v>
      </c>
      <c r="H464">
        <v>110.59000000000015</v>
      </c>
      <c r="I464">
        <v>-1.2100000000000364</v>
      </c>
      <c r="J464">
        <v>44.269999999999982</v>
      </c>
      <c r="K464">
        <v>-83.559999999999945</v>
      </c>
      <c r="L464">
        <v>81.840000000000032</v>
      </c>
      <c r="M464">
        <v>-15.690000000000055</v>
      </c>
      <c r="N464">
        <v>-21.049999999999955</v>
      </c>
      <c r="O464">
        <v>28.089999999999918</v>
      </c>
      <c r="P464">
        <v>4.7399999999999807</v>
      </c>
      <c r="Q464">
        <v>5.6900000000000261</v>
      </c>
      <c r="R464">
        <v>-0.83000000000001251</v>
      </c>
      <c r="S464">
        <v>-12.27000000000001</v>
      </c>
    </row>
    <row r="465" spans="1:19" x14ac:dyDescent="0.25">
      <c r="A465" s="4">
        <v>32356</v>
      </c>
      <c r="B465" s="6">
        <v>2031.65</v>
      </c>
      <c r="C465" s="6">
        <v>846.62</v>
      </c>
      <c r="D465" s="6">
        <v>178.7</v>
      </c>
      <c r="E465">
        <v>-97.079999999999927</v>
      </c>
      <c r="F465">
        <v>-39.580000000000041</v>
      </c>
      <c r="G465">
        <v>-4.1500000000000057</v>
      </c>
      <c r="H465">
        <v>-12.980000000000018</v>
      </c>
      <c r="I465">
        <v>110.59000000000015</v>
      </c>
      <c r="J465">
        <v>-1.2100000000000364</v>
      </c>
      <c r="K465">
        <v>44.269999999999982</v>
      </c>
      <c r="L465">
        <v>-21.949999999999932</v>
      </c>
      <c r="M465">
        <v>81.840000000000032</v>
      </c>
      <c r="N465">
        <v>-15.690000000000055</v>
      </c>
      <c r="O465">
        <v>-21.049999999999955</v>
      </c>
      <c r="P465">
        <v>1.7800000000000011</v>
      </c>
      <c r="Q465">
        <v>4.7399999999999807</v>
      </c>
      <c r="R465">
        <v>5.6900000000000261</v>
      </c>
      <c r="S465">
        <v>-0.83000000000001251</v>
      </c>
    </row>
    <row r="466" spans="1:19" x14ac:dyDescent="0.25">
      <c r="A466" s="4">
        <v>32387</v>
      </c>
      <c r="B466" s="6">
        <v>2112.91</v>
      </c>
      <c r="C466" s="6">
        <v>906.96</v>
      </c>
      <c r="D466" s="6">
        <v>181.54</v>
      </c>
      <c r="E466">
        <v>81.259999999999764</v>
      </c>
      <c r="F466">
        <v>60.340000000000032</v>
      </c>
      <c r="G466">
        <v>2.8400000000000034</v>
      </c>
      <c r="H466">
        <v>-97.079999999999927</v>
      </c>
      <c r="I466">
        <v>-12.980000000000018</v>
      </c>
      <c r="J466">
        <v>110.59000000000015</v>
      </c>
      <c r="K466">
        <v>-1.2100000000000364</v>
      </c>
      <c r="L466">
        <v>-39.580000000000041</v>
      </c>
      <c r="M466">
        <v>-21.949999999999932</v>
      </c>
      <c r="N466">
        <v>81.840000000000032</v>
      </c>
      <c r="O466">
        <v>-15.690000000000055</v>
      </c>
      <c r="P466">
        <v>-4.1500000000000057</v>
      </c>
      <c r="Q466">
        <v>1.7800000000000011</v>
      </c>
      <c r="R466">
        <v>4.7399999999999807</v>
      </c>
      <c r="S466">
        <v>5.6900000000000261</v>
      </c>
    </row>
    <row r="467" spans="1:19" x14ac:dyDescent="0.25">
      <c r="A467" s="4">
        <v>32417</v>
      </c>
      <c r="B467" s="6">
        <v>2148.65</v>
      </c>
      <c r="C467" s="6">
        <v>926.72</v>
      </c>
      <c r="D467" s="6">
        <v>187.23</v>
      </c>
      <c r="E467">
        <v>35.740000000000236</v>
      </c>
      <c r="F467">
        <v>19.759999999999991</v>
      </c>
      <c r="G467">
        <v>5.6899999999999977</v>
      </c>
      <c r="H467">
        <v>81.259999999999764</v>
      </c>
      <c r="I467">
        <v>-97.079999999999927</v>
      </c>
      <c r="J467">
        <v>-12.980000000000018</v>
      </c>
      <c r="K467">
        <v>110.59000000000015</v>
      </c>
      <c r="L467">
        <v>60.340000000000032</v>
      </c>
      <c r="M467">
        <v>-39.580000000000041</v>
      </c>
      <c r="N467">
        <v>-21.949999999999932</v>
      </c>
      <c r="O467">
        <v>81.840000000000032</v>
      </c>
      <c r="P467">
        <v>2.8400000000000034</v>
      </c>
      <c r="Q467">
        <v>-4.1500000000000057</v>
      </c>
      <c r="R467">
        <v>1.7800000000000011</v>
      </c>
      <c r="S467">
        <v>4.7399999999999807</v>
      </c>
    </row>
    <row r="468" spans="1:19" x14ac:dyDescent="0.25">
      <c r="A468" s="4">
        <v>32448</v>
      </c>
      <c r="B468" s="6">
        <v>2114.5100000000002</v>
      </c>
      <c r="C468" s="6">
        <v>936.52</v>
      </c>
      <c r="D468" s="6">
        <v>185.63</v>
      </c>
      <c r="E468">
        <v>-34.139999999999873</v>
      </c>
      <c r="F468">
        <v>9.7999999999999545</v>
      </c>
      <c r="G468">
        <v>-1.5999999999999943</v>
      </c>
      <c r="H468">
        <v>35.740000000000236</v>
      </c>
      <c r="I468">
        <v>81.259999999999764</v>
      </c>
      <c r="J468">
        <v>-97.079999999999927</v>
      </c>
      <c r="K468">
        <v>-12.980000000000018</v>
      </c>
      <c r="L468">
        <v>19.759999999999991</v>
      </c>
      <c r="M468">
        <v>60.340000000000032</v>
      </c>
      <c r="N468">
        <v>-39.580000000000041</v>
      </c>
      <c r="O468">
        <v>-21.949999999999932</v>
      </c>
      <c r="P468">
        <v>5.6899999999999977</v>
      </c>
      <c r="Q468">
        <v>2.8400000000000034</v>
      </c>
      <c r="R468">
        <v>-4.1500000000000057</v>
      </c>
      <c r="S468">
        <v>1.7800000000000011</v>
      </c>
    </row>
    <row r="469" spans="1:19" x14ac:dyDescent="0.25">
      <c r="A469" s="4">
        <v>32478</v>
      </c>
      <c r="B469" s="6">
        <v>2168.5700000000002</v>
      </c>
      <c r="C469" s="6">
        <v>969.84</v>
      </c>
      <c r="D469" s="6">
        <v>186.28</v>
      </c>
      <c r="E469">
        <v>54.059999999999945</v>
      </c>
      <c r="F469">
        <v>33.32000000000005</v>
      </c>
      <c r="G469">
        <v>0.65000000000000568</v>
      </c>
      <c r="H469">
        <v>-34.139999999999873</v>
      </c>
      <c r="I469">
        <v>35.740000000000236</v>
      </c>
      <c r="J469">
        <v>81.259999999999764</v>
      </c>
      <c r="K469">
        <v>-97.079999999999927</v>
      </c>
      <c r="L469">
        <v>9.7999999999999545</v>
      </c>
      <c r="M469">
        <v>19.759999999999991</v>
      </c>
      <c r="N469">
        <v>60.340000000000032</v>
      </c>
      <c r="O469">
        <v>-39.580000000000041</v>
      </c>
      <c r="P469">
        <v>-1.5999999999999943</v>
      </c>
      <c r="Q469">
        <v>5.6899999999999977</v>
      </c>
      <c r="R469">
        <v>2.8400000000000034</v>
      </c>
      <c r="S469">
        <v>-4.1500000000000057</v>
      </c>
    </row>
    <row r="470" spans="1:19" x14ac:dyDescent="0.25">
      <c r="A470" s="4">
        <v>32509</v>
      </c>
      <c r="B470" s="6">
        <v>2342.3200000000002</v>
      </c>
      <c r="C470" s="6">
        <v>1071.5</v>
      </c>
      <c r="D470" s="6">
        <v>190.97</v>
      </c>
      <c r="E470">
        <v>173.75</v>
      </c>
      <c r="F470">
        <v>101.65999999999997</v>
      </c>
      <c r="G470">
        <v>4.6899999999999977</v>
      </c>
      <c r="H470">
        <v>54.059999999999945</v>
      </c>
      <c r="I470">
        <v>-34.139999999999873</v>
      </c>
      <c r="J470">
        <v>35.740000000000236</v>
      </c>
      <c r="K470">
        <v>81.259999999999764</v>
      </c>
      <c r="L470">
        <v>33.32000000000005</v>
      </c>
      <c r="M470">
        <v>9.7999999999999545</v>
      </c>
      <c r="N470">
        <v>19.759999999999991</v>
      </c>
      <c r="O470">
        <v>60.340000000000032</v>
      </c>
      <c r="P470">
        <v>0.65000000000000568</v>
      </c>
      <c r="Q470">
        <v>-1.5999999999999943</v>
      </c>
      <c r="R470">
        <v>5.6899999999999977</v>
      </c>
      <c r="S470">
        <v>2.8400000000000034</v>
      </c>
    </row>
    <row r="471" spans="1:19" x14ac:dyDescent="0.25">
      <c r="A471" s="4">
        <v>32540</v>
      </c>
      <c r="B471" s="6">
        <v>2258.39</v>
      </c>
      <c r="C471" s="6">
        <v>1051.42</v>
      </c>
      <c r="D471" s="6">
        <v>182.91</v>
      </c>
      <c r="E471">
        <v>-83.930000000000291</v>
      </c>
      <c r="F471">
        <v>-20.079999999999927</v>
      </c>
      <c r="G471">
        <v>-8.0600000000000023</v>
      </c>
      <c r="H471">
        <v>173.75</v>
      </c>
      <c r="I471">
        <v>54.059999999999945</v>
      </c>
      <c r="J471">
        <v>-34.139999999999873</v>
      </c>
      <c r="K471">
        <v>35.740000000000236</v>
      </c>
      <c r="L471">
        <v>101.65999999999997</v>
      </c>
      <c r="M471">
        <v>33.32000000000005</v>
      </c>
      <c r="N471">
        <v>9.7999999999999545</v>
      </c>
      <c r="O471">
        <v>19.759999999999991</v>
      </c>
      <c r="P471">
        <v>4.6899999999999977</v>
      </c>
      <c r="Q471">
        <v>0.65000000000000568</v>
      </c>
      <c r="R471">
        <v>-1.5999999999999943</v>
      </c>
      <c r="S471">
        <v>5.6899999999999977</v>
      </c>
    </row>
    <row r="472" spans="1:19" x14ac:dyDescent="0.25">
      <c r="A472" s="4">
        <v>32568</v>
      </c>
      <c r="B472" s="6">
        <v>2293.62</v>
      </c>
      <c r="C472" s="6">
        <v>1060.1600000000001</v>
      </c>
      <c r="D472" s="6">
        <v>184.03</v>
      </c>
      <c r="E472">
        <v>35.230000000000018</v>
      </c>
      <c r="F472">
        <v>8.7400000000000091</v>
      </c>
      <c r="G472">
        <v>1.1200000000000045</v>
      </c>
      <c r="H472">
        <v>-83.930000000000291</v>
      </c>
      <c r="I472">
        <v>173.75</v>
      </c>
      <c r="J472">
        <v>54.059999999999945</v>
      </c>
      <c r="K472">
        <v>-34.139999999999873</v>
      </c>
      <c r="L472">
        <v>-20.079999999999927</v>
      </c>
      <c r="M472">
        <v>101.65999999999997</v>
      </c>
      <c r="N472">
        <v>33.32000000000005</v>
      </c>
      <c r="O472">
        <v>9.7999999999999545</v>
      </c>
      <c r="P472">
        <v>-8.0600000000000023</v>
      </c>
      <c r="Q472">
        <v>4.6899999999999977</v>
      </c>
      <c r="R472">
        <v>0.65000000000000568</v>
      </c>
      <c r="S472">
        <v>-1.5999999999999943</v>
      </c>
    </row>
    <row r="473" spans="1:19" x14ac:dyDescent="0.25">
      <c r="A473" s="4">
        <v>32599</v>
      </c>
      <c r="B473" s="6">
        <v>2418.8000000000002</v>
      </c>
      <c r="C473" s="6">
        <v>1142.79</v>
      </c>
      <c r="D473" s="6">
        <v>192.21</v>
      </c>
      <c r="E473">
        <v>125.18000000000029</v>
      </c>
      <c r="F473">
        <v>82.629999999999882</v>
      </c>
      <c r="G473">
        <v>8.1800000000000068</v>
      </c>
      <c r="H473">
        <v>35.230000000000018</v>
      </c>
      <c r="I473">
        <v>-83.930000000000291</v>
      </c>
      <c r="J473">
        <v>173.75</v>
      </c>
      <c r="K473">
        <v>54.059999999999945</v>
      </c>
      <c r="L473">
        <v>8.7400000000000091</v>
      </c>
      <c r="M473">
        <v>-20.079999999999927</v>
      </c>
      <c r="N473">
        <v>101.65999999999997</v>
      </c>
      <c r="O473">
        <v>33.32000000000005</v>
      </c>
      <c r="P473">
        <v>1.1200000000000045</v>
      </c>
      <c r="Q473">
        <v>-8.0600000000000023</v>
      </c>
      <c r="R473">
        <v>4.6899999999999977</v>
      </c>
      <c r="S473">
        <v>0.65000000000000568</v>
      </c>
    </row>
    <row r="474" spans="1:19" x14ac:dyDescent="0.25">
      <c r="A474" s="4">
        <v>32629</v>
      </c>
      <c r="B474" s="6">
        <v>2480.15</v>
      </c>
      <c r="C474" s="6">
        <v>1152.33</v>
      </c>
      <c r="D474" s="6">
        <v>200.39</v>
      </c>
      <c r="E474">
        <v>61.349999999999909</v>
      </c>
      <c r="F474">
        <v>9.5399999999999636</v>
      </c>
      <c r="G474">
        <v>8.1799999999999784</v>
      </c>
      <c r="H474">
        <v>125.18000000000029</v>
      </c>
      <c r="I474">
        <v>35.230000000000018</v>
      </c>
      <c r="J474">
        <v>-83.930000000000291</v>
      </c>
      <c r="K474">
        <v>173.75</v>
      </c>
      <c r="L474">
        <v>82.629999999999882</v>
      </c>
      <c r="M474">
        <v>8.7400000000000091</v>
      </c>
      <c r="N474">
        <v>-20.079999999999927</v>
      </c>
      <c r="O474">
        <v>101.65999999999997</v>
      </c>
      <c r="P474">
        <v>8.1800000000000068</v>
      </c>
      <c r="Q474">
        <v>1.1200000000000045</v>
      </c>
      <c r="R474">
        <v>-8.0600000000000023</v>
      </c>
      <c r="S474">
        <v>4.6899999999999977</v>
      </c>
    </row>
    <row r="475" spans="1:19" x14ac:dyDescent="0.25">
      <c r="A475" s="4">
        <v>32660</v>
      </c>
      <c r="B475" s="6">
        <v>2440.06</v>
      </c>
      <c r="C475" s="6">
        <v>1148.77</v>
      </c>
      <c r="D475" s="6">
        <v>209.7</v>
      </c>
      <c r="E475">
        <v>-40.090000000000146</v>
      </c>
      <c r="F475">
        <v>-3.5599999999999454</v>
      </c>
      <c r="G475">
        <v>9.3100000000000023</v>
      </c>
      <c r="H475">
        <v>61.349999999999909</v>
      </c>
      <c r="I475">
        <v>125.18000000000029</v>
      </c>
      <c r="J475">
        <v>35.230000000000018</v>
      </c>
      <c r="K475">
        <v>-83.930000000000291</v>
      </c>
      <c r="L475">
        <v>9.5399999999999636</v>
      </c>
      <c r="M475">
        <v>82.629999999999882</v>
      </c>
      <c r="N475">
        <v>8.7400000000000091</v>
      </c>
      <c r="O475">
        <v>-20.079999999999927</v>
      </c>
      <c r="P475">
        <v>8.1799999999999784</v>
      </c>
      <c r="Q475">
        <v>8.1800000000000068</v>
      </c>
      <c r="R475">
        <v>1.1200000000000045</v>
      </c>
      <c r="S475">
        <v>-8.0600000000000023</v>
      </c>
    </row>
    <row r="476" spans="1:19" x14ac:dyDescent="0.25">
      <c r="A476" s="4">
        <v>32690</v>
      </c>
      <c r="B476" s="6">
        <v>2660.66</v>
      </c>
      <c r="C476" s="6">
        <v>1277.74</v>
      </c>
      <c r="D476" s="6">
        <v>221.2</v>
      </c>
      <c r="E476">
        <v>220.59999999999991</v>
      </c>
      <c r="F476">
        <v>128.97000000000003</v>
      </c>
      <c r="G476">
        <v>11.5</v>
      </c>
      <c r="H476">
        <v>-40.090000000000146</v>
      </c>
      <c r="I476">
        <v>61.349999999999909</v>
      </c>
      <c r="J476">
        <v>125.18000000000029</v>
      </c>
      <c r="K476">
        <v>35.230000000000018</v>
      </c>
      <c r="L476">
        <v>-3.5599999999999454</v>
      </c>
      <c r="M476">
        <v>9.5399999999999636</v>
      </c>
      <c r="N476">
        <v>82.629999999999882</v>
      </c>
      <c r="O476">
        <v>8.7400000000000091</v>
      </c>
      <c r="P476">
        <v>9.3100000000000023</v>
      </c>
      <c r="Q476">
        <v>8.1799999999999784</v>
      </c>
      <c r="R476">
        <v>8.1800000000000068</v>
      </c>
      <c r="S476">
        <v>1.1200000000000045</v>
      </c>
    </row>
    <row r="477" spans="1:19" x14ac:dyDescent="0.25">
      <c r="A477" s="4">
        <v>32721</v>
      </c>
      <c r="B477" s="6">
        <v>2737.27</v>
      </c>
      <c r="C477" s="6">
        <v>1509.42</v>
      </c>
      <c r="D477" s="6">
        <v>217.3</v>
      </c>
      <c r="E477">
        <v>76.610000000000127</v>
      </c>
      <c r="F477">
        <v>231.68000000000006</v>
      </c>
      <c r="G477">
        <v>-3.8999999999999773</v>
      </c>
      <c r="H477">
        <v>220.59999999999991</v>
      </c>
      <c r="I477">
        <v>-40.090000000000146</v>
      </c>
      <c r="J477">
        <v>61.349999999999909</v>
      </c>
      <c r="K477">
        <v>125.18000000000029</v>
      </c>
      <c r="L477">
        <v>128.97000000000003</v>
      </c>
      <c r="M477">
        <v>-3.5599999999999454</v>
      </c>
      <c r="N477">
        <v>9.5399999999999636</v>
      </c>
      <c r="O477">
        <v>82.629999999999882</v>
      </c>
      <c r="P477">
        <v>11.5</v>
      </c>
      <c r="Q477">
        <v>9.3100000000000023</v>
      </c>
      <c r="R477">
        <v>8.1799999999999784</v>
      </c>
      <c r="S477">
        <v>8.1800000000000068</v>
      </c>
    </row>
    <row r="478" spans="1:19" x14ac:dyDescent="0.25">
      <c r="A478" s="4">
        <v>32752</v>
      </c>
      <c r="B478" s="6">
        <v>2692.82</v>
      </c>
      <c r="C478" s="6">
        <v>1450.04</v>
      </c>
      <c r="D478" s="6">
        <v>216.17</v>
      </c>
      <c r="E478">
        <v>-44.449999999999818</v>
      </c>
      <c r="F478">
        <v>-59.380000000000109</v>
      </c>
      <c r="G478">
        <v>-1.1300000000000239</v>
      </c>
      <c r="H478">
        <v>76.610000000000127</v>
      </c>
      <c r="I478">
        <v>220.59999999999991</v>
      </c>
      <c r="J478">
        <v>-40.090000000000146</v>
      </c>
      <c r="K478">
        <v>61.349999999999909</v>
      </c>
      <c r="L478">
        <v>231.68000000000006</v>
      </c>
      <c r="M478">
        <v>128.97000000000003</v>
      </c>
      <c r="N478">
        <v>-3.5599999999999454</v>
      </c>
      <c r="O478">
        <v>9.5399999999999636</v>
      </c>
      <c r="P478">
        <v>-3.8999999999999773</v>
      </c>
      <c r="Q478">
        <v>11.5</v>
      </c>
      <c r="R478">
        <v>9.3100000000000023</v>
      </c>
      <c r="S478">
        <v>8.1799999999999784</v>
      </c>
    </row>
    <row r="479" spans="1:19" x14ac:dyDescent="0.25">
      <c r="A479" s="4">
        <v>32782</v>
      </c>
      <c r="B479" s="6">
        <v>2645.08</v>
      </c>
      <c r="C479" s="6">
        <v>1205.01</v>
      </c>
      <c r="D479" s="6">
        <v>219.19</v>
      </c>
      <c r="E479">
        <v>-47.740000000000236</v>
      </c>
      <c r="F479">
        <v>-245.02999999999997</v>
      </c>
      <c r="G479">
        <v>3.0200000000000102</v>
      </c>
      <c r="H479">
        <v>-44.449999999999818</v>
      </c>
      <c r="I479">
        <v>76.610000000000127</v>
      </c>
      <c r="J479">
        <v>220.59999999999991</v>
      </c>
      <c r="K479">
        <v>-40.090000000000146</v>
      </c>
      <c r="L479">
        <v>-59.380000000000109</v>
      </c>
      <c r="M479">
        <v>231.68000000000006</v>
      </c>
      <c r="N479">
        <v>128.97000000000003</v>
      </c>
      <c r="O479">
        <v>-3.5599999999999454</v>
      </c>
      <c r="P479">
        <v>-1.1300000000000239</v>
      </c>
      <c r="Q479">
        <v>-3.8999999999999773</v>
      </c>
      <c r="R479">
        <v>11.5</v>
      </c>
      <c r="S479">
        <v>9.3100000000000023</v>
      </c>
    </row>
    <row r="480" spans="1:19" x14ac:dyDescent="0.25">
      <c r="A480" s="4">
        <v>32813</v>
      </c>
      <c r="B480" s="6">
        <v>2706.27</v>
      </c>
      <c r="C480" s="6">
        <v>1170.7</v>
      </c>
      <c r="D480" s="6">
        <v>224.91</v>
      </c>
      <c r="E480">
        <v>61.190000000000055</v>
      </c>
      <c r="F480">
        <v>-34.309999999999945</v>
      </c>
      <c r="G480">
        <v>5.7199999999999989</v>
      </c>
      <c r="H480">
        <v>-47.740000000000236</v>
      </c>
      <c r="I480">
        <v>-44.449999999999818</v>
      </c>
      <c r="J480">
        <v>76.610000000000127</v>
      </c>
      <c r="K480">
        <v>220.59999999999991</v>
      </c>
      <c r="L480">
        <v>-245.02999999999997</v>
      </c>
      <c r="M480">
        <v>-59.380000000000109</v>
      </c>
      <c r="N480">
        <v>231.68000000000006</v>
      </c>
      <c r="O480">
        <v>128.97000000000003</v>
      </c>
      <c r="P480">
        <v>3.0200000000000102</v>
      </c>
      <c r="Q480">
        <v>-1.1300000000000239</v>
      </c>
      <c r="R480">
        <v>-3.8999999999999773</v>
      </c>
      <c r="S480">
        <v>11.5</v>
      </c>
    </row>
    <row r="481" spans="1:19" x14ac:dyDescent="0.25">
      <c r="A481" s="4">
        <v>32843</v>
      </c>
      <c r="B481" s="6">
        <v>2753.2</v>
      </c>
      <c r="C481" s="6">
        <v>1177.81</v>
      </c>
      <c r="D481" s="6">
        <v>235.04</v>
      </c>
      <c r="E481">
        <v>46.929999999999836</v>
      </c>
      <c r="F481">
        <v>7.1099999999999</v>
      </c>
      <c r="G481">
        <v>10.129999999999995</v>
      </c>
      <c r="H481">
        <v>61.190000000000055</v>
      </c>
      <c r="I481">
        <v>-47.740000000000236</v>
      </c>
      <c r="J481">
        <v>-44.449999999999818</v>
      </c>
      <c r="K481">
        <v>76.610000000000127</v>
      </c>
      <c r="L481">
        <v>-34.309999999999945</v>
      </c>
      <c r="M481">
        <v>-245.02999999999997</v>
      </c>
      <c r="N481">
        <v>-59.380000000000109</v>
      </c>
      <c r="O481">
        <v>231.68000000000006</v>
      </c>
      <c r="P481">
        <v>5.7199999999999989</v>
      </c>
      <c r="Q481">
        <v>3.0200000000000102</v>
      </c>
      <c r="R481">
        <v>-1.1300000000000239</v>
      </c>
      <c r="S481">
        <v>-3.8999999999999773</v>
      </c>
    </row>
    <row r="482" spans="1:19" x14ac:dyDescent="0.25">
      <c r="A482" s="4">
        <v>32874</v>
      </c>
      <c r="B482" s="6">
        <v>2590.54</v>
      </c>
      <c r="C482" s="6">
        <v>1045.8699999999999</v>
      </c>
      <c r="D482" s="6">
        <v>223.65</v>
      </c>
      <c r="E482">
        <v>-162.65999999999985</v>
      </c>
      <c r="F482">
        <v>-131.94000000000005</v>
      </c>
      <c r="G482">
        <v>-11.389999999999986</v>
      </c>
      <c r="H482">
        <v>46.929999999999836</v>
      </c>
      <c r="I482">
        <v>61.190000000000055</v>
      </c>
      <c r="J482">
        <v>-47.740000000000236</v>
      </c>
      <c r="K482">
        <v>-44.449999999999818</v>
      </c>
      <c r="L482">
        <v>7.1099999999999</v>
      </c>
      <c r="M482">
        <v>-34.309999999999945</v>
      </c>
      <c r="N482">
        <v>-245.02999999999997</v>
      </c>
      <c r="O482">
        <v>-59.380000000000109</v>
      </c>
      <c r="P482">
        <v>10.129999999999995</v>
      </c>
      <c r="Q482">
        <v>5.7199999999999989</v>
      </c>
      <c r="R482">
        <v>3.0200000000000102</v>
      </c>
      <c r="S482">
        <v>-1.1300000000000239</v>
      </c>
    </row>
    <row r="483" spans="1:19" x14ac:dyDescent="0.25">
      <c r="A483" s="4">
        <v>32905</v>
      </c>
      <c r="B483" s="6">
        <v>2627.25</v>
      </c>
      <c r="C483" s="6">
        <v>1129.0899999999999</v>
      </c>
      <c r="D483" s="6">
        <v>220.38</v>
      </c>
      <c r="E483">
        <v>36.710000000000036</v>
      </c>
      <c r="F483">
        <v>83.220000000000027</v>
      </c>
      <c r="G483">
        <v>-3.2700000000000102</v>
      </c>
      <c r="H483">
        <v>-162.65999999999985</v>
      </c>
      <c r="I483">
        <v>46.929999999999836</v>
      </c>
      <c r="J483">
        <v>61.190000000000055</v>
      </c>
      <c r="K483">
        <v>-47.740000000000236</v>
      </c>
      <c r="L483">
        <v>-131.94000000000005</v>
      </c>
      <c r="M483">
        <v>7.1099999999999</v>
      </c>
      <c r="N483">
        <v>-34.309999999999945</v>
      </c>
      <c r="O483">
        <v>-245.02999999999997</v>
      </c>
      <c r="P483">
        <v>-11.389999999999986</v>
      </c>
      <c r="Q483">
        <v>10.129999999999995</v>
      </c>
      <c r="R483">
        <v>5.7199999999999989</v>
      </c>
      <c r="S483">
        <v>3.0200000000000102</v>
      </c>
    </row>
    <row r="484" spans="1:19" x14ac:dyDescent="0.25">
      <c r="A484" s="4">
        <v>32933</v>
      </c>
      <c r="B484" s="6">
        <v>2707.21</v>
      </c>
      <c r="C484" s="6">
        <v>1183.1400000000001</v>
      </c>
      <c r="D484" s="6">
        <v>214.66</v>
      </c>
      <c r="E484">
        <v>79.960000000000036</v>
      </c>
      <c r="F484">
        <v>54.050000000000182</v>
      </c>
      <c r="G484">
        <v>-5.7199999999999989</v>
      </c>
      <c r="H484">
        <v>36.710000000000036</v>
      </c>
      <c r="I484">
        <v>-162.65999999999985</v>
      </c>
      <c r="J484">
        <v>46.929999999999836</v>
      </c>
      <c r="K484">
        <v>61.190000000000055</v>
      </c>
      <c r="L484">
        <v>83.220000000000027</v>
      </c>
      <c r="M484">
        <v>-131.94000000000005</v>
      </c>
      <c r="N484">
        <v>7.1099999999999</v>
      </c>
      <c r="O484">
        <v>-34.309999999999945</v>
      </c>
      <c r="P484">
        <v>-3.2700000000000102</v>
      </c>
      <c r="Q484">
        <v>-11.389999999999986</v>
      </c>
      <c r="R484">
        <v>10.129999999999995</v>
      </c>
      <c r="S484">
        <v>5.7199999999999989</v>
      </c>
    </row>
    <row r="485" spans="1:19" x14ac:dyDescent="0.25">
      <c r="A485" s="4">
        <v>32964</v>
      </c>
      <c r="B485" s="6">
        <v>2656.76</v>
      </c>
      <c r="C485" s="6">
        <v>1129.98</v>
      </c>
      <c r="D485" s="6">
        <v>203.09</v>
      </c>
      <c r="E485">
        <v>-50.449999999999818</v>
      </c>
      <c r="F485">
        <v>-53.160000000000082</v>
      </c>
      <c r="G485">
        <v>-11.569999999999993</v>
      </c>
      <c r="H485">
        <v>79.960000000000036</v>
      </c>
      <c r="I485">
        <v>36.710000000000036</v>
      </c>
      <c r="J485">
        <v>-162.65999999999985</v>
      </c>
      <c r="K485">
        <v>46.929999999999836</v>
      </c>
      <c r="L485">
        <v>54.050000000000182</v>
      </c>
      <c r="M485">
        <v>83.220000000000027</v>
      </c>
      <c r="N485">
        <v>-131.94000000000005</v>
      </c>
      <c r="O485">
        <v>7.1099999999999</v>
      </c>
      <c r="P485">
        <v>-5.7199999999999989</v>
      </c>
      <c r="Q485">
        <v>-3.2700000000000102</v>
      </c>
      <c r="R485">
        <v>-11.389999999999986</v>
      </c>
      <c r="S485">
        <v>10.129999999999995</v>
      </c>
    </row>
    <row r="486" spans="1:19" x14ac:dyDescent="0.25">
      <c r="A486" s="4">
        <v>32994</v>
      </c>
      <c r="B486" s="6">
        <v>2876.66</v>
      </c>
      <c r="C486" s="6">
        <v>1171.53</v>
      </c>
      <c r="D486" s="6">
        <v>211.39</v>
      </c>
      <c r="E486">
        <v>219.89999999999964</v>
      </c>
      <c r="F486">
        <v>41.549999999999955</v>
      </c>
      <c r="G486">
        <v>8.2999999999999829</v>
      </c>
      <c r="H486">
        <v>-50.449999999999818</v>
      </c>
      <c r="I486">
        <v>79.960000000000036</v>
      </c>
      <c r="J486">
        <v>36.710000000000036</v>
      </c>
      <c r="K486">
        <v>-162.65999999999985</v>
      </c>
      <c r="L486">
        <v>-53.160000000000082</v>
      </c>
      <c r="M486">
        <v>54.050000000000182</v>
      </c>
      <c r="N486">
        <v>83.220000000000027</v>
      </c>
      <c r="O486">
        <v>-131.94000000000005</v>
      </c>
      <c r="P486">
        <v>-11.569999999999993</v>
      </c>
      <c r="Q486">
        <v>-5.7199999999999989</v>
      </c>
      <c r="R486">
        <v>-3.2700000000000102</v>
      </c>
      <c r="S486">
        <v>-11.389999999999986</v>
      </c>
    </row>
    <row r="487" spans="1:19" x14ac:dyDescent="0.25">
      <c r="A487" s="4">
        <v>33025</v>
      </c>
      <c r="B487" s="6">
        <v>2880.69</v>
      </c>
      <c r="C487" s="6">
        <v>1142.7</v>
      </c>
      <c r="D487" s="6">
        <v>210.01</v>
      </c>
      <c r="E487">
        <v>4.0300000000002001</v>
      </c>
      <c r="F487">
        <v>-28.829999999999927</v>
      </c>
      <c r="G487">
        <v>-1.3799999999999955</v>
      </c>
      <c r="H487">
        <v>219.89999999999964</v>
      </c>
      <c r="I487">
        <v>-50.449999999999818</v>
      </c>
      <c r="J487">
        <v>79.960000000000036</v>
      </c>
      <c r="K487">
        <v>36.710000000000036</v>
      </c>
      <c r="L487">
        <v>41.549999999999955</v>
      </c>
      <c r="M487">
        <v>-53.160000000000082</v>
      </c>
      <c r="N487">
        <v>54.050000000000182</v>
      </c>
      <c r="O487">
        <v>83.220000000000027</v>
      </c>
      <c r="P487">
        <v>8.2999999999999829</v>
      </c>
      <c r="Q487">
        <v>-11.569999999999993</v>
      </c>
      <c r="R487">
        <v>-5.7199999999999989</v>
      </c>
      <c r="S487">
        <v>-3.2700000000000102</v>
      </c>
    </row>
    <row r="488" spans="1:19" x14ac:dyDescent="0.25">
      <c r="A488" s="4">
        <v>33055</v>
      </c>
      <c r="B488" s="6">
        <v>2905.2</v>
      </c>
      <c r="C488" s="6">
        <v>1093.43</v>
      </c>
      <c r="D488" s="6">
        <v>210.01</v>
      </c>
      <c r="E488">
        <v>24.509999999999764</v>
      </c>
      <c r="F488">
        <v>-49.269999999999982</v>
      </c>
      <c r="G488">
        <v>0</v>
      </c>
      <c r="H488">
        <v>4.0300000000002001</v>
      </c>
      <c r="I488">
        <v>219.89999999999964</v>
      </c>
      <c r="J488">
        <v>-50.449999999999818</v>
      </c>
      <c r="K488">
        <v>79.960000000000036</v>
      </c>
      <c r="L488">
        <v>-28.829999999999927</v>
      </c>
      <c r="M488">
        <v>41.549999999999955</v>
      </c>
      <c r="N488">
        <v>-53.160000000000082</v>
      </c>
      <c r="O488">
        <v>54.050000000000182</v>
      </c>
      <c r="P488">
        <v>-1.3799999999999955</v>
      </c>
      <c r="Q488">
        <v>8.2999999999999829</v>
      </c>
      <c r="R488">
        <v>-11.569999999999993</v>
      </c>
      <c r="S488">
        <v>-5.7199999999999989</v>
      </c>
    </row>
    <row r="489" spans="1:19" x14ac:dyDescent="0.25">
      <c r="A489" s="4">
        <v>33086</v>
      </c>
      <c r="B489" s="6">
        <v>2614.36</v>
      </c>
      <c r="C489" s="6">
        <v>901.44</v>
      </c>
      <c r="D489" s="6">
        <v>195.93</v>
      </c>
      <c r="E489">
        <v>-290.83999999999969</v>
      </c>
      <c r="F489">
        <v>-191.99</v>
      </c>
      <c r="G489">
        <v>-14.079999999999984</v>
      </c>
      <c r="H489">
        <v>24.509999999999764</v>
      </c>
      <c r="I489">
        <v>4.0300000000002001</v>
      </c>
      <c r="J489">
        <v>219.89999999999964</v>
      </c>
      <c r="K489">
        <v>-50.449999999999818</v>
      </c>
      <c r="L489">
        <v>-49.269999999999982</v>
      </c>
      <c r="M489">
        <v>-28.829999999999927</v>
      </c>
      <c r="N489">
        <v>41.549999999999955</v>
      </c>
      <c r="O489">
        <v>-53.160000000000082</v>
      </c>
      <c r="P489">
        <v>0</v>
      </c>
      <c r="Q489">
        <v>-1.3799999999999955</v>
      </c>
      <c r="R489">
        <v>8.2999999999999829</v>
      </c>
      <c r="S489">
        <v>-11.569999999999993</v>
      </c>
    </row>
    <row r="490" spans="1:19" x14ac:dyDescent="0.25">
      <c r="A490" s="4">
        <v>33117</v>
      </c>
      <c r="B490" s="6">
        <v>2452.48</v>
      </c>
      <c r="C490" s="6">
        <v>841.35</v>
      </c>
      <c r="D490" s="6">
        <v>198.57</v>
      </c>
      <c r="E490">
        <v>-161.88000000000011</v>
      </c>
      <c r="F490">
        <v>-60.090000000000032</v>
      </c>
      <c r="G490">
        <v>2.6399999999999864</v>
      </c>
      <c r="H490">
        <v>-290.83999999999969</v>
      </c>
      <c r="I490">
        <v>24.509999999999764</v>
      </c>
      <c r="J490">
        <v>4.0300000000002001</v>
      </c>
      <c r="K490">
        <v>219.89999999999964</v>
      </c>
      <c r="L490">
        <v>-191.99</v>
      </c>
      <c r="M490">
        <v>-49.269999999999982</v>
      </c>
      <c r="N490">
        <v>-28.829999999999927</v>
      </c>
      <c r="O490">
        <v>41.549999999999955</v>
      </c>
      <c r="P490">
        <v>-14.079999999999984</v>
      </c>
      <c r="Q490">
        <v>0</v>
      </c>
      <c r="R490">
        <v>-1.3799999999999955</v>
      </c>
      <c r="S490">
        <v>8.2999999999999829</v>
      </c>
    </row>
    <row r="491" spans="1:19" x14ac:dyDescent="0.25">
      <c r="A491" s="4">
        <v>33147</v>
      </c>
      <c r="B491" s="6">
        <v>2442.33</v>
      </c>
      <c r="C491" s="6">
        <v>822.3</v>
      </c>
      <c r="D491" s="6">
        <v>213.28</v>
      </c>
      <c r="E491">
        <v>-10.150000000000091</v>
      </c>
      <c r="F491">
        <v>-19.050000000000068</v>
      </c>
      <c r="G491">
        <v>14.710000000000008</v>
      </c>
      <c r="H491">
        <v>-161.88000000000011</v>
      </c>
      <c r="I491">
        <v>-290.83999999999969</v>
      </c>
      <c r="J491">
        <v>24.509999999999764</v>
      </c>
      <c r="K491">
        <v>4.0300000000002001</v>
      </c>
      <c r="L491">
        <v>-60.090000000000032</v>
      </c>
      <c r="M491">
        <v>-191.99</v>
      </c>
      <c r="N491">
        <v>-49.269999999999982</v>
      </c>
      <c r="O491">
        <v>-28.829999999999927</v>
      </c>
      <c r="P491">
        <v>2.6399999999999864</v>
      </c>
      <c r="Q491">
        <v>-14.079999999999984</v>
      </c>
      <c r="R491">
        <v>0</v>
      </c>
      <c r="S491">
        <v>-1.3799999999999955</v>
      </c>
    </row>
    <row r="492" spans="1:19" x14ac:dyDescent="0.25">
      <c r="A492" s="4">
        <v>33178</v>
      </c>
      <c r="B492" s="6">
        <v>2559.65</v>
      </c>
      <c r="C492" s="6">
        <v>853</v>
      </c>
      <c r="D492" s="6">
        <v>212.09</v>
      </c>
      <c r="E492">
        <v>117.32000000000016</v>
      </c>
      <c r="F492">
        <v>30.700000000000045</v>
      </c>
      <c r="G492">
        <v>-1.1899999999999977</v>
      </c>
      <c r="H492">
        <v>-10.150000000000091</v>
      </c>
      <c r="I492">
        <v>-161.88000000000011</v>
      </c>
      <c r="J492">
        <v>-290.83999999999969</v>
      </c>
      <c r="K492">
        <v>24.509999999999764</v>
      </c>
      <c r="L492">
        <v>-19.050000000000068</v>
      </c>
      <c r="M492">
        <v>-60.090000000000032</v>
      </c>
      <c r="N492">
        <v>-191.99</v>
      </c>
      <c r="O492">
        <v>-49.269999999999982</v>
      </c>
      <c r="P492">
        <v>14.710000000000008</v>
      </c>
      <c r="Q492">
        <v>2.6399999999999864</v>
      </c>
      <c r="R492">
        <v>-14.079999999999984</v>
      </c>
      <c r="S492">
        <v>0</v>
      </c>
    </row>
    <row r="493" spans="1:19" x14ac:dyDescent="0.25">
      <c r="A493" s="4">
        <v>33208</v>
      </c>
      <c r="B493" s="6">
        <v>2633.66</v>
      </c>
      <c r="C493" s="6">
        <v>910.23</v>
      </c>
      <c r="D493" s="6">
        <v>209.7</v>
      </c>
      <c r="E493">
        <v>74.009999999999764</v>
      </c>
      <c r="F493">
        <v>57.230000000000018</v>
      </c>
      <c r="G493">
        <v>-2.3900000000000148</v>
      </c>
      <c r="H493">
        <v>117.32000000000016</v>
      </c>
      <c r="I493">
        <v>-10.150000000000091</v>
      </c>
      <c r="J493">
        <v>-161.88000000000011</v>
      </c>
      <c r="K493">
        <v>-290.83999999999969</v>
      </c>
      <c r="L493">
        <v>30.700000000000045</v>
      </c>
      <c r="M493">
        <v>-19.050000000000068</v>
      </c>
      <c r="N493">
        <v>-60.090000000000032</v>
      </c>
      <c r="O493">
        <v>-191.99</v>
      </c>
      <c r="P493">
        <v>-1.1899999999999977</v>
      </c>
      <c r="Q493">
        <v>14.710000000000008</v>
      </c>
      <c r="R493">
        <v>2.6399999999999864</v>
      </c>
      <c r="S493">
        <v>-14.079999999999984</v>
      </c>
    </row>
    <row r="494" spans="1:19" x14ac:dyDescent="0.25">
      <c r="A494" s="4">
        <v>33239</v>
      </c>
      <c r="B494" s="6">
        <v>2736.39</v>
      </c>
      <c r="C494" s="6">
        <v>1069.1099999999999</v>
      </c>
      <c r="D494" s="6">
        <v>206.74</v>
      </c>
      <c r="E494">
        <v>102.73000000000002</v>
      </c>
      <c r="F494">
        <v>158.87999999999988</v>
      </c>
      <c r="G494">
        <v>-2.9599999999999795</v>
      </c>
      <c r="H494">
        <v>74.009999999999764</v>
      </c>
      <c r="I494">
        <v>117.32000000000016</v>
      </c>
      <c r="J494">
        <v>-10.150000000000091</v>
      </c>
      <c r="K494">
        <v>-161.88000000000011</v>
      </c>
      <c r="L494">
        <v>57.230000000000018</v>
      </c>
      <c r="M494">
        <v>30.700000000000045</v>
      </c>
      <c r="N494">
        <v>-19.050000000000068</v>
      </c>
      <c r="O494">
        <v>-60.090000000000032</v>
      </c>
      <c r="P494">
        <v>-2.3900000000000148</v>
      </c>
      <c r="Q494">
        <v>-1.1899999999999977</v>
      </c>
      <c r="R494">
        <v>14.710000000000008</v>
      </c>
      <c r="S494">
        <v>2.6399999999999864</v>
      </c>
    </row>
    <row r="495" spans="1:19" x14ac:dyDescent="0.25">
      <c r="A495" s="4">
        <v>33270</v>
      </c>
      <c r="B495" s="6">
        <v>2882.18</v>
      </c>
      <c r="C495" s="6">
        <v>1131.17</v>
      </c>
      <c r="D495" s="6">
        <v>212.78</v>
      </c>
      <c r="E495">
        <v>145.78999999999996</v>
      </c>
      <c r="F495">
        <v>62.060000000000173</v>
      </c>
      <c r="G495">
        <v>6.039999999999992</v>
      </c>
      <c r="H495">
        <v>102.73000000000002</v>
      </c>
      <c r="I495">
        <v>74.009999999999764</v>
      </c>
      <c r="J495">
        <v>117.32000000000016</v>
      </c>
      <c r="K495">
        <v>-10.150000000000091</v>
      </c>
      <c r="L495">
        <v>158.87999999999988</v>
      </c>
      <c r="M495">
        <v>57.230000000000018</v>
      </c>
      <c r="N495">
        <v>30.700000000000045</v>
      </c>
      <c r="O495">
        <v>-19.050000000000068</v>
      </c>
      <c r="P495">
        <v>-2.9599999999999795</v>
      </c>
      <c r="Q495">
        <v>-2.3900000000000148</v>
      </c>
      <c r="R495">
        <v>-1.1899999999999977</v>
      </c>
      <c r="S495">
        <v>14.710000000000008</v>
      </c>
    </row>
    <row r="496" spans="1:19" x14ac:dyDescent="0.25">
      <c r="A496" s="4">
        <v>33298</v>
      </c>
      <c r="B496" s="6">
        <v>2913.86</v>
      </c>
      <c r="C496" s="6">
        <v>1109.49</v>
      </c>
      <c r="D496" s="6">
        <v>217.18</v>
      </c>
      <c r="E496">
        <v>31.680000000000291</v>
      </c>
      <c r="F496">
        <v>-21.680000000000064</v>
      </c>
      <c r="G496">
        <v>4.4000000000000057</v>
      </c>
      <c r="H496">
        <v>145.78999999999996</v>
      </c>
      <c r="I496">
        <v>102.73000000000002</v>
      </c>
      <c r="J496">
        <v>74.009999999999764</v>
      </c>
      <c r="K496">
        <v>117.32000000000016</v>
      </c>
      <c r="L496">
        <v>62.060000000000173</v>
      </c>
      <c r="M496">
        <v>158.87999999999988</v>
      </c>
      <c r="N496">
        <v>57.230000000000018</v>
      </c>
      <c r="O496">
        <v>30.700000000000045</v>
      </c>
      <c r="P496">
        <v>6.039999999999992</v>
      </c>
      <c r="Q496">
        <v>-2.9599999999999795</v>
      </c>
      <c r="R496">
        <v>-2.3900000000000148</v>
      </c>
      <c r="S496">
        <v>-1.1899999999999977</v>
      </c>
    </row>
    <row r="497" spans="1:19" x14ac:dyDescent="0.25">
      <c r="A497" s="4">
        <v>33329</v>
      </c>
      <c r="B497" s="6">
        <v>2887.87</v>
      </c>
      <c r="C497" s="6">
        <v>1142.81</v>
      </c>
      <c r="D497" s="6">
        <v>210.01</v>
      </c>
      <c r="E497">
        <v>-25.990000000000236</v>
      </c>
      <c r="F497">
        <v>33.319999999999936</v>
      </c>
      <c r="G497">
        <v>-7.1700000000000159</v>
      </c>
      <c r="H497">
        <v>31.680000000000291</v>
      </c>
      <c r="I497">
        <v>145.78999999999996</v>
      </c>
      <c r="J497">
        <v>102.73000000000002</v>
      </c>
      <c r="K497">
        <v>74.009999999999764</v>
      </c>
      <c r="L497">
        <v>-21.680000000000064</v>
      </c>
      <c r="M497">
        <v>62.060000000000173</v>
      </c>
      <c r="N497">
        <v>158.87999999999988</v>
      </c>
      <c r="O497">
        <v>57.230000000000018</v>
      </c>
      <c r="P497">
        <v>4.4000000000000057</v>
      </c>
      <c r="Q497">
        <v>6.039999999999992</v>
      </c>
      <c r="R497">
        <v>-2.9599999999999795</v>
      </c>
      <c r="S497">
        <v>-2.3900000000000148</v>
      </c>
    </row>
    <row r="498" spans="1:19" x14ac:dyDescent="0.25">
      <c r="A498" s="4">
        <v>33359</v>
      </c>
      <c r="B498" s="6">
        <v>3027.5</v>
      </c>
      <c r="C498" s="6">
        <v>1229.02</v>
      </c>
      <c r="D498" s="6">
        <v>211.77</v>
      </c>
      <c r="E498">
        <v>139.63000000000011</v>
      </c>
      <c r="F498">
        <v>86.210000000000036</v>
      </c>
      <c r="G498">
        <v>1.7600000000000193</v>
      </c>
      <c r="H498">
        <v>-25.990000000000236</v>
      </c>
      <c r="I498">
        <v>31.680000000000291</v>
      </c>
      <c r="J498">
        <v>145.78999999999996</v>
      </c>
      <c r="K498">
        <v>102.73000000000002</v>
      </c>
      <c r="L498">
        <v>33.319999999999936</v>
      </c>
      <c r="M498">
        <v>-21.680000000000064</v>
      </c>
      <c r="N498">
        <v>62.060000000000173</v>
      </c>
      <c r="O498">
        <v>158.87999999999988</v>
      </c>
      <c r="P498">
        <v>-7.1700000000000159</v>
      </c>
      <c r="Q498">
        <v>4.4000000000000057</v>
      </c>
      <c r="R498">
        <v>6.039999999999992</v>
      </c>
      <c r="S498">
        <v>-2.9599999999999795</v>
      </c>
    </row>
    <row r="499" spans="1:19" x14ac:dyDescent="0.25">
      <c r="A499" s="4">
        <v>33390</v>
      </c>
      <c r="B499" s="6">
        <v>2906.75</v>
      </c>
      <c r="C499" s="6">
        <v>1151.45</v>
      </c>
      <c r="D499" s="6">
        <v>196.87</v>
      </c>
      <c r="E499">
        <v>-120.75</v>
      </c>
      <c r="F499">
        <v>-77.569999999999936</v>
      </c>
      <c r="G499">
        <v>-14.900000000000006</v>
      </c>
      <c r="H499">
        <v>139.63000000000011</v>
      </c>
      <c r="I499">
        <v>-25.990000000000236</v>
      </c>
      <c r="J499">
        <v>31.680000000000291</v>
      </c>
      <c r="K499">
        <v>145.78999999999996</v>
      </c>
      <c r="L499">
        <v>86.210000000000036</v>
      </c>
      <c r="M499">
        <v>33.319999999999936</v>
      </c>
      <c r="N499">
        <v>-21.680000000000064</v>
      </c>
      <c r="O499">
        <v>62.060000000000173</v>
      </c>
      <c r="P499">
        <v>1.7600000000000193</v>
      </c>
      <c r="Q499">
        <v>-7.1700000000000159</v>
      </c>
      <c r="R499">
        <v>4.4000000000000057</v>
      </c>
      <c r="S499">
        <v>6.039999999999992</v>
      </c>
    </row>
    <row r="500" spans="1:19" x14ac:dyDescent="0.25">
      <c r="A500" s="4">
        <v>33420</v>
      </c>
      <c r="B500" s="6">
        <v>3024.82</v>
      </c>
      <c r="C500" s="6">
        <v>1220.56</v>
      </c>
      <c r="D500" s="6">
        <v>201.77</v>
      </c>
      <c r="E500">
        <v>118.07000000000016</v>
      </c>
      <c r="F500">
        <v>69.1099999999999</v>
      </c>
      <c r="G500">
        <v>4.9000000000000057</v>
      </c>
      <c r="H500">
        <v>-120.75</v>
      </c>
      <c r="I500">
        <v>139.63000000000011</v>
      </c>
      <c r="J500">
        <v>-25.990000000000236</v>
      </c>
      <c r="K500">
        <v>31.680000000000291</v>
      </c>
      <c r="L500">
        <v>-77.569999999999936</v>
      </c>
      <c r="M500">
        <v>86.210000000000036</v>
      </c>
      <c r="N500">
        <v>33.319999999999936</v>
      </c>
      <c r="O500">
        <v>-21.680000000000064</v>
      </c>
      <c r="P500">
        <v>-14.900000000000006</v>
      </c>
      <c r="Q500">
        <v>1.7600000000000193</v>
      </c>
      <c r="R500">
        <v>-7.1700000000000159</v>
      </c>
      <c r="S500">
        <v>4.4000000000000057</v>
      </c>
    </row>
    <row r="501" spans="1:19" x14ac:dyDescent="0.25">
      <c r="A501" s="4">
        <v>33451</v>
      </c>
      <c r="B501" s="6">
        <v>3043.6</v>
      </c>
      <c r="C501" s="6">
        <v>1212.27</v>
      </c>
      <c r="D501" s="6">
        <v>208.25</v>
      </c>
      <c r="E501">
        <v>18.779999999999745</v>
      </c>
      <c r="F501">
        <v>-8.2899999999999636</v>
      </c>
      <c r="G501">
        <v>6.4799999999999898</v>
      </c>
      <c r="H501">
        <v>118.07000000000016</v>
      </c>
      <c r="I501">
        <v>-120.75</v>
      </c>
      <c r="J501">
        <v>139.63000000000011</v>
      </c>
      <c r="K501">
        <v>-25.990000000000236</v>
      </c>
      <c r="L501">
        <v>69.1099999999999</v>
      </c>
      <c r="M501">
        <v>-77.569999999999936</v>
      </c>
      <c r="N501">
        <v>86.210000000000036</v>
      </c>
      <c r="O501">
        <v>33.319999999999936</v>
      </c>
      <c r="P501">
        <v>4.9000000000000057</v>
      </c>
      <c r="Q501">
        <v>-14.900000000000006</v>
      </c>
      <c r="R501">
        <v>1.7600000000000193</v>
      </c>
      <c r="S501">
        <v>-7.1700000000000159</v>
      </c>
    </row>
    <row r="502" spans="1:19" x14ac:dyDescent="0.25">
      <c r="A502" s="4">
        <v>33482</v>
      </c>
      <c r="B502" s="6">
        <v>3016.77</v>
      </c>
      <c r="C502" s="6">
        <v>1192.8800000000001</v>
      </c>
      <c r="D502" s="6">
        <v>212.82</v>
      </c>
      <c r="E502">
        <v>-26.829999999999927</v>
      </c>
      <c r="F502">
        <v>-19.389999999999873</v>
      </c>
      <c r="G502">
        <v>4.5699999999999932</v>
      </c>
      <c r="H502">
        <v>18.779999999999745</v>
      </c>
      <c r="I502">
        <v>118.07000000000016</v>
      </c>
      <c r="J502">
        <v>-120.75</v>
      </c>
      <c r="K502">
        <v>139.63000000000011</v>
      </c>
      <c r="L502">
        <v>-8.2899999999999636</v>
      </c>
      <c r="M502">
        <v>69.1099999999999</v>
      </c>
      <c r="N502">
        <v>-77.569999999999936</v>
      </c>
      <c r="O502">
        <v>86.210000000000036</v>
      </c>
      <c r="P502">
        <v>6.4799999999999898</v>
      </c>
      <c r="Q502">
        <v>4.9000000000000057</v>
      </c>
      <c r="R502">
        <v>-14.900000000000006</v>
      </c>
      <c r="S502">
        <v>1.7600000000000193</v>
      </c>
    </row>
    <row r="503" spans="1:19" x14ac:dyDescent="0.25">
      <c r="A503" s="4">
        <v>33512</v>
      </c>
      <c r="B503" s="6">
        <v>3069.1</v>
      </c>
      <c r="C503" s="6">
        <v>1283.07</v>
      </c>
      <c r="D503" s="6">
        <v>216.01</v>
      </c>
      <c r="E503">
        <v>52.329999999999927</v>
      </c>
      <c r="F503">
        <v>90.189999999999827</v>
      </c>
      <c r="G503">
        <v>3.1899999999999977</v>
      </c>
      <c r="H503">
        <v>-26.829999999999927</v>
      </c>
      <c r="I503">
        <v>18.779999999999745</v>
      </c>
      <c r="J503">
        <v>118.07000000000016</v>
      </c>
      <c r="K503">
        <v>-120.75</v>
      </c>
      <c r="L503">
        <v>-19.389999999999873</v>
      </c>
      <c r="M503">
        <v>-8.2899999999999636</v>
      </c>
      <c r="N503">
        <v>69.1099999999999</v>
      </c>
      <c r="O503">
        <v>-77.569999999999936</v>
      </c>
      <c r="P503">
        <v>4.5699999999999932</v>
      </c>
      <c r="Q503">
        <v>6.4799999999999898</v>
      </c>
      <c r="R503">
        <v>4.9000000000000057</v>
      </c>
      <c r="S503">
        <v>-14.900000000000006</v>
      </c>
    </row>
    <row r="504" spans="1:19" x14ac:dyDescent="0.25">
      <c r="A504" s="4">
        <v>33543</v>
      </c>
      <c r="B504" s="6">
        <v>2894.68</v>
      </c>
      <c r="C504" s="6">
        <v>1172.27</v>
      </c>
      <c r="D504" s="6">
        <v>218.83</v>
      </c>
      <c r="E504">
        <v>-174.42000000000007</v>
      </c>
      <c r="F504">
        <v>-110.79999999999995</v>
      </c>
      <c r="G504">
        <v>2.8200000000000216</v>
      </c>
      <c r="H504">
        <v>52.329999999999927</v>
      </c>
      <c r="I504">
        <v>-26.829999999999927</v>
      </c>
      <c r="J504">
        <v>18.779999999999745</v>
      </c>
      <c r="K504">
        <v>118.07000000000016</v>
      </c>
      <c r="L504">
        <v>90.189999999999827</v>
      </c>
      <c r="M504">
        <v>-19.389999999999873</v>
      </c>
      <c r="N504">
        <v>-8.2899999999999636</v>
      </c>
      <c r="O504">
        <v>69.1099999999999</v>
      </c>
      <c r="P504">
        <v>3.1899999999999977</v>
      </c>
      <c r="Q504">
        <v>4.5699999999999932</v>
      </c>
      <c r="R504">
        <v>6.4799999999999898</v>
      </c>
      <c r="S504">
        <v>4.9000000000000057</v>
      </c>
    </row>
    <row r="505" spans="1:19" x14ac:dyDescent="0.25">
      <c r="A505" s="4">
        <v>33573</v>
      </c>
      <c r="B505" s="6">
        <v>3168.83</v>
      </c>
      <c r="C505" s="6">
        <v>1358</v>
      </c>
      <c r="D505" s="6">
        <v>226.15</v>
      </c>
      <c r="E505">
        <v>274.15000000000009</v>
      </c>
      <c r="F505">
        <v>185.73000000000002</v>
      </c>
      <c r="G505">
        <v>7.3199999999999932</v>
      </c>
      <c r="H505">
        <v>-174.42000000000007</v>
      </c>
      <c r="I505">
        <v>52.329999999999927</v>
      </c>
      <c r="J505">
        <v>-26.829999999999927</v>
      </c>
      <c r="K505">
        <v>18.779999999999745</v>
      </c>
      <c r="L505">
        <v>-110.79999999999995</v>
      </c>
      <c r="M505">
        <v>90.189999999999827</v>
      </c>
      <c r="N505">
        <v>-19.389999999999873</v>
      </c>
      <c r="O505">
        <v>-8.2899999999999636</v>
      </c>
      <c r="P505">
        <v>2.8200000000000216</v>
      </c>
      <c r="Q505">
        <v>3.1899999999999977</v>
      </c>
      <c r="R505">
        <v>4.5699999999999932</v>
      </c>
      <c r="S505">
        <v>6.4799999999999898</v>
      </c>
    </row>
    <row r="506" spans="1:19" x14ac:dyDescent="0.25">
      <c r="A506" s="4">
        <v>33604</v>
      </c>
      <c r="B506" s="6">
        <v>3223.39</v>
      </c>
      <c r="C506" s="6">
        <v>1354.26</v>
      </c>
      <c r="D506" s="6">
        <v>210.38</v>
      </c>
      <c r="E506">
        <v>54.559999999999945</v>
      </c>
      <c r="F506">
        <v>-3.7400000000000091</v>
      </c>
      <c r="G506">
        <v>-15.77000000000001</v>
      </c>
      <c r="H506">
        <v>274.15000000000009</v>
      </c>
      <c r="I506">
        <v>-174.42000000000007</v>
      </c>
      <c r="J506">
        <v>52.329999999999927</v>
      </c>
      <c r="K506">
        <v>-26.829999999999927</v>
      </c>
      <c r="L506">
        <v>185.73000000000002</v>
      </c>
      <c r="M506">
        <v>-110.79999999999995</v>
      </c>
      <c r="N506">
        <v>90.189999999999827</v>
      </c>
      <c r="O506">
        <v>-19.389999999999873</v>
      </c>
      <c r="P506">
        <v>7.3199999999999932</v>
      </c>
      <c r="Q506">
        <v>2.8200000000000216</v>
      </c>
      <c r="R506">
        <v>3.1899999999999977</v>
      </c>
      <c r="S506">
        <v>4.5699999999999932</v>
      </c>
    </row>
    <row r="507" spans="1:19" x14ac:dyDescent="0.25">
      <c r="A507" s="4">
        <v>33635</v>
      </c>
      <c r="B507" s="6">
        <v>3267.67</v>
      </c>
      <c r="C507" s="6">
        <v>1428.25</v>
      </c>
      <c r="D507" s="6">
        <v>205.62</v>
      </c>
      <c r="E507">
        <v>44.2800000000002</v>
      </c>
      <c r="F507">
        <v>73.990000000000009</v>
      </c>
      <c r="G507">
        <v>-4.7599999999999909</v>
      </c>
      <c r="H507">
        <v>54.559999999999945</v>
      </c>
      <c r="I507">
        <v>274.15000000000009</v>
      </c>
      <c r="J507">
        <v>-174.42000000000007</v>
      </c>
      <c r="K507">
        <v>52.329999999999927</v>
      </c>
      <c r="L507">
        <v>-3.7400000000000091</v>
      </c>
      <c r="M507">
        <v>185.73000000000002</v>
      </c>
      <c r="N507">
        <v>-110.79999999999995</v>
      </c>
      <c r="O507">
        <v>90.189999999999827</v>
      </c>
      <c r="P507">
        <v>-15.77000000000001</v>
      </c>
      <c r="Q507">
        <v>7.3199999999999932</v>
      </c>
      <c r="R507">
        <v>2.8200000000000216</v>
      </c>
      <c r="S507">
        <v>3.1899999999999977</v>
      </c>
    </row>
    <row r="508" spans="1:19" x14ac:dyDescent="0.25">
      <c r="A508" s="4">
        <v>33664</v>
      </c>
      <c r="B508" s="6">
        <v>3235.47</v>
      </c>
      <c r="C508" s="6">
        <v>1383.78</v>
      </c>
      <c r="D508" s="6">
        <v>205.62</v>
      </c>
      <c r="E508">
        <v>-32.200000000000273</v>
      </c>
      <c r="F508">
        <v>-44.470000000000027</v>
      </c>
      <c r="G508">
        <v>0</v>
      </c>
      <c r="H508">
        <v>44.2800000000002</v>
      </c>
      <c r="I508">
        <v>54.559999999999945</v>
      </c>
      <c r="J508">
        <v>274.15000000000009</v>
      </c>
      <c r="K508">
        <v>-174.42000000000007</v>
      </c>
      <c r="L508">
        <v>73.990000000000009</v>
      </c>
      <c r="M508">
        <v>-3.7400000000000091</v>
      </c>
      <c r="N508">
        <v>185.73000000000002</v>
      </c>
      <c r="O508">
        <v>-110.79999999999995</v>
      </c>
      <c r="P508">
        <v>-4.7599999999999909</v>
      </c>
      <c r="Q508">
        <v>-15.77000000000001</v>
      </c>
      <c r="R508">
        <v>7.3199999999999932</v>
      </c>
      <c r="S508">
        <v>2.8200000000000216</v>
      </c>
    </row>
    <row r="509" spans="1:19" x14ac:dyDescent="0.25">
      <c r="A509" s="4">
        <v>33695</v>
      </c>
      <c r="B509" s="6">
        <v>3359.12</v>
      </c>
      <c r="C509" s="6">
        <v>1372.57</v>
      </c>
      <c r="D509" s="6">
        <v>211.07</v>
      </c>
      <c r="E509">
        <v>123.65000000000009</v>
      </c>
      <c r="F509">
        <v>-11.210000000000036</v>
      </c>
      <c r="G509">
        <v>5.4499999999999886</v>
      </c>
      <c r="H509">
        <v>-32.200000000000273</v>
      </c>
      <c r="I509">
        <v>44.2800000000002</v>
      </c>
      <c r="J509">
        <v>54.559999999999945</v>
      </c>
      <c r="K509">
        <v>274.15000000000009</v>
      </c>
      <c r="L509">
        <v>-44.470000000000027</v>
      </c>
      <c r="M509">
        <v>73.990000000000009</v>
      </c>
      <c r="N509">
        <v>-3.7400000000000091</v>
      </c>
      <c r="O509">
        <v>185.73000000000002</v>
      </c>
      <c r="P509">
        <v>0</v>
      </c>
      <c r="Q509">
        <v>-4.7599999999999909</v>
      </c>
      <c r="R509">
        <v>-15.77000000000001</v>
      </c>
      <c r="S509">
        <v>7.3199999999999932</v>
      </c>
    </row>
    <row r="510" spans="1:19" x14ac:dyDescent="0.25">
      <c r="A510" s="4">
        <v>33725</v>
      </c>
      <c r="B510" s="6">
        <v>3396.88</v>
      </c>
      <c r="C510" s="6">
        <v>1370.14</v>
      </c>
      <c r="D510" s="6">
        <v>213.45</v>
      </c>
      <c r="E510">
        <v>37.760000000000218</v>
      </c>
      <c r="F510">
        <v>-2.4299999999998363</v>
      </c>
      <c r="G510">
        <v>2.3799999999999955</v>
      </c>
      <c r="H510">
        <v>123.65000000000009</v>
      </c>
      <c r="I510">
        <v>-32.200000000000273</v>
      </c>
      <c r="J510">
        <v>44.2800000000002</v>
      </c>
      <c r="K510">
        <v>54.559999999999945</v>
      </c>
      <c r="L510">
        <v>-11.210000000000036</v>
      </c>
      <c r="M510">
        <v>-44.470000000000027</v>
      </c>
      <c r="N510">
        <v>73.990000000000009</v>
      </c>
      <c r="O510">
        <v>-3.7400000000000091</v>
      </c>
      <c r="P510">
        <v>5.4499999999999886</v>
      </c>
      <c r="Q510">
        <v>0</v>
      </c>
      <c r="R510">
        <v>-4.7599999999999909</v>
      </c>
      <c r="S510">
        <v>-15.77000000000001</v>
      </c>
    </row>
    <row r="511" spans="1:19" x14ac:dyDescent="0.25">
      <c r="A511" s="4">
        <v>33756</v>
      </c>
      <c r="B511" s="6">
        <v>3318.52</v>
      </c>
      <c r="C511" s="6">
        <v>1315.77</v>
      </c>
      <c r="D511" s="6">
        <v>211.13</v>
      </c>
      <c r="E511">
        <v>-78.360000000000127</v>
      </c>
      <c r="F511">
        <v>-54.370000000000118</v>
      </c>
      <c r="G511">
        <v>-2.3199999999999932</v>
      </c>
      <c r="H511">
        <v>37.760000000000218</v>
      </c>
      <c r="I511">
        <v>123.65000000000009</v>
      </c>
      <c r="J511">
        <v>-32.200000000000273</v>
      </c>
      <c r="K511">
        <v>44.2800000000002</v>
      </c>
      <c r="L511">
        <v>-2.4299999999998363</v>
      </c>
      <c r="M511">
        <v>-11.210000000000036</v>
      </c>
      <c r="N511">
        <v>-44.470000000000027</v>
      </c>
      <c r="O511">
        <v>73.990000000000009</v>
      </c>
      <c r="P511">
        <v>2.3799999999999955</v>
      </c>
      <c r="Q511">
        <v>5.4499999999999886</v>
      </c>
      <c r="R511">
        <v>0</v>
      </c>
      <c r="S511">
        <v>-4.7599999999999909</v>
      </c>
    </row>
    <row r="512" spans="1:19" x14ac:dyDescent="0.25">
      <c r="A512" s="4">
        <v>33786</v>
      </c>
      <c r="B512" s="6">
        <v>3393.78</v>
      </c>
      <c r="C512" s="6">
        <v>1317.64</v>
      </c>
      <c r="D512" s="6">
        <v>225.4</v>
      </c>
      <c r="E512">
        <v>75.260000000000218</v>
      </c>
      <c r="F512">
        <v>1.8700000000001182</v>
      </c>
      <c r="G512">
        <v>14.27000000000001</v>
      </c>
      <c r="H512">
        <v>-78.360000000000127</v>
      </c>
      <c r="I512">
        <v>37.760000000000218</v>
      </c>
      <c r="J512">
        <v>123.65000000000009</v>
      </c>
      <c r="K512">
        <v>-32.200000000000273</v>
      </c>
      <c r="L512">
        <v>-54.370000000000118</v>
      </c>
      <c r="M512">
        <v>-2.4299999999998363</v>
      </c>
      <c r="N512">
        <v>-11.210000000000036</v>
      </c>
      <c r="O512">
        <v>-44.470000000000027</v>
      </c>
      <c r="P512">
        <v>-2.3199999999999932</v>
      </c>
      <c r="Q512">
        <v>2.3799999999999955</v>
      </c>
      <c r="R512">
        <v>5.4499999999999886</v>
      </c>
      <c r="S512">
        <v>0</v>
      </c>
    </row>
    <row r="513" spans="1:19" x14ac:dyDescent="0.25">
      <c r="A513" s="4">
        <v>33817</v>
      </c>
      <c r="B513" s="6">
        <v>3257.35</v>
      </c>
      <c r="C513" s="6">
        <v>1221.26</v>
      </c>
      <c r="D513" s="6">
        <v>219.02</v>
      </c>
      <c r="E513">
        <v>-136.43000000000029</v>
      </c>
      <c r="F513">
        <v>-96.380000000000109</v>
      </c>
      <c r="G513">
        <v>-6.3799999999999955</v>
      </c>
      <c r="H513">
        <v>75.260000000000218</v>
      </c>
      <c r="I513">
        <v>-78.360000000000127</v>
      </c>
      <c r="J513">
        <v>37.760000000000218</v>
      </c>
      <c r="K513">
        <v>123.65000000000009</v>
      </c>
      <c r="L513">
        <v>1.8700000000001182</v>
      </c>
      <c r="M513">
        <v>-54.370000000000118</v>
      </c>
      <c r="N513">
        <v>-2.4299999999998363</v>
      </c>
      <c r="O513">
        <v>-11.210000000000036</v>
      </c>
      <c r="P513">
        <v>14.27000000000001</v>
      </c>
      <c r="Q513">
        <v>-2.3199999999999932</v>
      </c>
      <c r="R513">
        <v>2.3799999999999955</v>
      </c>
      <c r="S513">
        <v>5.4499999999999886</v>
      </c>
    </row>
    <row r="514" spans="1:19" x14ac:dyDescent="0.25">
      <c r="A514" s="4">
        <v>33848</v>
      </c>
      <c r="B514" s="6">
        <v>3271.66</v>
      </c>
      <c r="C514" s="6">
        <v>1276.57</v>
      </c>
      <c r="D514" s="6">
        <v>220.58</v>
      </c>
      <c r="E514">
        <v>14.309999999999945</v>
      </c>
      <c r="F514">
        <v>55.309999999999945</v>
      </c>
      <c r="G514">
        <v>1.5600000000000023</v>
      </c>
      <c r="H514">
        <v>-136.43000000000029</v>
      </c>
      <c r="I514">
        <v>75.260000000000218</v>
      </c>
      <c r="J514">
        <v>-78.360000000000127</v>
      </c>
      <c r="K514">
        <v>37.760000000000218</v>
      </c>
      <c r="L514">
        <v>-96.380000000000109</v>
      </c>
      <c r="M514">
        <v>1.8700000000001182</v>
      </c>
      <c r="N514">
        <v>-54.370000000000118</v>
      </c>
      <c r="O514">
        <v>-2.4299999999998363</v>
      </c>
      <c r="P514">
        <v>-6.3799999999999955</v>
      </c>
      <c r="Q514">
        <v>14.27000000000001</v>
      </c>
      <c r="R514">
        <v>-2.3199999999999932</v>
      </c>
      <c r="S514">
        <v>2.3799999999999955</v>
      </c>
    </row>
    <row r="515" spans="1:19" x14ac:dyDescent="0.25">
      <c r="A515" s="4">
        <v>33878</v>
      </c>
      <c r="B515" s="6">
        <v>3226.28</v>
      </c>
      <c r="C515" s="6">
        <v>1352.31</v>
      </c>
      <c r="D515" s="6">
        <v>220.14</v>
      </c>
      <c r="E515">
        <v>-45.379999999999654</v>
      </c>
      <c r="F515">
        <v>75.740000000000009</v>
      </c>
      <c r="G515">
        <v>-0.44000000000002615</v>
      </c>
      <c r="H515">
        <v>14.309999999999945</v>
      </c>
      <c r="I515">
        <v>-136.43000000000029</v>
      </c>
      <c r="J515">
        <v>75.260000000000218</v>
      </c>
      <c r="K515">
        <v>-78.360000000000127</v>
      </c>
      <c r="L515">
        <v>55.309999999999945</v>
      </c>
      <c r="M515">
        <v>-96.380000000000109</v>
      </c>
      <c r="N515">
        <v>1.8700000000001182</v>
      </c>
      <c r="O515">
        <v>-54.370000000000118</v>
      </c>
      <c r="P515">
        <v>1.5600000000000023</v>
      </c>
      <c r="Q515">
        <v>-6.3799999999999955</v>
      </c>
      <c r="R515">
        <v>14.27000000000001</v>
      </c>
      <c r="S515">
        <v>-2.3199999999999932</v>
      </c>
    </row>
    <row r="516" spans="1:19" x14ac:dyDescent="0.25">
      <c r="A516" s="4">
        <v>33909</v>
      </c>
      <c r="B516" s="6">
        <v>3305.16</v>
      </c>
      <c r="C516" s="6">
        <v>1416.77</v>
      </c>
      <c r="D516" s="6">
        <v>218.7</v>
      </c>
      <c r="E516">
        <v>78.879999999999654</v>
      </c>
      <c r="F516">
        <v>64.460000000000036</v>
      </c>
      <c r="G516">
        <v>-1.4399999999999977</v>
      </c>
      <c r="H516">
        <v>-45.379999999999654</v>
      </c>
      <c r="I516">
        <v>14.309999999999945</v>
      </c>
      <c r="J516">
        <v>-136.43000000000029</v>
      </c>
      <c r="K516">
        <v>75.260000000000218</v>
      </c>
      <c r="L516">
        <v>75.740000000000009</v>
      </c>
      <c r="M516">
        <v>55.309999999999945</v>
      </c>
      <c r="N516">
        <v>-96.380000000000109</v>
      </c>
      <c r="O516">
        <v>1.8700000000001182</v>
      </c>
      <c r="P516">
        <v>-0.44000000000002615</v>
      </c>
      <c r="Q516">
        <v>1.5600000000000023</v>
      </c>
      <c r="R516">
        <v>-6.3799999999999955</v>
      </c>
      <c r="S516">
        <v>14.27000000000001</v>
      </c>
    </row>
    <row r="517" spans="1:19" x14ac:dyDescent="0.25">
      <c r="A517" s="4">
        <v>33939</v>
      </c>
      <c r="B517" s="6">
        <v>3301.11</v>
      </c>
      <c r="C517" s="6">
        <v>1449.21</v>
      </c>
      <c r="D517" s="6">
        <v>221.02</v>
      </c>
      <c r="E517">
        <v>-4.0499999999997272</v>
      </c>
      <c r="F517">
        <v>32.440000000000055</v>
      </c>
      <c r="G517">
        <v>2.3200000000000216</v>
      </c>
      <c r="H517">
        <v>78.879999999999654</v>
      </c>
      <c r="I517">
        <v>-45.379999999999654</v>
      </c>
      <c r="J517">
        <v>14.309999999999945</v>
      </c>
      <c r="K517">
        <v>-136.43000000000029</v>
      </c>
      <c r="L517">
        <v>64.460000000000036</v>
      </c>
      <c r="M517">
        <v>75.740000000000009</v>
      </c>
      <c r="N517">
        <v>55.309999999999945</v>
      </c>
      <c r="O517">
        <v>-96.380000000000109</v>
      </c>
      <c r="P517">
        <v>-1.4399999999999977</v>
      </c>
      <c r="Q517">
        <v>-0.44000000000002615</v>
      </c>
      <c r="R517">
        <v>1.5600000000000023</v>
      </c>
      <c r="S517">
        <v>-6.3799999999999955</v>
      </c>
    </row>
    <row r="518" spans="1:19" x14ac:dyDescent="0.25">
      <c r="A518" s="4">
        <v>33970</v>
      </c>
      <c r="B518" s="6">
        <v>3310.03</v>
      </c>
      <c r="C518" s="6">
        <v>1506.42</v>
      </c>
      <c r="D518" s="6">
        <v>226.59</v>
      </c>
      <c r="E518">
        <v>8.9200000000000728</v>
      </c>
      <c r="F518">
        <v>57.210000000000036</v>
      </c>
      <c r="G518">
        <v>5.5699999999999932</v>
      </c>
      <c r="H518">
        <v>-4.0499999999997272</v>
      </c>
      <c r="I518">
        <v>78.879999999999654</v>
      </c>
      <c r="J518">
        <v>-45.379999999999654</v>
      </c>
      <c r="K518">
        <v>14.309999999999945</v>
      </c>
      <c r="L518">
        <v>32.440000000000055</v>
      </c>
      <c r="M518">
        <v>64.460000000000036</v>
      </c>
      <c r="N518">
        <v>75.740000000000009</v>
      </c>
      <c r="O518">
        <v>55.309999999999945</v>
      </c>
      <c r="P518">
        <v>2.3200000000000216</v>
      </c>
      <c r="Q518">
        <v>-1.4399999999999977</v>
      </c>
      <c r="R518">
        <v>-0.44000000000002615</v>
      </c>
      <c r="S518">
        <v>1.5600000000000023</v>
      </c>
    </row>
    <row r="519" spans="1:19" x14ac:dyDescent="0.25">
      <c r="A519" s="4">
        <v>34001</v>
      </c>
      <c r="B519" s="6">
        <v>3370.81</v>
      </c>
      <c r="C519" s="6">
        <v>1518.1</v>
      </c>
      <c r="D519" s="6">
        <v>240.17</v>
      </c>
      <c r="E519">
        <v>60.779999999999745</v>
      </c>
      <c r="F519">
        <v>11.679999999999836</v>
      </c>
      <c r="G519">
        <v>13.579999999999984</v>
      </c>
      <c r="H519">
        <v>8.9200000000000728</v>
      </c>
      <c r="I519">
        <v>-4.0499999999997272</v>
      </c>
      <c r="J519">
        <v>78.879999999999654</v>
      </c>
      <c r="K519">
        <v>-45.379999999999654</v>
      </c>
      <c r="L519">
        <v>57.210000000000036</v>
      </c>
      <c r="M519">
        <v>32.440000000000055</v>
      </c>
      <c r="N519">
        <v>64.460000000000036</v>
      </c>
      <c r="O519">
        <v>75.740000000000009</v>
      </c>
      <c r="P519">
        <v>5.5699999999999932</v>
      </c>
      <c r="Q519">
        <v>2.3200000000000216</v>
      </c>
      <c r="R519">
        <v>-1.4399999999999977</v>
      </c>
      <c r="S519">
        <v>-0.44000000000002615</v>
      </c>
    </row>
    <row r="520" spans="1:19" x14ac:dyDescent="0.25">
      <c r="A520" s="4">
        <v>34029</v>
      </c>
      <c r="B520" s="6">
        <v>3435.11</v>
      </c>
      <c r="C520" s="6">
        <v>1570.07</v>
      </c>
      <c r="D520" s="6">
        <v>241.49</v>
      </c>
      <c r="E520">
        <v>64.300000000000182</v>
      </c>
      <c r="F520">
        <v>51.970000000000027</v>
      </c>
      <c r="G520">
        <v>1.3200000000000216</v>
      </c>
      <c r="H520">
        <v>60.779999999999745</v>
      </c>
      <c r="I520">
        <v>8.9200000000000728</v>
      </c>
      <c r="J520">
        <v>-4.0499999999997272</v>
      </c>
      <c r="K520">
        <v>78.879999999999654</v>
      </c>
      <c r="L520">
        <v>11.679999999999836</v>
      </c>
      <c r="M520">
        <v>57.210000000000036</v>
      </c>
      <c r="N520">
        <v>32.440000000000055</v>
      </c>
      <c r="O520">
        <v>64.460000000000036</v>
      </c>
      <c r="P520">
        <v>13.579999999999984</v>
      </c>
      <c r="Q520">
        <v>5.5699999999999932</v>
      </c>
      <c r="R520">
        <v>2.3200000000000216</v>
      </c>
      <c r="S520">
        <v>-1.4399999999999977</v>
      </c>
    </row>
    <row r="521" spans="1:19" x14ac:dyDescent="0.25">
      <c r="A521" s="4">
        <v>34060</v>
      </c>
      <c r="B521" s="6">
        <v>3427.55</v>
      </c>
      <c r="C521" s="6">
        <v>1592.84</v>
      </c>
      <c r="D521" s="6">
        <v>239.36</v>
      </c>
      <c r="E521">
        <v>-7.5599999999999454</v>
      </c>
      <c r="F521">
        <v>22.769999999999982</v>
      </c>
      <c r="G521">
        <v>-2.1299999999999955</v>
      </c>
      <c r="H521">
        <v>64.300000000000182</v>
      </c>
      <c r="I521">
        <v>60.779999999999745</v>
      </c>
      <c r="J521">
        <v>8.9200000000000728</v>
      </c>
      <c r="K521">
        <v>-4.0499999999997272</v>
      </c>
      <c r="L521">
        <v>51.970000000000027</v>
      </c>
      <c r="M521">
        <v>11.679999999999836</v>
      </c>
      <c r="N521">
        <v>57.210000000000036</v>
      </c>
      <c r="O521">
        <v>32.440000000000055</v>
      </c>
      <c r="P521">
        <v>1.3200000000000216</v>
      </c>
      <c r="Q521">
        <v>13.579999999999984</v>
      </c>
      <c r="R521">
        <v>5.5699999999999932</v>
      </c>
      <c r="S521">
        <v>2.3200000000000216</v>
      </c>
    </row>
    <row r="522" spans="1:19" x14ac:dyDescent="0.25">
      <c r="A522" s="4">
        <v>34090</v>
      </c>
      <c r="B522" s="6">
        <v>3527.43</v>
      </c>
      <c r="C522" s="6">
        <v>1579.12</v>
      </c>
      <c r="D522" s="6">
        <v>238.36</v>
      </c>
      <c r="E522">
        <v>99.879999999999654</v>
      </c>
      <c r="F522">
        <v>-13.720000000000027</v>
      </c>
      <c r="G522">
        <v>-1</v>
      </c>
      <c r="H522">
        <v>-7.5599999999999454</v>
      </c>
      <c r="I522">
        <v>64.300000000000182</v>
      </c>
      <c r="J522">
        <v>60.779999999999745</v>
      </c>
      <c r="K522">
        <v>8.9200000000000728</v>
      </c>
      <c r="L522">
        <v>22.769999999999982</v>
      </c>
      <c r="M522">
        <v>51.970000000000027</v>
      </c>
      <c r="N522">
        <v>11.679999999999836</v>
      </c>
      <c r="O522">
        <v>57.210000000000036</v>
      </c>
      <c r="P522">
        <v>-2.1299999999999955</v>
      </c>
      <c r="Q522">
        <v>1.3200000000000216</v>
      </c>
      <c r="R522">
        <v>13.579999999999984</v>
      </c>
      <c r="S522">
        <v>5.5699999999999932</v>
      </c>
    </row>
    <row r="523" spans="1:19" x14ac:dyDescent="0.25">
      <c r="A523" s="4">
        <v>34121</v>
      </c>
      <c r="B523" s="6">
        <v>3516.08</v>
      </c>
      <c r="C523" s="6">
        <v>1549.92</v>
      </c>
      <c r="D523" s="6">
        <v>244.79</v>
      </c>
      <c r="E523">
        <v>-11.349999999999909</v>
      </c>
      <c r="F523">
        <v>-29.199999999999818</v>
      </c>
      <c r="G523">
        <v>6.4299999999999784</v>
      </c>
      <c r="H523">
        <v>99.879999999999654</v>
      </c>
      <c r="I523">
        <v>-7.5599999999999454</v>
      </c>
      <c r="J523">
        <v>64.300000000000182</v>
      </c>
      <c r="K523">
        <v>60.779999999999745</v>
      </c>
      <c r="L523">
        <v>-13.720000000000027</v>
      </c>
      <c r="M523">
        <v>22.769999999999982</v>
      </c>
      <c r="N523">
        <v>51.970000000000027</v>
      </c>
      <c r="O523">
        <v>11.679999999999836</v>
      </c>
      <c r="P523">
        <v>-1</v>
      </c>
      <c r="Q523">
        <v>-2.1299999999999955</v>
      </c>
      <c r="R523">
        <v>1.3200000000000216</v>
      </c>
      <c r="S523">
        <v>13.579999999999984</v>
      </c>
    </row>
    <row r="524" spans="1:19" x14ac:dyDescent="0.25">
      <c r="A524" s="4">
        <v>34151</v>
      </c>
      <c r="B524" s="6">
        <v>3539.47</v>
      </c>
      <c r="C524" s="6">
        <v>1613.81</v>
      </c>
      <c r="D524" s="6">
        <v>250</v>
      </c>
      <c r="E524">
        <v>23.389999999999873</v>
      </c>
      <c r="F524">
        <v>63.889999999999873</v>
      </c>
      <c r="G524">
        <v>5.210000000000008</v>
      </c>
      <c r="H524">
        <v>-11.349999999999909</v>
      </c>
      <c r="I524">
        <v>99.879999999999654</v>
      </c>
      <c r="J524">
        <v>-7.5599999999999454</v>
      </c>
      <c r="K524">
        <v>64.300000000000182</v>
      </c>
      <c r="L524">
        <v>-29.199999999999818</v>
      </c>
      <c r="M524">
        <v>-13.720000000000027</v>
      </c>
      <c r="N524">
        <v>22.769999999999982</v>
      </c>
      <c r="O524">
        <v>51.970000000000027</v>
      </c>
      <c r="P524">
        <v>6.4299999999999784</v>
      </c>
      <c r="Q524">
        <v>-1</v>
      </c>
      <c r="R524">
        <v>-2.1299999999999955</v>
      </c>
      <c r="S524">
        <v>1.3200000000000216</v>
      </c>
    </row>
    <row r="525" spans="1:19" x14ac:dyDescent="0.25">
      <c r="A525" s="4">
        <v>34182</v>
      </c>
      <c r="B525" s="6">
        <v>3651.25</v>
      </c>
      <c r="C525" s="6">
        <v>1665.53</v>
      </c>
      <c r="D525" s="6">
        <v>256.45999999999998</v>
      </c>
      <c r="E525">
        <v>111.7800000000002</v>
      </c>
      <c r="F525">
        <v>51.720000000000027</v>
      </c>
      <c r="G525">
        <v>6.4599999999999795</v>
      </c>
      <c r="H525">
        <v>23.389999999999873</v>
      </c>
      <c r="I525">
        <v>-11.349999999999909</v>
      </c>
      <c r="J525">
        <v>99.879999999999654</v>
      </c>
      <c r="K525">
        <v>-7.5599999999999454</v>
      </c>
      <c r="L525">
        <v>63.889999999999873</v>
      </c>
      <c r="M525">
        <v>-29.199999999999818</v>
      </c>
      <c r="N525">
        <v>-13.720000000000027</v>
      </c>
      <c r="O525">
        <v>22.769999999999982</v>
      </c>
      <c r="P525">
        <v>5.210000000000008</v>
      </c>
      <c r="Q525">
        <v>6.4299999999999784</v>
      </c>
      <c r="R525">
        <v>-1</v>
      </c>
      <c r="S525">
        <v>-2.1299999999999955</v>
      </c>
    </row>
    <row r="526" spans="1:19" x14ac:dyDescent="0.25">
      <c r="A526" s="4">
        <v>34213</v>
      </c>
      <c r="B526" s="6">
        <v>3555.12</v>
      </c>
      <c r="C526" s="6">
        <v>1628.13</v>
      </c>
      <c r="D526" s="6">
        <v>249.8</v>
      </c>
      <c r="E526">
        <v>-96.130000000000109</v>
      </c>
      <c r="F526">
        <v>-37.399999999999864</v>
      </c>
      <c r="G526">
        <v>-6.6599999999999682</v>
      </c>
      <c r="H526">
        <v>111.7800000000002</v>
      </c>
      <c r="I526">
        <v>23.389999999999873</v>
      </c>
      <c r="J526">
        <v>-11.349999999999909</v>
      </c>
      <c r="K526">
        <v>99.879999999999654</v>
      </c>
      <c r="L526">
        <v>51.720000000000027</v>
      </c>
      <c r="M526">
        <v>63.889999999999873</v>
      </c>
      <c r="N526">
        <v>-29.199999999999818</v>
      </c>
      <c r="O526">
        <v>-13.720000000000027</v>
      </c>
      <c r="P526">
        <v>6.4599999999999795</v>
      </c>
      <c r="Q526">
        <v>5.210000000000008</v>
      </c>
      <c r="R526">
        <v>6.4299999999999784</v>
      </c>
      <c r="S526">
        <v>-1</v>
      </c>
    </row>
    <row r="527" spans="1:19" x14ac:dyDescent="0.25">
      <c r="A527" s="4">
        <v>34243</v>
      </c>
      <c r="B527" s="6">
        <v>3680.59</v>
      </c>
      <c r="C527" s="6">
        <v>1727.07</v>
      </c>
      <c r="D527" s="6">
        <v>240.77</v>
      </c>
      <c r="E527">
        <v>125.47000000000025</v>
      </c>
      <c r="F527">
        <v>98.939999999999827</v>
      </c>
      <c r="G527">
        <v>-9.0300000000000011</v>
      </c>
      <c r="H527">
        <v>-96.130000000000109</v>
      </c>
      <c r="I527">
        <v>111.7800000000002</v>
      </c>
      <c r="J527">
        <v>23.389999999999873</v>
      </c>
      <c r="K527">
        <v>-11.349999999999909</v>
      </c>
      <c r="L527">
        <v>-37.399999999999864</v>
      </c>
      <c r="M527">
        <v>51.720000000000027</v>
      </c>
      <c r="N527">
        <v>63.889999999999873</v>
      </c>
      <c r="O527">
        <v>-29.199999999999818</v>
      </c>
      <c r="P527">
        <v>-6.6599999999999682</v>
      </c>
      <c r="Q527">
        <v>6.4599999999999795</v>
      </c>
      <c r="R527">
        <v>5.210000000000008</v>
      </c>
      <c r="S527">
        <v>6.4299999999999784</v>
      </c>
    </row>
    <row r="528" spans="1:19" x14ac:dyDescent="0.25">
      <c r="A528" s="4">
        <v>34274</v>
      </c>
      <c r="B528" s="6">
        <v>3683.95</v>
      </c>
      <c r="C528" s="6">
        <v>1757.2</v>
      </c>
      <c r="D528" s="6">
        <v>225.35</v>
      </c>
      <c r="E528">
        <v>3.3599999999996726</v>
      </c>
      <c r="F528">
        <v>30.130000000000109</v>
      </c>
      <c r="G528">
        <v>-15.420000000000016</v>
      </c>
      <c r="H528">
        <v>125.47000000000025</v>
      </c>
      <c r="I528">
        <v>-96.130000000000109</v>
      </c>
      <c r="J528">
        <v>111.7800000000002</v>
      </c>
      <c r="K528">
        <v>23.389999999999873</v>
      </c>
      <c r="L528">
        <v>98.939999999999827</v>
      </c>
      <c r="M528">
        <v>-37.399999999999864</v>
      </c>
      <c r="N528">
        <v>51.720000000000027</v>
      </c>
      <c r="O528">
        <v>63.889999999999873</v>
      </c>
      <c r="P528">
        <v>-9.0300000000000011</v>
      </c>
      <c r="Q528">
        <v>-6.6599999999999682</v>
      </c>
      <c r="R528">
        <v>6.4599999999999795</v>
      </c>
      <c r="S528">
        <v>5.210000000000008</v>
      </c>
    </row>
    <row r="529" spans="1:19" x14ac:dyDescent="0.25">
      <c r="A529" s="4">
        <v>34304</v>
      </c>
      <c r="B529" s="6">
        <v>3754.09</v>
      </c>
      <c r="C529" s="6">
        <v>1762.32</v>
      </c>
      <c r="D529" s="6">
        <v>229.3</v>
      </c>
      <c r="E529">
        <v>70.140000000000327</v>
      </c>
      <c r="F529">
        <v>5.1199999999998909</v>
      </c>
      <c r="G529">
        <v>3.9500000000000171</v>
      </c>
      <c r="H529">
        <v>3.3599999999996726</v>
      </c>
      <c r="I529">
        <v>125.47000000000025</v>
      </c>
      <c r="J529">
        <v>-96.130000000000109</v>
      </c>
      <c r="K529">
        <v>111.7800000000002</v>
      </c>
      <c r="L529">
        <v>30.130000000000109</v>
      </c>
      <c r="M529">
        <v>98.939999999999827</v>
      </c>
      <c r="N529">
        <v>-37.399999999999864</v>
      </c>
      <c r="O529">
        <v>51.720000000000027</v>
      </c>
      <c r="P529">
        <v>-15.420000000000016</v>
      </c>
      <c r="Q529">
        <v>-9.0300000000000011</v>
      </c>
      <c r="R529">
        <v>-6.6599999999999682</v>
      </c>
      <c r="S529">
        <v>6.4599999999999795</v>
      </c>
    </row>
    <row r="530" spans="1:19" x14ac:dyDescent="0.25">
      <c r="A530" s="4">
        <v>34335</v>
      </c>
      <c r="B530" s="6">
        <v>3978.36</v>
      </c>
      <c r="C530" s="6">
        <v>1858.98</v>
      </c>
      <c r="D530" s="6">
        <v>226.01</v>
      </c>
      <c r="E530">
        <v>224.26999999999998</v>
      </c>
      <c r="F530">
        <v>96.660000000000082</v>
      </c>
      <c r="G530">
        <v>-3.2900000000000205</v>
      </c>
      <c r="H530">
        <v>70.140000000000327</v>
      </c>
      <c r="I530">
        <v>3.3599999999996726</v>
      </c>
      <c r="J530">
        <v>125.47000000000025</v>
      </c>
      <c r="K530">
        <v>-96.130000000000109</v>
      </c>
      <c r="L530">
        <v>5.1199999999998909</v>
      </c>
      <c r="M530">
        <v>30.130000000000109</v>
      </c>
      <c r="N530">
        <v>98.939999999999827</v>
      </c>
      <c r="O530">
        <v>-37.399999999999864</v>
      </c>
      <c r="P530">
        <v>3.9500000000000171</v>
      </c>
      <c r="Q530">
        <v>-15.420000000000016</v>
      </c>
      <c r="R530">
        <v>-9.0300000000000011</v>
      </c>
      <c r="S530">
        <v>-6.6599999999999682</v>
      </c>
    </row>
    <row r="531" spans="1:19" x14ac:dyDescent="0.25">
      <c r="A531" s="4">
        <v>34366</v>
      </c>
      <c r="B531" s="6">
        <v>3832.02</v>
      </c>
      <c r="C531" s="6">
        <v>1762.31</v>
      </c>
      <c r="D531" s="6">
        <v>210.45</v>
      </c>
      <c r="E531">
        <v>-146.34000000000015</v>
      </c>
      <c r="F531">
        <v>-96.670000000000073</v>
      </c>
      <c r="G531">
        <v>-15.560000000000002</v>
      </c>
      <c r="H531">
        <v>224.26999999999998</v>
      </c>
      <c r="I531">
        <v>70.140000000000327</v>
      </c>
      <c r="J531">
        <v>3.3599999999996726</v>
      </c>
      <c r="K531">
        <v>125.47000000000025</v>
      </c>
      <c r="L531">
        <v>96.660000000000082</v>
      </c>
      <c r="M531">
        <v>5.1199999999998909</v>
      </c>
      <c r="N531">
        <v>30.130000000000109</v>
      </c>
      <c r="O531">
        <v>98.939999999999827</v>
      </c>
      <c r="P531">
        <v>-3.2900000000000205</v>
      </c>
      <c r="Q531">
        <v>3.9500000000000171</v>
      </c>
      <c r="R531">
        <v>-15.420000000000016</v>
      </c>
      <c r="S531">
        <v>-9.0300000000000011</v>
      </c>
    </row>
    <row r="532" spans="1:19" x14ac:dyDescent="0.25">
      <c r="A532" s="4">
        <v>34394</v>
      </c>
      <c r="B532" s="6">
        <v>3635.96</v>
      </c>
      <c r="C532" s="6">
        <v>1635.19</v>
      </c>
      <c r="D532" s="6">
        <v>196.28</v>
      </c>
      <c r="E532">
        <v>-196.05999999999995</v>
      </c>
      <c r="F532">
        <v>-127.11999999999989</v>
      </c>
      <c r="G532">
        <v>-14.169999999999987</v>
      </c>
      <c r="H532">
        <v>-146.34000000000015</v>
      </c>
      <c r="I532">
        <v>224.26999999999998</v>
      </c>
      <c r="J532">
        <v>70.140000000000327</v>
      </c>
      <c r="K532">
        <v>3.3599999999996726</v>
      </c>
      <c r="L532">
        <v>-96.670000000000073</v>
      </c>
      <c r="M532">
        <v>96.660000000000082</v>
      </c>
      <c r="N532">
        <v>5.1199999999998909</v>
      </c>
      <c r="O532">
        <v>30.130000000000109</v>
      </c>
      <c r="P532">
        <v>-15.560000000000002</v>
      </c>
      <c r="Q532">
        <v>-3.2900000000000205</v>
      </c>
      <c r="R532">
        <v>3.9500000000000171</v>
      </c>
      <c r="S532">
        <v>-15.420000000000016</v>
      </c>
    </row>
    <row r="533" spans="1:19" x14ac:dyDescent="0.25">
      <c r="A533" s="4">
        <v>34425</v>
      </c>
      <c r="B533" s="6">
        <v>3681.69</v>
      </c>
      <c r="C533" s="6">
        <v>1660.13</v>
      </c>
      <c r="D533" s="6">
        <v>199.38</v>
      </c>
      <c r="E533">
        <v>45.730000000000018</v>
      </c>
      <c r="F533">
        <v>24.940000000000055</v>
      </c>
      <c r="G533">
        <v>3.0999999999999943</v>
      </c>
      <c r="H533">
        <v>-196.05999999999995</v>
      </c>
      <c r="I533">
        <v>-146.34000000000015</v>
      </c>
      <c r="J533">
        <v>224.26999999999998</v>
      </c>
      <c r="K533">
        <v>70.140000000000327</v>
      </c>
      <c r="L533">
        <v>-127.11999999999989</v>
      </c>
      <c r="M533">
        <v>-96.670000000000073</v>
      </c>
      <c r="N533">
        <v>96.660000000000082</v>
      </c>
      <c r="O533">
        <v>5.1199999999998909</v>
      </c>
      <c r="P533">
        <v>-14.169999999999987</v>
      </c>
      <c r="Q533">
        <v>-15.560000000000002</v>
      </c>
      <c r="R533">
        <v>-3.2900000000000205</v>
      </c>
      <c r="S533">
        <v>3.9500000000000171</v>
      </c>
    </row>
    <row r="534" spans="1:19" x14ac:dyDescent="0.25">
      <c r="A534" s="4">
        <v>34455</v>
      </c>
      <c r="B534" s="6">
        <v>3758.37</v>
      </c>
      <c r="C534" s="6">
        <v>1627.9</v>
      </c>
      <c r="D534" s="6">
        <v>186.07</v>
      </c>
      <c r="E534">
        <v>76.679999999999836</v>
      </c>
      <c r="F534">
        <v>-32.230000000000018</v>
      </c>
      <c r="G534">
        <v>-13.310000000000002</v>
      </c>
      <c r="H534">
        <v>45.730000000000018</v>
      </c>
      <c r="I534">
        <v>-196.05999999999995</v>
      </c>
      <c r="J534">
        <v>-146.34000000000015</v>
      </c>
      <c r="K534">
        <v>224.26999999999998</v>
      </c>
      <c r="L534">
        <v>24.940000000000055</v>
      </c>
      <c r="M534">
        <v>-127.11999999999989</v>
      </c>
      <c r="N534">
        <v>-96.670000000000073</v>
      </c>
      <c r="O534">
        <v>96.660000000000082</v>
      </c>
      <c r="P534">
        <v>3.0999999999999943</v>
      </c>
      <c r="Q534">
        <v>-14.169999999999987</v>
      </c>
      <c r="R534">
        <v>-15.560000000000002</v>
      </c>
      <c r="S534">
        <v>-3.2900000000000205</v>
      </c>
    </row>
    <row r="535" spans="1:19" x14ac:dyDescent="0.25">
      <c r="A535" s="4">
        <v>34486</v>
      </c>
      <c r="B535" s="6">
        <v>3624.96</v>
      </c>
      <c r="C535" s="6">
        <v>1595.68</v>
      </c>
      <c r="D535" s="6">
        <v>177.17</v>
      </c>
      <c r="E535">
        <v>-133.40999999999985</v>
      </c>
      <c r="F535">
        <v>-32.220000000000027</v>
      </c>
      <c r="G535">
        <v>-8.9000000000000057</v>
      </c>
      <c r="H535">
        <v>76.679999999999836</v>
      </c>
      <c r="I535">
        <v>45.730000000000018</v>
      </c>
      <c r="J535">
        <v>-196.05999999999995</v>
      </c>
      <c r="K535">
        <v>-146.34000000000015</v>
      </c>
      <c r="L535">
        <v>-32.230000000000018</v>
      </c>
      <c r="M535">
        <v>24.940000000000055</v>
      </c>
      <c r="N535">
        <v>-127.11999999999989</v>
      </c>
      <c r="O535">
        <v>-96.670000000000073</v>
      </c>
      <c r="P535">
        <v>-13.310000000000002</v>
      </c>
      <c r="Q535">
        <v>3.0999999999999943</v>
      </c>
      <c r="R535">
        <v>-14.169999999999987</v>
      </c>
      <c r="S535">
        <v>-15.560000000000002</v>
      </c>
    </row>
    <row r="536" spans="1:19" x14ac:dyDescent="0.25">
      <c r="A536" s="4">
        <v>34516</v>
      </c>
      <c r="B536" s="6">
        <v>3764.5</v>
      </c>
      <c r="C536" s="6">
        <v>1587.26</v>
      </c>
      <c r="D536" s="6">
        <v>186.4</v>
      </c>
      <c r="E536">
        <v>139.53999999999996</v>
      </c>
      <c r="F536">
        <v>-8.4200000000000728</v>
      </c>
      <c r="G536">
        <v>9.2300000000000182</v>
      </c>
      <c r="H536">
        <v>-133.40999999999985</v>
      </c>
      <c r="I536">
        <v>76.679999999999836</v>
      </c>
      <c r="J536">
        <v>45.730000000000018</v>
      </c>
      <c r="K536">
        <v>-196.05999999999995</v>
      </c>
      <c r="L536">
        <v>-32.220000000000027</v>
      </c>
      <c r="M536">
        <v>-32.230000000000018</v>
      </c>
      <c r="N536">
        <v>24.940000000000055</v>
      </c>
      <c r="O536">
        <v>-127.11999999999989</v>
      </c>
      <c r="P536">
        <v>-8.9000000000000057</v>
      </c>
      <c r="Q536">
        <v>-13.310000000000002</v>
      </c>
      <c r="R536">
        <v>3.0999999999999943</v>
      </c>
      <c r="S536">
        <v>-14.169999999999987</v>
      </c>
    </row>
    <row r="537" spans="1:19" x14ac:dyDescent="0.25">
      <c r="A537" s="4">
        <v>34547</v>
      </c>
      <c r="B537" s="6">
        <v>3913.42</v>
      </c>
      <c r="C537" s="6">
        <v>1642.22</v>
      </c>
      <c r="D537" s="6">
        <v>189.16</v>
      </c>
      <c r="E537">
        <v>148.92000000000007</v>
      </c>
      <c r="F537">
        <v>54.960000000000036</v>
      </c>
      <c r="G537">
        <v>2.7599999999999909</v>
      </c>
      <c r="H537">
        <v>139.53999999999996</v>
      </c>
      <c r="I537">
        <v>-133.40999999999985</v>
      </c>
      <c r="J537">
        <v>76.679999999999836</v>
      </c>
      <c r="K537">
        <v>45.730000000000018</v>
      </c>
      <c r="L537">
        <v>-8.4200000000000728</v>
      </c>
      <c r="M537">
        <v>-32.220000000000027</v>
      </c>
      <c r="N537">
        <v>-32.230000000000018</v>
      </c>
      <c r="O537">
        <v>24.940000000000055</v>
      </c>
      <c r="P537">
        <v>9.2300000000000182</v>
      </c>
      <c r="Q537">
        <v>-8.9000000000000057</v>
      </c>
      <c r="R537">
        <v>-13.310000000000002</v>
      </c>
      <c r="S537">
        <v>3.0999999999999943</v>
      </c>
    </row>
    <row r="538" spans="1:19" x14ac:dyDescent="0.25">
      <c r="A538" s="4">
        <v>34578</v>
      </c>
      <c r="B538" s="6">
        <v>3843.19</v>
      </c>
      <c r="C538" s="6">
        <v>1491.59</v>
      </c>
      <c r="D538" s="6">
        <v>181.45</v>
      </c>
      <c r="E538">
        <v>-70.230000000000018</v>
      </c>
      <c r="F538">
        <v>-150.63000000000011</v>
      </c>
      <c r="G538">
        <v>-7.710000000000008</v>
      </c>
      <c r="H538">
        <v>148.92000000000007</v>
      </c>
      <c r="I538">
        <v>139.53999999999996</v>
      </c>
      <c r="J538">
        <v>-133.40999999999985</v>
      </c>
      <c r="K538">
        <v>76.679999999999836</v>
      </c>
      <c r="L538">
        <v>54.960000000000036</v>
      </c>
      <c r="M538">
        <v>-8.4200000000000728</v>
      </c>
      <c r="N538">
        <v>-32.220000000000027</v>
      </c>
      <c r="O538">
        <v>-32.230000000000018</v>
      </c>
      <c r="P538">
        <v>2.7599999999999909</v>
      </c>
      <c r="Q538">
        <v>9.2300000000000182</v>
      </c>
      <c r="R538">
        <v>-8.9000000000000057</v>
      </c>
      <c r="S538">
        <v>-13.310000000000002</v>
      </c>
    </row>
    <row r="539" spans="1:19" x14ac:dyDescent="0.25">
      <c r="A539" s="4">
        <v>34608</v>
      </c>
      <c r="B539" s="6">
        <v>3908.12</v>
      </c>
      <c r="C539" s="6">
        <v>1526.99</v>
      </c>
      <c r="D539" s="6">
        <v>181.39</v>
      </c>
      <c r="E539">
        <v>64.929999999999836</v>
      </c>
      <c r="F539">
        <v>35.400000000000091</v>
      </c>
      <c r="G539">
        <v>-6.0000000000002274E-2</v>
      </c>
      <c r="H539">
        <v>-70.230000000000018</v>
      </c>
      <c r="I539">
        <v>148.92000000000007</v>
      </c>
      <c r="J539">
        <v>139.53999999999996</v>
      </c>
      <c r="K539">
        <v>-133.40999999999985</v>
      </c>
      <c r="L539">
        <v>-150.63000000000011</v>
      </c>
      <c r="M539">
        <v>54.960000000000036</v>
      </c>
      <c r="N539">
        <v>-8.4200000000000728</v>
      </c>
      <c r="O539">
        <v>-32.220000000000027</v>
      </c>
      <c r="P539">
        <v>-7.710000000000008</v>
      </c>
      <c r="Q539">
        <v>2.7599999999999909</v>
      </c>
      <c r="R539">
        <v>9.2300000000000182</v>
      </c>
      <c r="S539">
        <v>-8.9000000000000057</v>
      </c>
    </row>
    <row r="540" spans="1:19" x14ac:dyDescent="0.25">
      <c r="A540" s="4">
        <v>34639</v>
      </c>
      <c r="B540" s="6">
        <v>3739.23</v>
      </c>
      <c r="C540" s="6">
        <v>1443.39</v>
      </c>
      <c r="D540" s="6">
        <v>179.54</v>
      </c>
      <c r="E540">
        <v>-168.88999999999987</v>
      </c>
      <c r="F540">
        <v>-83.599999999999909</v>
      </c>
      <c r="G540">
        <v>-1.8499999999999943</v>
      </c>
      <c r="H540">
        <v>64.929999999999836</v>
      </c>
      <c r="I540">
        <v>-70.230000000000018</v>
      </c>
      <c r="J540">
        <v>148.92000000000007</v>
      </c>
      <c r="K540">
        <v>139.53999999999996</v>
      </c>
      <c r="L540">
        <v>35.400000000000091</v>
      </c>
      <c r="M540">
        <v>-150.63000000000011</v>
      </c>
      <c r="N540">
        <v>54.960000000000036</v>
      </c>
      <c r="O540">
        <v>-8.4200000000000728</v>
      </c>
      <c r="P540">
        <v>-6.0000000000002274E-2</v>
      </c>
      <c r="Q540">
        <v>-7.710000000000008</v>
      </c>
      <c r="R540">
        <v>2.7599999999999909</v>
      </c>
      <c r="S540">
        <v>9.2300000000000182</v>
      </c>
    </row>
    <row r="541" spans="1:19" x14ac:dyDescent="0.25">
      <c r="A541" s="4">
        <v>34669</v>
      </c>
      <c r="B541" s="6">
        <v>3834.44</v>
      </c>
      <c r="C541" s="6">
        <v>1455.03</v>
      </c>
      <c r="D541" s="6">
        <v>181.52</v>
      </c>
      <c r="E541">
        <v>95.210000000000036</v>
      </c>
      <c r="F541">
        <v>11.639999999999873</v>
      </c>
      <c r="G541">
        <v>1.9800000000000182</v>
      </c>
      <c r="H541">
        <v>-168.88999999999987</v>
      </c>
      <c r="I541">
        <v>64.929999999999836</v>
      </c>
      <c r="J541">
        <v>-70.230000000000018</v>
      </c>
      <c r="K541">
        <v>148.92000000000007</v>
      </c>
      <c r="L541">
        <v>-83.599999999999909</v>
      </c>
      <c r="M541">
        <v>35.400000000000091</v>
      </c>
      <c r="N541">
        <v>-150.63000000000011</v>
      </c>
      <c r="O541">
        <v>54.960000000000036</v>
      </c>
      <c r="P541">
        <v>-1.8499999999999943</v>
      </c>
      <c r="Q541">
        <v>-6.0000000000002274E-2</v>
      </c>
      <c r="R541">
        <v>-7.710000000000008</v>
      </c>
      <c r="S541">
        <v>2.7599999999999909</v>
      </c>
    </row>
    <row r="542" spans="1:19" x14ac:dyDescent="0.25">
      <c r="A542" s="4">
        <v>34700</v>
      </c>
      <c r="B542" s="6">
        <v>3843.86</v>
      </c>
      <c r="C542" s="6">
        <v>1493.46</v>
      </c>
      <c r="D542" s="6">
        <v>193.12</v>
      </c>
      <c r="E542">
        <v>9.4200000000000728</v>
      </c>
      <c r="F542">
        <v>38.430000000000064</v>
      </c>
      <c r="G542">
        <v>11.599999999999994</v>
      </c>
      <c r="H542">
        <v>95.210000000000036</v>
      </c>
      <c r="I542">
        <v>-168.88999999999987</v>
      </c>
      <c r="J542">
        <v>64.929999999999836</v>
      </c>
      <c r="K542">
        <v>-70.230000000000018</v>
      </c>
      <c r="L542">
        <v>11.639999999999873</v>
      </c>
      <c r="M542">
        <v>-83.599999999999909</v>
      </c>
      <c r="N542">
        <v>35.400000000000091</v>
      </c>
      <c r="O542">
        <v>-150.63000000000011</v>
      </c>
      <c r="P542">
        <v>1.9800000000000182</v>
      </c>
      <c r="Q542">
        <v>-1.8499999999999943</v>
      </c>
      <c r="R542">
        <v>-6.0000000000002274E-2</v>
      </c>
      <c r="S542">
        <v>-7.710000000000008</v>
      </c>
    </row>
    <row r="543" spans="1:19" x14ac:dyDescent="0.25">
      <c r="A543" s="4">
        <v>34731</v>
      </c>
      <c r="B543" s="6">
        <v>4011.05</v>
      </c>
      <c r="C543" s="6">
        <v>1595.69</v>
      </c>
      <c r="D543" s="6">
        <v>193.91</v>
      </c>
      <c r="E543">
        <v>167.19000000000005</v>
      </c>
      <c r="F543">
        <v>102.23000000000002</v>
      </c>
      <c r="G543">
        <v>0.78999999999999204</v>
      </c>
      <c r="H543">
        <v>9.4200000000000728</v>
      </c>
      <c r="I543">
        <v>95.210000000000036</v>
      </c>
      <c r="J543">
        <v>-168.88999999999987</v>
      </c>
      <c r="K543">
        <v>64.929999999999836</v>
      </c>
      <c r="L543">
        <v>38.430000000000064</v>
      </c>
      <c r="M543">
        <v>11.639999999999873</v>
      </c>
      <c r="N543">
        <v>-83.599999999999909</v>
      </c>
      <c r="O543">
        <v>35.400000000000091</v>
      </c>
      <c r="P543">
        <v>11.599999999999994</v>
      </c>
      <c r="Q543">
        <v>1.9800000000000182</v>
      </c>
      <c r="R543">
        <v>-1.8499999999999943</v>
      </c>
      <c r="S543">
        <v>-6.0000000000002274E-2</v>
      </c>
    </row>
    <row r="544" spans="1:19" x14ac:dyDescent="0.25">
      <c r="A544" s="4">
        <v>34759</v>
      </c>
      <c r="B544" s="6">
        <v>4157.6899999999996</v>
      </c>
      <c r="C544" s="6">
        <v>1635.74</v>
      </c>
      <c r="D544" s="6">
        <v>187.65</v>
      </c>
      <c r="E544">
        <v>146.63999999999942</v>
      </c>
      <c r="F544">
        <v>40.049999999999955</v>
      </c>
      <c r="G544">
        <v>-6.2599999999999909</v>
      </c>
      <c r="H544">
        <v>167.19000000000005</v>
      </c>
      <c r="I544">
        <v>9.4200000000000728</v>
      </c>
      <c r="J544">
        <v>95.210000000000036</v>
      </c>
      <c r="K544">
        <v>-168.88999999999987</v>
      </c>
      <c r="L544">
        <v>102.23000000000002</v>
      </c>
      <c r="M544">
        <v>38.430000000000064</v>
      </c>
      <c r="N544">
        <v>11.639999999999873</v>
      </c>
      <c r="O544">
        <v>-83.599999999999909</v>
      </c>
      <c r="P544">
        <v>0.78999999999999204</v>
      </c>
      <c r="Q544">
        <v>11.599999999999994</v>
      </c>
      <c r="R544">
        <v>1.9800000000000182</v>
      </c>
      <c r="S544">
        <v>-1.8499999999999943</v>
      </c>
    </row>
    <row r="545" spans="1:19" x14ac:dyDescent="0.25">
      <c r="A545" s="4">
        <v>34790</v>
      </c>
      <c r="B545" s="6">
        <v>4321.2700000000004</v>
      </c>
      <c r="C545" s="6">
        <v>1686.28</v>
      </c>
      <c r="D545" s="6">
        <v>194.5</v>
      </c>
      <c r="E545">
        <v>163.58000000000084</v>
      </c>
      <c r="F545">
        <v>50.539999999999964</v>
      </c>
      <c r="G545">
        <v>6.8499999999999943</v>
      </c>
      <c r="H545">
        <v>146.63999999999942</v>
      </c>
      <c r="I545">
        <v>167.19000000000005</v>
      </c>
      <c r="J545">
        <v>9.4200000000000728</v>
      </c>
      <c r="K545">
        <v>95.210000000000036</v>
      </c>
      <c r="L545">
        <v>40.049999999999955</v>
      </c>
      <c r="M545">
        <v>102.23000000000002</v>
      </c>
      <c r="N545">
        <v>38.430000000000064</v>
      </c>
      <c r="O545">
        <v>11.639999999999873</v>
      </c>
      <c r="P545">
        <v>-6.2599999999999909</v>
      </c>
      <c r="Q545">
        <v>0.78999999999999204</v>
      </c>
      <c r="R545">
        <v>11.599999999999994</v>
      </c>
      <c r="S545">
        <v>1.9800000000000182</v>
      </c>
    </row>
    <row r="546" spans="1:19" x14ac:dyDescent="0.25">
      <c r="A546" s="4">
        <v>34820</v>
      </c>
      <c r="B546" s="6">
        <v>4465.1400000000003</v>
      </c>
      <c r="C546" s="6">
        <v>1662.99</v>
      </c>
      <c r="D546" s="6">
        <v>206.43</v>
      </c>
      <c r="E546">
        <v>143.86999999999989</v>
      </c>
      <c r="F546">
        <v>-23.289999999999964</v>
      </c>
      <c r="G546">
        <v>11.930000000000007</v>
      </c>
      <c r="H546">
        <v>163.58000000000084</v>
      </c>
      <c r="I546">
        <v>146.63999999999942</v>
      </c>
      <c r="J546">
        <v>167.19000000000005</v>
      </c>
      <c r="K546">
        <v>9.4200000000000728</v>
      </c>
      <c r="L546">
        <v>50.539999999999964</v>
      </c>
      <c r="M546">
        <v>40.049999999999955</v>
      </c>
      <c r="N546">
        <v>102.23000000000002</v>
      </c>
      <c r="O546">
        <v>38.430000000000064</v>
      </c>
      <c r="P546">
        <v>6.8499999999999943</v>
      </c>
      <c r="Q546">
        <v>-6.2599999999999909</v>
      </c>
      <c r="R546">
        <v>0.78999999999999204</v>
      </c>
      <c r="S546">
        <v>11.599999999999994</v>
      </c>
    </row>
    <row r="547" spans="1:19" x14ac:dyDescent="0.25">
      <c r="A547" s="4">
        <v>34851</v>
      </c>
      <c r="B547" s="6">
        <v>4556.1000000000004</v>
      </c>
      <c r="C547" s="6">
        <v>1748.69</v>
      </c>
      <c r="D547" s="6">
        <v>202.08</v>
      </c>
      <c r="E547">
        <v>90.960000000000036</v>
      </c>
      <c r="F547">
        <v>85.700000000000045</v>
      </c>
      <c r="G547">
        <v>-4.3499999999999943</v>
      </c>
      <c r="H547">
        <v>143.86999999999989</v>
      </c>
      <c r="I547">
        <v>163.58000000000084</v>
      </c>
      <c r="J547">
        <v>146.63999999999942</v>
      </c>
      <c r="K547">
        <v>167.19000000000005</v>
      </c>
      <c r="L547">
        <v>-23.289999999999964</v>
      </c>
      <c r="M547">
        <v>50.539999999999964</v>
      </c>
      <c r="N547">
        <v>40.049999999999955</v>
      </c>
      <c r="O547">
        <v>102.23000000000002</v>
      </c>
      <c r="P547">
        <v>11.930000000000007</v>
      </c>
      <c r="Q547">
        <v>6.8499999999999943</v>
      </c>
      <c r="R547">
        <v>-6.2599999999999909</v>
      </c>
      <c r="S547">
        <v>0.78999999999999204</v>
      </c>
    </row>
    <row r="548" spans="1:19" x14ac:dyDescent="0.25">
      <c r="A548" s="4">
        <v>34881</v>
      </c>
      <c r="B548" s="6">
        <v>4708.47</v>
      </c>
      <c r="C548" s="6">
        <v>1891.45</v>
      </c>
      <c r="D548" s="6">
        <v>203.99</v>
      </c>
      <c r="E548">
        <v>152.36999999999989</v>
      </c>
      <c r="F548">
        <v>142.76</v>
      </c>
      <c r="G548">
        <v>1.9099999999999966</v>
      </c>
      <c r="H548">
        <v>90.960000000000036</v>
      </c>
      <c r="I548">
        <v>143.86999999999989</v>
      </c>
      <c r="J548">
        <v>163.58000000000084</v>
      </c>
      <c r="K548">
        <v>146.63999999999942</v>
      </c>
      <c r="L548">
        <v>85.700000000000045</v>
      </c>
      <c r="M548">
        <v>-23.289999999999964</v>
      </c>
      <c r="N548">
        <v>50.539999999999964</v>
      </c>
      <c r="O548">
        <v>40.049999999999955</v>
      </c>
      <c r="P548">
        <v>-4.3499999999999943</v>
      </c>
      <c r="Q548">
        <v>11.930000000000007</v>
      </c>
      <c r="R548">
        <v>6.8499999999999943</v>
      </c>
      <c r="S548">
        <v>-6.2599999999999909</v>
      </c>
    </row>
    <row r="549" spans="1:19" x14ac:dyDescent="0.25">
      <c r="A549" s="4">
        <v>34912</v>
      </c>
      <c r="B549" s="6">
        <v>4610.5600000000004</v>
      </c>
      <c r="C549" s="6">
        <v>1900.89</v>
      </c>
      <c r="D549" s="6">
        <v>202.35</v>
      </c>
      <c r="E549">
        <v>-97.909999999999854</v>
      </c>
      <c r="F549">
        <v>9.4400000000000546</v>
      </c>
      <c r="G549">
        <v>-1.6400000000000148</v>
      </c>
      <c r="H549">
        <v>152.36999999999989</v>
      </c>
      <c r="I549">
        <v>90.960000000000036</v>
      </c>
      <c r="J549">
        <v>143.86999999999989</v>
      </c>
      <c r="K549">
        <v>163.58000000000084</v>
      </c>
      <c r="L549">
        <v>142.76</v>
      </c>
      <c r="M549">
        <v>85.700000000000045</v>
      </c>
      <c r="N549">
        <v>-23.289999999999964</v>
      </c>
      <c r="O549">
        <v>50.539999999999964</v>
      </c>
      <c r="P549">
        <v>1.9099999999999966</v>
      </c>
      <c r="Q549">
        <v>-4.3499999999999943</v>
      </c>
      <c r="R549">
        <v>11.930000000000007</v>
      </c>
      <c r="S549">
        <v>6.8499999999999943</v>
      </c>
    </row>
    <row r="550" spans="1:19" x14ac:dyDescent="0.25">
      <c r="A550" s="4">
        <v>34943</v>
      </c>
      <c r="B550" s="6">
        <v>4789.08</v>
      </c>
      <c r="C550" s="6">
        <v>1954.25</v>
      </c>
      <c r="D550" s="6">
        <v>214.28</v>
      </c>
      <c r="E550">
        <v>178.51999999999953</v>
      </c>
      <c r="F550">
        <v>53.3599999999999</v>
      </c>
      <c r="G550">
        <v>11.930000000000007</v>
      </c>
      <c r="H550">
        <v>-97.909999999999854</v>
      </c>
      <c r="I550">
        <v>152.36999999999989</v>
      </c>
      <c r="J550">
        <v>90.960000000000036</v>
      </c>
      <c r="K550">
        <v>143.86999999999989</v>
      </c>
      <c r="L550">
        <v>9.4400000000000546</v>
      </c>
      <c r="M550">
        <v>142.76</v>
      </c>
      <c r="N550">
        <v>85.700000000000045</v>
      </c>
      <c r="O550">
        <v>-23.289999999999964</v>
      </c>
      <c r="P550">
        <v>-1.6400000000000148</v>
      </c>
      <c r="Q550">
        <v>1.9099999999999966</v>
      </c>
      <c r="R550">
        <v>-4.3499999999999943</v>
      </c>
      <c r="S550">
        <v>11.930000000000007</v>
      </c>
    </row>
    <row r="551" spans="1:19" x14ac:dyDescent="0.25">
      <c r="A551" s="4">
        <v>34973</v>
      </c>
      <c r="B551" s="6">
        <v>4755.4799999999996</v>
      </c>
      <c r="C551" s="6">
        <v>1936.12</v>
      </c>
      <c r="D551" s="6">
        <v>214.54</v>
      </c>
      <c r="E551">
        <v>-33.600000000000364</v>
      </c>
      <c r="F551">
        <v>-18.130000000000109</v>
      </c>
      <c r="G551">
        <v>0.25999999999999091</v>
      </c>
      <c r="H551">
        <v>178.51999999999953</v>
      </c>
      <c r="I551">
        <v>-97.909999999999854</v>
      </c>
      <c r="J551">
        <v>152.36999999999989</v>
      </c>
      <c r="K551">
        <v>90.960000000000036</v>
      </c>
      <c r="L551">
        <v>53.3599999999999</v>
      </c>
      <c r="M551">
        <v>9.4400000000000546</v>
      </c>
      <c r="N551">
        <v>142.76</v>
      </c>
      <c r="O551">
        <v>85.700000000000045</v>
      </c>
      <c r="P551">
        <v>11.930000000000007</v>
      </c>
      <c r="Q551">
        <v>-1.6400000000000148</v>
      </c>
      <c r="R551">
        <v>1.9099999999999966</v>
      </c>
      <c r="S551">
        <v>-4.3499999999999943</v>
      </c>
    </row>
    <row r="552" spans="1:19" x14ac:dyDescent="0.25">
      <c r="A552" s="4">
        <v>35004</v>
      </c>
      <c r="B552" s="6">
        <v>5074.49</v>
      </c>
      <c r="C552" s="6">
        <v>2070.3200000000002</v>
      </c>
      <c r="D552" s="6">
        <v>215.79</v>
      </c>
      <c r="E552">
        <v>319.01000000000022</v>
      </c>
      <c r="F552">
        <v>134.20000000000027</v>
      </c>
      <c r="G552">
        <v>1.25</v>
      </c>
      <c r="H552">
        <v>-33.600000000000364</v>
      </c>
      <c r="I552">
        <v>178.51999999999953</v>
      </c>
      <c r="J552">
        <v>-97.909999999999854</v>
      </c>
      <c r="K552">
        <v>152.36999999999989</v>
      </c>
      <c r="L552">
        <v>-18.130000000000109</v>
      </c>
      <c r="M552">
        <v>53.3599999999999</v>
      </c>
      <c r="N552">
        <v>9.4400000000000546</v>
      </c>
      <c r="O552">
        <v>142.76</v>
      </c>
      <c r="P552">
        <v>0.25999999999999091</v>
      </c>
      <c r="Q552">
        <v>11.930000000000007</v>
      </c>
      <c r="R552">
        <v>-1.6400000000000148</v>
      </c>
      <c r="S552">
        <v>1.9099999999999966</v>
      </c>
    </row>
    <row r="553" spans="1:19" x14ac:dyDescent="0.25">
      <c r="A553" s="4">
        <v>35034</v>
      </c>
      <c r="B553" s="6">
        <v>5117.12</v>
      </c>
      <c r="C553" s="6">
        <v>1981</v>
      </c>
      <c r="D553" s="6">
        <v>225.4</v>
      </c>
      <c r="E553">
        <v>42.630000000000109</v>
      </c>
      <c r="F553">
        <v>-89.320000000000164</v>
      </c>
      <c r="G553">
        <v>9.6100000000000136</v>
      </c>
      <c r="H553">
        <v>319.01000000000022</v>
      </c>
      <c r="I553">
        <v>-33.600000000000364</v>
      </c>
      <c r="J553">
        <v>178.51999999999953</v>
      </c>
      <c r="K553">
        <v>-97.909999999999854</v>
      </c>
      <c r="L553">
        <v>134.20000000000027</v>
      </c>
      <c r="M553">
        <v>-18.130000000000109</v>
      </c>
      <c r="N553">
        <v>53.3599999999999</v>
      </c>
      <c r="O553">
        <v>9.4400000000000546</v>
      </c>
      <c r="P553">
        <v>1.25</v>
      </c>
      <c r="Q553">
        <v>0.25999999999999091</v>
      </c>
      <c r="R553">
        <v>11.930000000000007</v>
      </c>
      <c r="S553">
        <v>-1.6400000000000148</v>
      </c>
    </row>
    <row r="554" spans="1:19" x14ac:dyDescent="0.25">
      <c r="A554" s="4">
        <v>35065</v>
      </c>
      <c r="B554" s="6">
        <v>5395.3</v>
      </c>
      <c r="C554" s="6">
        <v>1946.74</v>
      </c>
      <c r="D554" s="6">
        <v>230.85</v>
      </c>
      <c r="E554">
        <v>278.18000000000029</v>
      </c>
      <c r="F554">
        <v>-34.259999999999991</v>
      </c>
      <c r="G554">
        <v>5.4499999999999886</v>
      </c>
      <c r="H554">
        <v>42.630000000000109</v>
      </c>
      <c r="I554">
        <v>319.01000000000022</v>
      </c>
      <c r="J554">
        <v>-33.600000000000364</v>
      </c>
      <c r="K554">
        <v>178.51999999999953</v>
      </c>
      <c r="L554">
        <v>-89.320000000000164</v>
      </c>
      <c r="M554">
        <v>134.20000000000027</v>
      </c>
      <c r="N554">
        <v>-18.130000000000109</v>
      </c>
      <c r="O554">
        <v>53.3599999999999</v>
      </c>
      <c r="P554">
        <v>9.6100000000000136</v>
      </c>
      <c r="Q554">
        <v>1.25</v>
      </c>
      <c r="R554">
        <v>0.25999999999999091</v>
      </c>
      <c r="S554">
        <v>11.930000000000007</v>
      </c>
    </row>
    <row r="555" spans="1:19" x14ac:dyDescent="0.25">
      <c r="A555" s="4">
        <v>35096</v>
      </c>
      <c r="B555" s="6">
        <v>5485.62</v>
      </c>
      <c r="C555" s="6">
        <v>2051.56</v>
      </c>
      <c r="D555" s="6">
        <v>219.4</v>
      </c>
      <c r="E555">
        <v>90.319999999999709</v>
      </c>
      <c r="F555">
        <v>104.81999999999994</v>
      </c>
      <c r="G555">
        <v>-11.449999999999989</v>
      </c>
      <c r="H555">
        <v>278.18000000000029</v>
      </c>
      <c r="I555">
        <v>42.630000000000109</v>
      </c>
      <c r="J555">
        <v>319.01000000000022</v>
      </c>
      <c r="K555">
        <v>-33.600000000000364</v>
      </c>
      <c r="L555">
        <v>-34.259999999999991</v>
      </c>
      <c r="M555">
        <v>-89.320000000000164</v>
      </c>
      <c r="N555">
        <v>134.20000000000027</v>
      </c>
      <c r="O555">
        <v>-18.130000000000109</v>
      </c>
      <c r="P555">
        <v>5.4499999999999886</v>
      </c>
      <c r="Q555">
        <v>9.6100000000000136</v>
      </c>
      <c r="R555">
        <v>1.25</v>
      </c>
      <c r="S555">
        <v>0.25999999999999091</v>
      </c>
    </row>
    <row r="556" spans="1:19" x14ac:dyDescent="0.25">
      <c r="A556" s="4">
        <v>35125</v>
      </c>
      <c r="B556" s="6">
        <v>5587.14</v>
      </c>
      <c r="C556" s="6">
        <v>2152.1</v>
      </c>
      <c r="D556" s="6">
        <v>212.76</v>
      </c>
      <c r="E556">
        <v>101.52000000000044</v>
      </c>
      <c r="F556">
        <v>100.53999999999996</v>
      </c>
      <c r="G556">
        <v>-6.6400000000000148</v>
      </c>
      <c r="H556">
        <v>90.319999999999709</v>
      </c>
      <c r="I556">
        <v>278.18000000000029</v>
      </c>
      <c r="J556">
        <v>42.630000000000109</v>
      </c>
      <c r="K556">
        <v>319.01000000000022</v>
      </c>
      <c r="L556">
        <v>104.81999999999994</v>
      </c>
      <c r="M556">
        <v>-34.259999999999991</v>
      </c>
      <c r="N556">
        <v>-89.320000000000164</v>
      </c>
      <c r="O556">
        <v>134.20000000000027</v>
      </c>
      <c r="P556">
        <v>-11.449999999999989</v>
      </c>
      <c r="Q556">
        <v>5.4499999999999886</v>
      </c>
      <c r="R556">
        <v>9.6100000000000136</v>
      </c>
      <c r="S556">
        <v>1.25</v>
      </c>
    </row>
    <row r="557" spans="1:19" x14ac:dyDescent="0.25">
      <c r="A557" s="4">
        <v>35156</v>
      </c>
      <c r="B557" s="6">
        <v>5569.08</v>
      </c>
      <c r="C557" s="6">
        <v>2205.9499999999998</v>
      </c>
      <c r="D557" s="6">
        <v>210.1</v>
      </c>
      <c r="E557">
        <v>-18.0600000000004</v>
      </c>
      <c r="F557">
        <v>53.849999999999909</v>
      </c>
      <c r="G557">
        <v>-2.6599999999999966</v>
      </c>
      <c r="H557">
        <v>101.52000000000044</v>
      </c>
      <c r="I557">
        <v>90.319999999999709</v>
      </c>
      <c r="J557">
        <v>278.18000000000029</v>
      </c>
      <c r="K557">
        <v>42.630000000000109</v>
      </c>
      <c r="L557">
        <v>100.53999999999996</v>
      </c>
      <c r="M557">
        <v>104.81999999999994</v>
      </c>
      <c r="N557">
        <v>-34.259999999999991</v>
      </c>
      <c r="O557">
        <v>-89.320000000000164</v>
      </c>
      <c r="P557">
        <v>-6.6400000000000148</v>
      </c>
      <c r="Q557">
        <v>-11.449999999999989</v>
      </c>
      <c r="R557">
        <v>5.4499999999999886</v>
      </c>
      <c r="S557">
        <v>9.6100000000000136</v>
      </c>
    </row>
    <row r="558" spans="1:19" x14ac:dyDescent="0.25">
      <c r="A558" s="4">
        <v>35186</v>
      </c>
      <c r="B558" s="6">
        <v>5643.18</v>
      </c>
      <c r="C558" s="6">
        <v>2228</v>
      </c>
      <c r="D558" s="6">
        <v>209.96</v>
      </c>
      <c r="E558">
        <v>74.100000000000364</v>
      </c>
      <c r="F558">
        <v>22.050000000000182</v>
      </c>
      <c r="G558">
        <v>-0.13999999999998636</v>
      </c>
      <c r="H558">
        <v>-18.0600000000004</v>
      </c>
      <c r="I558">
        <v>101.52000000000044</v>
      </c>
      <c r="J558">
        <v>90.319999999999709</v>
      </c>
      <c r="K558">
        <v>278.18000000000029</v>
      </c>
      <c r="L558">
        <v>53.849999999999909</v>
      </c>
      <c r="M558">
        <v>100.53999999999996</v>
      </c>
      <c r="N558">
        <v>104.81999999999994</v>
      </c>
      <c r="O558">
        <v>-34.259999999999991</v>
      </c>
      <c r="P558">
        <v>-2.6599999999999966</v>
      </c>
      <c r="Q558">
        <v>-6.6400000000000148</v>
      </c>
      <c r="R558">
        <v>-11.449999999999989</v>
      </c>
      <c r="S558">
        <v>5.4499999999999886</v>
      </c>
    </row>
    <row r="559" spans="1:19" x14ac:dyDescent="0.25">
      <c r="A559" s="4">
        <v>35217</v>
      </c>
      <c r="B559" s="6">
        <v>5654.63</v>
      </c>
      <c r="C559" s="6">
        <v>2181.7600000000002</v>
      </c>
      <c r="D559" s="6">
        <v>220.3</v>
      </c>
      <c r="E559">
        <v>11.449999999999818</v>
      </c>
      <c r="F559">
        <v>-46.239999999999782</v>
      </c>
      <c r="G559">
        <v>10.340000000000003</v>
      </c>
      <c r="H559">
        <v>74.100000000000364</v>
      </c>
      <c r="I559">
        <v>-18.0600000000004</v>
      </c>
      <c r="J559">
        <v>101.52000000000044</v>
      </c>
      <c r="K559">
        <v>90.319999999999709</v>
      </c>
      <c r="L559">
        <v>22.050000000000182</v>
      </c>
      <c r="M559">
        <v>53.849999999999909</v>
      </c>
      <c r="N559">
        <v>100.53999999999996</v>
      </c>
      <c r="O559">
        <v>104.81999999999994</v>
      </c>
      <c r="P559">
        <v>-0.13999999999998636</v>
      </c>
      <c r="Q559">
        <v>-2.6599999999999966</v>
      </c>
      <c r="R559">
        <v>-6.6400000000000148</v>
      </c>
      <c r="S559">
        <v>-11.449999999999989</v>
      </c>
    </row>
    <row r="560" spans="1:19" x14ac:dyDescent="0.25">
      <c r="A560" s="4">
        <v>35247</v>
      </c>
      <c r="B560" s="6">
        <v>5528.91</v>
      </c>
      <c r="C560" s="6">
        <v>2007.96</v>
      </c>
      <c r="D560" s="6">
        <v>205.14</v>
      </c>
      <c r="E560">
        <v>-125.72000000000025</v>
      </c>
      <c r="F560">
        <v>-173.80000000000018</v>
      </c>
      <c r="G560">
        <v>-15.160000000000025</v>
      </c>
      <c r="H560">
        <v>11.449999999999818</v>
      </c>
      <c r="I560">
        <v>74.100000000000364</v>
      </c>
      <c r="J560">
        <v>-18.0600000000004</v>
      </c>
      <c r="K560">
        <v>101.52000000000044</v>
      </c>
      <c r="L560">
        <v>-46.239999999999782</v>
      </c>
      <c r="M560">
        <v>22.050000000000182</v>
      </c>
      <c r="N560">
        <v>53.849999999999909</v>
      </c>
      <c r="O560">
        <v>100.53999999999996</v>
      </c>
      <c r="P560">
        <v>10.340000000000003</v>
      </c>
      <c r="Q560">
        <v>-0.13999999999998636</v>
      </c>
      <c r="R560">
        <v>-2.6599999999999966</v>
      </c>
      <c r="S560">
        <v>-6.6400000000000148</v>
      </c>
    </row>
    <row r="561" spans="1:19" x14ac:dyDescent="0.25">
      <c r="A561" s="4">
        <v>35278</v>
      </c>
      <c r="B561" s="6">
        <v>5616.21</v>
      </c>
      <c r="C561" s="6">
        <v>2044.78</v>
      </c>
      <c r="D561" s="6">
        <v>214.36</v>
      </c>
      <c r="E561">
        <v>87.300000000000182</v>
      </c>
      <c r="F561">
        <v>36.819999999999936</v>
      </c>
      <c r="G561">
        <v>9.2200000000000273</v>
      </c>
      <c r="H561">
        <v>-125.72000000000025</v>
      </c>
      <c r="I561">
        <v>11.449999999999818</v>
      </c>
      <c r="J561">
        <v>74.100000000000364</v>
      </c>
      <c r="K561">
        <v>-18.0600000000004</v>
      </c>
      <c r="L561">
        <v>-173.80000000000018</v>
      </c>
      <c r="M561">
        <v>-46.239999999999782</v>
      </c>
      <c r="N561">
        <v>22.050000000000182</v>
      </c>
      <c r="O561">
        <v>53.849999999999909</v>
      </c>
      <c r="P561">
        <v>-15.160000000000025</v>
      </c>
      <c r="Q561">
        <v>10.340000000000003</v>
      </c>
      <c r="R561">
        <v>-0.13999999999998636</v>
      </c>
      <c r="S561">
        <v>-2.6599999999999966</v>
      </c>
    </row>
    <row r="562" spans="1:19" x14ac:dyDescent="0.25">
      <c r="A562" s="4">
        <v>35309</v>
      </c>
      <c r="B562" s="6">
        <v>5882.17</v>
      </c>
      <c r="C562" s="6">
        <v>2079.02</v>
      </c>
      <c r="D562" s="6">
        <v>216.88</v>
      </c>
      <c r="E562">
        <v>265.96000000000004</v>
      </c>
      <c r="F562">
        <v>34.240000000000009</v>
      </c>
      <c r="G562">
        <v>2.5199999999999818</v>
      </c>
      <c r="H562">
        <v>87.300000000000182</v>
      </c>
      <c r="I562">
        <v>-125.72000000000025</v>
      </c>
      <c r="J562">
        <v>11.449999999999818</v>
      </c>
      <c r="K562">
        <v>74.100000000000364</v>
      </c>
      <c r="L562">
        <v>36.819999999999936</v>
      </c>
      <c r="M562">
        <v>-173.80000000000018</v>
      </c>
      <c r="N562">
        <v>-46.239999999999782</v>
      </c>
      <c r="O562">
        <v>22.050000000000182</v>
      </c>
      <c r="P562">
        <v>9.2200000000000273</v>
      </c>
      <c r="Q562">
        <v>-15.160000000000025</v>
      </c>
      <c r="R562">
        <v>10.340000000000003</v>
      </c>
      <c r="S562">
        <v>-0.13999999999998636</v>
      </c>
    </row>
    <row r="563" spans="1:19" x14ac:dyDescent="0.25">
      <c r="A563" s="4">
        <v>35339</v>
      </c>
      <c r="B563" s="6">
        <v>6029.38</v>
      </c>
      <c r="C563" s="6">
        <v>2133.56</v>
      </c>
      <c r="D563" s="6">
        <v>226.73</v>
      </c>
      <c r="E563">
        <v>147.21000000000004</v>
      </c>
      <c r="F563">
        <v>54.539999999999964</v>
      </c>
      <c r="G563">
        <v>9.8499999999999943</v>
      </c>
      <c r="H563">
        <v>265.96000000000004</v>
      </c>
      <c r="I563">
        <v>87.300000000000182</v>
      </c>
      <c r="J563">
        <v>-125.72000000000025</v>
      </c>
      <c r="K563">
        <v>11.449999999999818</v>
      </c>
      <c r="L563">
        <v>34.240000000000009</v>
      </c>
      <c r="M563">
        <v>36.819999999999936</v>
      </c>
      <c r="N563">
        <v>-173.80000000000018</v>
      </c>
      <c r="O563">
        <v>-46.239999999999782</v>
      </c>
      <c r="P563">
        <v>2.5199999999999818</v>
      </c>
      <c r="Q563">
        <v>9.2200000000000273</v>
      </c>
      <c r="R563">
        <v>-15.160000000000025</v>
      </c>
      <c r="S563">
        <v>10.340000000000003</v>
      </c>
    </row>
    <row r="564" spans="1:19" x14ac:dyDescent="0.25">
      <c r="A564" s="4">
        <v>35370</v>
      </c>
      <c r="B564" s="6">
        <v>6521.7</v>
      </c>
      <c r="C564" s="6">
        <v>2290.8200000000002</v>
      </c>
      <c r="D564" s="6">
        <v>235.68</v>
      </c>
      <c r="E564">
        <v>492.31999999999971</v>
      </c>
      <c r="F564">
        <v>157.26000000000022</v>
      </c>
      <c r="G564">
        <v>8.9500000000000171</v>
      </c>
      <c r="H564">
        <v>147.21000000000004</v>
      </c>
      <c r="I564">
        <v>265.96000000000004</v>
      </c>
      <c r="J564">
        <v>87.300000000000182</v>
      </c>
      <c r="K564">
        <v>-125.72000000000025</v>
      </c>
      <c r="L564">
        <v>54.539999999999964</v>
      </c>
      <c r="M564">
        <v>34.240000000000009</v>
      </c>
      <c r="N564">
        <v>36.819999999999936</v>
      </c>
      <c r="O564">
        <v>-173.80000000000018</v>
      </c>
      <c r="P564">
        <v>9.8499999999999943</v>
      </c>
      <c r="Q564">
        <v>2.5199999999999818</v>
      </c>
      <c r="R564">
        <v>9.2200000000000273</v>
      </c>
      <c r="S564">
        <v>-15.160000000000025</v>
      </c>
    </row>
    <row r="565" spans="1:19" x14ac:dyDescent="0.25">
      <c r="A565" s="4">
        <v>35400</v>
      </c>
      <c r="B565" s="6">
        <v>6448.27</v>
      </c>
      <c r="C565" s="6">
        <v>2255.67</v>
      </c>
      <c r="D565" s="6">
        <v>232.53</v>
      </c>
      <c r="E565">
        <v>-73.429999999999382</v>
      </c>
      <c r="F565">
        <v>-35.150000000000091</v>
      </c>
      <c r="G565">
        <v>-3.1500000000000057</v>
      </c>
      <c r="H565">
        <v>492.31999999999971</v>
      </c>
      <c r="I565">
        <v>147.21000000000004</v>
      </c>
      <c r="J565">
        <v>265.96000000000004</v>
      </c>
      <c r="K565">
        <v>87.300000000000182</v>
      </c>
      <c r="L565">
        <v>157.26000000000022</v>
      </c>
      <c r="M565">
        <v>54.539999999999964</v>
      </c>
      <c r="N565">
        <v>34.240000000000009</v>
      </c>
      <c r="O565">
        <v>36.819999999999936</v>
      </c>
      <c r="P565">
        <v>8.9500000000000171</v>
      </c>
      <c r="Q565">
        <v>9.8499999999999943</v>
      </c>
      <c r="R565">
        <v>2.5199999999999818</v>
      </c>
      <c r="S565">
        <v>9.2200000000000273</v>
      </c>
    </row>
    <row r="566" spans="1:19" x14ac:dyDescent="0.25">
      <c r="A566" s="4">
        <v>35431</v>
      </c>
      <c r="B566" s="6">
        <v>6813.09</v>
      </c>
      <c r="C566" s="6">
        <v>2324.1</v>
      </c>
      <c r="D566" s="6">
        <v>232.53</v>
      </c>
      <c r="E566">
        <v>364.81999999999971</v>
      </c>
      <c r="F566">
        <v>68.429999999999836</v>
      </c>
      <c r="G566">
        <v>0</v>
      </c>
      <c r="H566">
        <v>-73.429999999999382</v>
      </c>
      <c r="I566">
        <v>492.31999999999971</v>
      </c>
      <c r="J566">
        <v>147.21000000000004</v>
      </c>
      <c r="K566">
        <v>265.96000000000004</v>
      </c>
      <c r="L566">
        <v>-35.150000000000091</v>
      </c>
      <c r="M566">
        <v>157.26000000000022</v>
      </c>
      <c r="N566">
        <v>54.539999999999964</v>
      </c>
      <c r="O566">
        <v>34.240000000000009</v>
      </c>
      <c r="P566">
        <v>-3.1500000000000057</v>
      </c>
      <c r="Q566">
        <v>8.9500000000000171</v>
      </c>
      <c r="R566">
        <v>9.8499999999999943</v>
      </c>
      <c r="S566">
        <v>2.5199999999999818</v>
      </c>
    </row>
    <row r="567" spans="1:19" x14ac:dyDescent="0.25">
      <c r="A567" s="4">
        <v>35462</v>
      </c>
      <c r="B567" s="6">
        <v>6877.74</v>
      </c>
      <c r="C567" s="6">
        <v>2317.0100000000002</v>
      </c>
      <c r="D567" s="6">
        <v>227.29</v>
      </c>
      <c r="E567">
        <v>64.649999999999636</v>
      </c>
      <c r="F567">
        <v>-7.0899999999996908</v>
      </c>
      <c r="G567">
        <v>-5.2400000000000091</v>
      </c>
      <c r="H567">
        <v>364.81999999999971</v>
      </c>
      <c r="I567">
        <v>-73.429999999999382</v>
      </c>
      <c r="J567">
        <v>492.31999999999971</v>
      </c>
      <c r="K567">
        <v>147.21000000000004</v>
      </c>
      <c r="L567">
        <v>68.429999999999836</v>
      </c>
      <c r="M567">
        <v>-35.150000000000091</v>
      </c>
      <c r="N567">
        <v>157.26000000000022</v>
      </c>
      <c r="O567">
        <v>54.539999999999964</v>
      </c>
      <c r="P567">
        <v>0</v>
      </c>
      <c r="Q567">
        <v>-3.1500000000000057</v>
      </c>
      <c r="R567">
        <v>8.9500000000000171</v>
      </c>
      <c r="S567">
        <v>9.8499999999999943</v>
      </c>
    </row>
    <row r="568" spans="1:19" x14ac:dyDescent="0.25">
      <c r="A568" s="4">
        <v>35490</v>
      </c>
      <c r="B568" s="6">
        <v>6583.48</v>
      </c>
      <c r="C568" s="6">
        <v>2358.31</v>
      </c>
      <c r="D568" s="6">
        <v>218.56</v>
      </c>
      <c r="E568">
        <v>-294.26000000000022</v>
      </c>
      <c r="F568">
        <v>41.299999999999727</v>
      </c>
      <c r="G568">
        <v>-8.7299999999999898</v>
      </c>
      <c r="H568">
        <v>64.649999999999636</v>
      </c>
      <c r="I568">
        <v>364.81999999999971</v>
      </c>
      <c r="J568">
        <v>-73.429999999999382</v>
      </c>
      <c r="K568">
        <v>492.31999999999971</v>
      </c>
      <c r="L568">
        <v>-7.0899999999996908</v>
      </c>
      <c r="M568">
        <v>68.429999999999836</v>
      </c>
      <c r="N568">
        <v>-35.150000000000091</v>
      </c>
      <c r="O568">
        <v>157.26000000000022</v>
      </c>
      <c r="P568">
        <v>-5.2400000000000091</v>
      </c>
      <c r="Q568">
        <v>0</v>
      </c>
      <c r="R568">
        <v>-3.1500000000000057</v>
      </c>
      <c r="S568">
        <v>8.9500000000000171</v>
      </c>
    </row>
    <row r="569" spans="1:19" x14ac:dyDescent="0.25">
      <c r="A569" s="4">
        <v>35521</v>
      </c>
      <c r="B569" s="6">
        <v>7008.99</v>
      </c>
      <c r="C569" s="6">
        <v>2572.54</v>
      </c>
      <c r="D569" s="6">
        <v>216.39</v>
      </c>
      <c r="E569">
        <v>425.51000000000022</v>
      </c>
      <c r="F569">
        <v>214.23000000000002</v>
      </c>
      <c r="G569">
        <v>-2.1700000000000159</v>
      </c>
      <c r="H569">
        <v>-294.26000000000022</v>
      </c>
      <c r="I569">
        <v>64.649999999999636</v>
      </c>
      <c r="J569">
        <v>364.81999999999971</v>
      </c>
      <c r="K569">
        <v>-73.429999999999382</v>
      </c>
      <c r="L569">
        <v>41.299999999999727</v>
      </c>
      <c r="M569">
        <v>-7.0899999999996908</v>
      </c>
      <c r="N569">
        <v>68.429999999999836</v>
      </c>
      <c r="O569">
        <v>-35.150000000000091</v>
      </c>
      <c r="P569">
        <v>-8.7299999999999898</v>
      </c>
      <c r="Q569">
        <v>-5.2400000000000091</v>
      </c>
      <c r="R569">
        <v>0</v>
      </c>
      <c r="S569">
        <v>-3.1500000000000057</v>
      </c>
    </row>
    <row r="570" spans="1:19" x14ac:dyDescent="0.25">
      <c r="A570" s="4">
        <v>35551</v>
      </c>
      <c r="B570" s="6">
        <v>7331.04</v>
      </c>
      <c r="C570" s="6">
        <v>2684.12</v>
      </c>
      <c r="D570" s="6">
        <v>222</v>
      </c>
      <c r="E570">
        <v>322.05000000000018</v>
      </c>
      <c r="F570">
        <v>111.57999999999993</v>
      </c>
      <c r="G570">
        <v>5.6100000000000136</v>
      </c>
      <c r="H570">
        <v>425.51000000000022</v>
      </c>
      <c r="I570">
        <v>-294.26000000000022</v>
      </c>
      <c r="J570">
        <v>64.649999999999636</v>
      </c>
      <c r="K570">
        <v>364.81999999999971</v>
      </c>
      <c r="L570">
        <v>214.23000000000002</v>
      </c>
      <c r="M570">
        <v>41.299999999999727</v>
      </c>
      <c r="N570">
        <v>-7.0899999999996908</v>
      </c>
      <c r="O570">
        <v>68.429999999999836</v>
      </c>
      <c r="P570">
        <v>-2.1700000000000159</v>
      </c>
      <c r="Q570">
        <v>-8.7299999999999898</v>
      </c>
      <c r="R570">
        <v>-5.2400000000000091</v>
      </c>
      <c r="S570">
        <v>0</v>
      </c>
    </row>
    <row r="571" spans="1:19" x14ac:dyDescent="0.25">
      <c r="A571" s="4">
        <v>35582</v>
      </c>
      <c r="B571" s="6">
        <v>7672.79</v>
      </c>
      <c r="C571" s="6">
        <v>2713.61</v>
      </c>
      <c r="D571" s="6">
        <v>226.79</v>
      </c>
      <c r="E571">
        <v>341.75</v>
      </c>
      <c r="F571">
        <v>29.490000000000236</v>
      </c>
      <c r="G571">
        <v>4.789999999999992</v>
      </c>
      <c r="H571">
        <v>322.05000000000018</v>
      </c>
      <c r="I571">
        <v>425.51000000000022</v>
      </c>
      <c r="J571">
        <v>-294.26000000000022</v>
      </c>
      <c r="K571">
        <v>64.649999999999636</v>
      </c>
      <c r="L571">
        <v>111.57999999999993</v>
      </c>
      <c r="M571">
        <v>214.23000000000002</v>
      </c>
      <c r="N571">
        <v>41.299999999999727</v>
      </c>
      <c r="O571">
        <v>-7.0899999999996908</v>
      </c>
      <c r="P571">
        <v>5.6100000000000136</v>
      </c>
      <c r="Q571">
        <v>-2.1700000000000159</v>
      </c>
      <c r="R571">
        <v>-8.7299999999999898</v>
      </c>
      <c r="S571">
        <v>-5.2400000000000091</v>
      </c>
    </row>
    <row r="572" spans="1:19" x14ac:dyDescent="0.25">
      <c r="A572" s="4">
        <v>35612</v>
      </c>
      <c r="B572" s="6">
        <v>8222.61</v>
      </c>
      <c r="C572" s="6">
        <v>2992.11</v>
      </c>
      <c r="D572" s="6">
        <v>235.56</v>
      </c>
      <c r="E572">
        <v>549.82000000000062</v>
      </c>
      <c r="F572">
        <v>278.5</v>
      </c>
      <c r="G572">
        <v>8.7700000000000102</v>
      </c>
      <c r="H572">
        <v>341.75</v>
      </c>
      <c r="I572">
        <v>322.05000000000018</v>
      </c>
      <c r="J572">
        <v>425.51000000000022</v>
      </c>
      <c r="K572">
        <v>-294.26000000000022</v>
      </c>
      <c r="L572">
        <v>29.490000000000236</v>
      </c>
      <c r="M572">
        <v>111.57999999999993</v>
      </c>
      <c r="N572">
        <v>214.23000000000002</v>
      </c>
      <c r="O572">
        <v>41.299999999999727</v>
      </c>
      <c r="P572">
        <v>4.789999999999992</v>
      </c>
      <c r="Q572">
        <v>5.6100000000000136</v>
      </c>
      <c r="R572">
        <v>-2.1700000000000159</v>
      </c>
      <c r="S572">
        <v>-8.7299999999999898</v>
      </c>
    </row>
    <row r="573" spans="1:19" x14ac:dyDescent="0.25">
      <c r="A573" s="4">
        <v>35643</v>
      </c>
      <c r="B573" s="6">
        <v>7622.42</v>
      </c>
      <c r="C573" s="6">
        <v>2870.17</v>
      </c>
      <c r="D573" s="6">
        <v>231.77</v>
      </c>
      <c r="E573">
        <v>-600.19000000000051</v>
      </c>
      <c r="F573">
        <v>-121.94000000000005</v>
      </c>
      <c r="G573">
        <v>-3.789999999999992</v>
      </c>
      <c r="H573">
        <v>549.82000000000062</v>
      </c>
      <c r="I573">
        <v>341.75</v>
      </c>
      <c r="J573">
        <v>322.05000000000018</v>
      </c>
      <c r="K573">
        <v>425.51000000000022</v>
      </c>
      <c r="L573">
        <v>278.5</v>
      </c>
      <c r="M573">
        <v>29.490000000000236</v>
      </c>
      <c r="N573">
        <v>111.57999999999993</v>
      </c>
      <c r="O573">
        <v>214.23000000000002</v>
      </c>
      <c r="P573">
        <v>8.7700000000000102</v>
      </c>
      <c r="Q573">
        <v>4.789999999999992</v>
      </c>
      <c r="R573">
        <v>5.6100000000000136</v>
      </c>
      <c r="S573">
        <v>-2.1700000000000159</v>
      </c>
    </row>
    <row r="574" spans="1:19" x14ac:dyDescent="0.25">
      <c r="A574" s="4">
        <v>35674</v>
      </c>
      <c r="B574" s="6">
        <v>7945.26</v>
      </c>
      <c r="C574" s="6">
        <v>3179.74</v>
      </c>
      <c r="D574" s="6">
        <v>238.37</v>
      </c>
      <c r="E574">
        <v>322.84000000000015</v>
      </c>
      <c r="F574">
        <v>309.56999999999971</v>
      </c>
      <c r="G574">
        <v>6.5999999999999943</v>
      </c>
      <c r="H574">
        <v>-600.19000000000051</v>
      </c>
      <c r="I574">
        <v>549.82000000000062</v>
      </c>
      <c r="J574">
        <v>341.75</v>
      </c>
      <c r="K574">
        <v>322.05000000000018</v>
      </c>
      <c r="L574">
        <v>-121.94000000000005</v>
      </c>
      <c r="M574">
        <v>278.5</v>
      </c>
      <c r="N574">
        <v>29.490000000000236</v>
      </c>
      <c r="O574">
        <v>111.57999999999993</v>
      </c>
      <c r="P574">
        <v>-3.789999999999992</v>
      </c>
      <c r="Q574">
        <v>8.7700000000000102</v>
      </c>
      <c r="R574">
        <v>4.789999999999992</v>
      </c>
      <c r="S574">
        <v>5.6100000000000136</v>
      </c>
    </row>
    <row r="575" spans="1:19" x14ac:dyDescent="0.25">
      <c r="A575" s="4">
        <v>35704</v>
      </c>
      <c r="B575" s="6">
        <v>7442.08</v>
      </c>
      <c r="C575" s="6">
        <v>3131.46</v>
      </c>
      <c r="D575" s="6">
        <v>242.59</v>
      </c>
      <c r="E575">
        <v>-503.18000000000029</v>
      </c>
      <c r="F575">
        <v>-48.279999999999745</v>
      </c>
      <c r="G575">
        <v>4.2199999999999989</v>
      </c>
      <c r="H575">
        <v>322.84000000000015</v>
      </c>
      <c r="I575">
        <v>-600.19000000000051</v>
      </c>
      <c r="J575">
        <v>549.82000000000062</v>
      </c>
      <c r="K575">
        <v>341.75</v>
      </c>
      <c r="L575">
        <v>309.56999999999971</v>
      </c>
      <c r="M575">
        <v>-121.94000000000005</v>
      </c>
      <c r="N575">
        <v>278.5</v>
      </c>
      <c r="O575">
        <v>29.490000000000236</v>
      </c>
      <c r="P575">
        <v>6.5999999999999943</v>
      </c>
      <c r="Q575">
        <v>-3.789999999999992</v>
      </c>
      <c r="R575">
        <v>8.7700000000000102</v>
      </c>
      <c r="S575">
        <v>4.789999999999992</v>
      </c>
    </row>
    <row r="576" spans="1:19" x14ac:dyDescent="0.25">
      <c r="A576" s="4">
        <v>35735</v>
      </c>
      <c r="B576" s="6">
        <v>7823.13</v>
      </c>
      <c r="C576" s="6">
        <v>3199.96</v>
      </c>
      <c r="D576" s="6">
        <v>258.64</v>
      </c>
      <c r="E576">
        <v>381.05000000000018</v>
      </c>
      <c r="F576">
        <v>68.5</v>
      </c>
      <c r="G576">
        <v>16.049999999999983</v>
      </c>
      <c r="H576">
        <v>-503.18000000000029</v>
      </c>
      <c r="I576">
        <v>322.84000000000015</v>
      </c>
      <c r="J576">
        <v>-600.19000000000051</v>
      </c>
      <c r="K576">
        <v>549.82000000000062</v>
      </c>
      <c r="L576">
        <v>-48.279999999999745</v>
      </c>
      <c r="M576">
        <v>309.56999999999971</v>
      </c>
      <c r="N576">
        <v>-121.94000000000005</v>
      </c>
      <c r="O576">
        <v>278.5</v>
      </c>
      <c r="P576">
        <v>4.2199999999999989</v>
      </c>
      <c r="Q576">
        <v>6.5999999999999943</v>
      </c>
      <c r="R576">
        <v>-3.789999999999992</v>
      </c>
      <c r="S576">
        <v>8.7700000000000102</v>
      </c>
    </row>
    <row r="577" spans="1:19" x14ac:dyDescent="0.25">
      <c r="A577" s="4">
        <v>35765</v>
      </c>
      <c r="B577" s="6">
        <v>7908.25</v>
      </c>
      <c r="C577" s="6">
        <v>3256.5</v>
      </c>
      <c r="D577" s="6">
        <v>273.07</v>
      </c>
      <c r="E577">
        <v>85.119999999999891</v>
      </c>
      <c r="F577">
        <v>56.539999999999964</v>
      </c>
      <c r="G577">
        <v>14.430000000000007</v>
      </c>
      <c r="H577">
        <v>381.05000000000018</v>
      </c>
      <c r="I577">
        <v>-503.18000000000029</v>
      </c>
      <c r="J577">
        <v>322.84000000000015</v>
      </c>
      <c r="K577">
        <v>-600.19000000000051</v>
      </c>
      <c r="L577">
        <v>68.5</v>
      </c>
      <c r="M577">
        <v>-48.279999999999745</v>
      </c>
      <c r="N577">
        <v>309.56999999999971</v>
      </c>
      <c r="O577">
        <v>-121.94000000000005</v>
      </c>
      <c r="P577">
        <v>16.049999999999983</v>
      </c>
      <c r="Q577">
        <v>4.2199999999999989</v>
      </c>
      <c r="R577">
        <v>6.5999999999999943</v>
      </c>
      <c r="S577">
        <v>-3.789999999999992</v>
      </c>
    </row>
    <row r="578" spans="1:19" x14ac:dyDescent="0.25">
      <c r="A578" s="4">
        <v>35796</v>
      </c>
      <c r="B578" s="6">
        <v>7906.5</v>
      </c>
      <c r="C578" s="6">
        <v>3309.07</v>
      </c>
      <c r="D578" s="6">
        <v>263.29000000000002</v>
      </c>
      <c r="E578">
        <v>-1.75</v>
      </c>
      <c r="F578">
        <v>52.570000000000164</v>
      </c>
      <c r="G578">
        <v>-9.7799999999999727</v>
      </c>
      <c r="H578">
        <v>85.119999999999891</v>
      </c>
      <c r="I578">
        <v>381.05000000000018</v>
      </c>
      <c r="J578">
        <v>-503.18000000000029</v>
      </c>
      <c r="K578">
        <v>322.84000000000015</v>
      </c>
      <c r="L578">
        <v>56.539999999999964</v>
      </c>
      <c r="M578">
        <v>68.5</v>
      </c>
      <c r="N578">
        <v>-48.279999999999745</v>
      </c>
      <c r="O578">
        <v>309.56999999999971</v>
      </c>
      <c r="P578">
        <v>14.430000000000007</v>
      </c>
      <c r="Q578">
        <v>16.049999999999983</v>
      </c>
      <c r="R578">
        <v>4.2199999999999989</v>
      </c>
      <c r="S578">
        <v>6.5999999999999943</v>
      </c>
    </row>
    <row r="579" spans="1:19" x14ac:dyDescent="0.25">
      <c r="A579" s="4">
        <v>35827</v>
      </c>
      <c r="B579" s="6">
        <v>8545.7199999999993</v>
      </c>
      <c r="C579" s="6">
        <v>3364.92</v>
      </c>
      <c r="D579" s="6">
        <v>271.69</v>
      </c>
      <c r="E579">
        <v>639.21999999999935</v>
      </c>
      <c r="F579">
        <v>55.849999999999909</v>
      </c>
      <c r="G579">
        <v>8.3999999999999773</v>
      </c>
      <c r="H579">
        <v>-1.75</v>
      </c>
      <c r="I579">
        <v>85.119999999999891</v>
      </c>
      <c r="J579">
        <v>381.05000000000018</v>
      </c>
      <c r="K579">
        <v>-503.18000000000029</v>
      </c>
      <c r="L579">
        <v>52.570000000000164</v>
      </c>
      <c r="M579">
        <v>56.539999999999964</v>
      </c>
      <c r="N579">
        <v>68.5</v>
      </c>
      <c r="O579">
        <v>-48.279999999999745</v>
      </c>
      <c r="P579">
        <v>-9.7799999999999727</v>
      </c>
      <c r="Q579">
        <v>14.430000000000007</v>
      </c>
      <c r="R579">
        <v>16.049999999999983</v>
      </c>
      <c r="S579">
        <v>4.2199999999999989</v>
      </c>
    </row>
    <row r="580" spans="1:19" x14ac:dyDescent="0.25">
      <c r="A580" s="4">
        <v>35855</v>
      </c>
      <c r="B580" s="6">
        <v>8799.81</v>
      </c>
      <c r="C580" s="6">
        <v>3577.09</v>
      </c>
      <c r="D580" s="6">
        <v>285.94</v>
      </c>
      <c r="E580">
        <v>254.09000000000015</v>
      </c>
      <c r="F580">
        <v>212.17000000000007</v>
      </c>
      <c r="G580">
        <v>14.25</v>
      </c>
      <c r="H580">
        <v>639.21999999999935</v>
      </c>
      <c r="I580">
        <v>-1.75</v>
      </c>
      <c r="J580">
        <v>85.119999999999891</v>
      </c>
      <c r="K580">
        <v>381.05000000000018</v>
      </c>
      <c r="L580">
        <v>55.849999999999909</v>
      </c>
      <c r="M580">
        <v>52.570000000000164</v>
      </c>
      <c r="N580">
        <v>56.539999999999964</v>
      </c>
      <c r="O580">
        <v>68.5</v>
      </c>
      <c r="P580">
        <v>8.3999999999999773</v>
      </c>
      <c r="Q580">
        <v>-9.7799999999999727</v>
      </c>
      <c r="R580">
        <v>14.430000000000007</v>
      </c>
      <c r="S580">
        <v>16.049999999999983</v>
      </c>
    </row>
    <row r="581" spans="1:19" x14ac:dyDescent="0.25">
      <c r="A581" s="4">
        <v>35886</v>
      </c>
      <c r="B581" s="6">
        <v>9063.3700000000008</v>
      </c>
      <c r="C581" s="6">
        <v>3509.17</v>
      </c>
      <c r="D581" s="6">
        <v>284.47000000000003</v>
      </c>
      <c r="E581">
        <v>263.56000000000131</v>
      </c>
      <c r="F581">
        <v>-67.920000000000073</v>
      </c>
      <c r="G581">
        <v>-1.4699999999999704</v>
      </c>
      <c r="H581">
        <v>254.09000000000015</v>
      </c>
      <c r="I581">
        <v>639.21999999999935</v>
      </c>
      <c r="J581">
        <v>-1.75</v>
      </c>
      <c r="K581">
        <v>85.119999999999891</v>
      </c>
      <c r="L581">
        <v>212.17000000000007</v>
      </c>
      <c r="M581">
        <v>55.849999999999909</v>
      </c>
      <c r="N581">
        <v>52.570000000000164</v>
      </c>
      <c r="O581">
        <v>56.539999999999964</v>
      </c>
      <c r="P581">
        <v>14.25</v>
      </c>
      <c r="Q581">
        <v>8.3999999999999773</v>
      </c>
      <c r="R581">
        <v>-9.7799999999999727</v>
      </c>
      <c r="S581">
        <v>14.430000000000007</v>
      </c>
    </row>
    <row r="582" spans="1:19" x14ac:dyDescent="0.25">
      <c r="A582" s="4">
        <v>35916</v>
      </c>
      <c r="B582" s="6">
        <v>8899.9500000000007</v>
      </c>
      <c r="C582" s="6">
        <v>3346.61</v>
      </c>
      <c r="D582" s="6">
        <v>284.64999999999998</v>
      </c>
      <c r="E582">
        <v>-163.42000000000007</v>
      </c>
      <c r="F582">
        <v>-162.55999999999995</v>
      </c>
      <c r="G582">
        <v>0.17999999999994998</v>
      </c>
      <c r="H582">
        <v>263.56000000000131</v>
      </c>
      <c r="I582">
        <v>254.09000000000015</v>
      </c>
      <c r="J582">
        <v>639.21999999999935</v>
      </c>
      <c r="K582">
        <v>-1.75</v>
      </c>
      <c r="L582">
        <v>-67.920000000000073</v>
      </c>
      <c r="M582">
        <v>212.17000000000007</v>
      </c>
      <c r="N582">
        <v>55.849999999999909</v>
      </c>
      <c r="O582">
        <v>52.570000000000164</v>
      </c>
      <c r="P582">
        <v>-1.4699999999999704</v>
      </c>
      <c r="Q582">
        <v>14.25</v>
      </c>
      <c r="R582">
        <v>8.3999999999999773</v>
      </c>
      <c r="S582">
        <v>-9.7799999999999727</v>
      </c>
    </row>
    <row r="583" spans="1:19" x14ac:dyDescent="0.25">
      <c r="A583" s="4">
        <v>35947</v>
      </c>
      <c r="B583" s="6">
        <v>8952.02</v>
      </c>
      <c r="C583" s="6">
        <v>3475.29</v>
      </c>
      <c r="D583" s="6">
        <v>293.87</v>
      </c>
      <c r="E583">
        <v>52.069999999999709</v>
      </c>
      <c r="F583">
        <v>128.67999999999984</v>
      </c>
      <c r="G583">
        <v>9.2200000000000273</v>
      </c>
      <c r="H583">
        <v>-163.42000000000007</v>
      </c>
      <c r="I583">
        <v>263.56000000000131</v>
      </c>
      <c r="J583">
        <v>254.09000000000015</v>
      </c>
      <c r="K583">
        <v>639.21999999999935</v>
      </c>
      <c r="L583">
        <v>-162.55999999999995</v>
      </c>
      <c r="M583">
        <v>-67.920000000000073</v>
      </c>
      <c r="N583">
        <v>212.17000000000007</v>
      </c>
      <c r="O583">
        <v>55.849999999999909</v>
      </c>
      <c r="P583">
        <v>0.17999999999994998</v>
      </c>
      <c r="Q583">
        <v>-1.4699999999999704</v>
      </c>
      <c r="R583">
        <v>14.25</v>
      </c>
      <c r="S583">
        <v>8.3999999999999773</v>
      </c>
    </row>
    <row r="584" spans="1:19" x14ac:dyDescent="0.25">
      <c r="A584" s="4">
        <v>35977</v>
      </c>
      <c r="B584" s="6">
        <v>8883.2900000000009</v>
      </c>
      <c r="C584" s="6">
        <v>3230.31</v>
      </c>
      <c r="D584" s="6">
        <v>278.64999999999998</v>
      </c>
      <c r="E584">
        <v>-68.729999999999563</v>
      </c>
      <c r="F584">
        <v>-244.98000000000002</v>
      </c>
      <c r="G584">
        <v>-15.220000000000027</v>
      </c>
      <c r="H584">
        <v>52.069999999999709</v>
      </c>
      <c r="I584">
        <v>-163.42000000000007</v>
      </c>
      <c r="J584">
        <v>263.56000000000131</v>
      </c>
      <c r="K584">
        <v>254.09000000000015</v>
      </c>
      <c r="L584">
        <v>128.67999999999984</v>
      </c>
      <c r="M584">
        <v>-162.55999999999995</v>
      </c>
      <c r="N584">
        <v>-67.920000000000073</v>
      </c>
      <c r="O584">
        <v>212.17000000000007</v>
      </c>
      <c r="P584">
        <v>9.2200000000000273</v>
      </c>
      <c r="Q584">
        <v>0.17999999999994998</v>
      </c>
      <c r="R584">
        <v>-1.4699999999999704</v>
      </c>
      <c r="S584">
        <v>14.25</v>
      </c>
    </row>
    <row r="585" spans="1:19" x14ac:dyDescent="0.25">
      <c r="A585" s="4">
        <v>36008</v>
      </c>
      <c r="B585" s="6">
        <v>7539.07</v>
      </c>
      <c r="C585" s="6">
        <v>2752.51</v>
      </c>
      <c r="D585" s="6">
        <v>278.2</v>
      </c>
      <c r="E585">
        <v>-1344.2200000000012</v>
      </c>
      <c r="F585">
        <v>-477.79999999999973</v>
      </c>
      <c r="G585">
        <v>-0.44999999999998863</v>
      </c>
      <c r="H585">
        <v>-68.729999999999563</v>
      </c>
      <c r="I585">
        <v>52.069999999999709</v>
      </c>
      <c r="J585">
        <v>-163.42000000000007</v>
      </c>
      <c r="K585">
        <v>263.56000000000131</v>
      </c>
      <c r="L585">
        <v>-244.98000000000002</v>
      </c>
      <c r="M585">
        <v>128.67999999999984</v>
      </c>
      <c r="N585">
        <v>-162.55999999999995</v>
      </c>
      <c r="O585">
        <v>-67.920000000000073</v>
      </c>
      <c r="P585">
        <v>-15.220000000000027</v>
      </c>
      <c r="Q585">
        <v>9.2200000000000273</v>
      </c>
      <c r="R585">
        <v>0.17999999999994998</v>
      </c>
      <c r="S585">
        <v>-1.4699999999999704</v>
      </c>
    </row>
    <row r="586" spans="1:19" x14ac:dyDescent="0.25">
      <c r="A586" s="4">
        <v>36039</v>
      </c>
      <c r="B586" s="6">
        <v>7842.62</v>
      </c>
      <c r="C586" s="6">
        <v>2644.67</v>
      </c>
      <c r="D586" s="6">
        <v>306.72000000000003</v>
      </c>
      <c r="E586">
        <v>303.55000000000018</v>
      </c>
      <c r="F586">
        <v>-107.84000000000015</v>
      </c>
      <c r="G586">
        <v>28.520000000000039</v>
      </c>
      <c r="H586">
        <v>-1344.2200000000012</v>
      </c>
      <c r="I586">
        <v>-68.729999999999563</v>
      </c>
      <c r="J586">
        <v>52.069999999999709</v>
      </c>
      <c r="K586">
        <v>-163.42000000000007</v>
      </c>
      <c r="L586">
        <v>-477.79999999999973</v>
      </c>
      <c r="M586">
        <v>-244.98000000000002</v>
      </c>
      <c r="N586">
        <v>128.67999999999984</v>
      </c>
      <c r="O586">
        <v>-162.55999999999995</v>
      </c>
      <c r="P586">
        <v>-0.44999999999998863</v>
      </c>
      <c r="Q586">
        <v>-15.220000000000027</v>
      </c>
      <c r="R586">
        <v>9.2200000000000273</v>
      </c>
      <c r="S586">
        <v>0.17999999999994998</v>
      </c>
    </row>
    <row r="587" spans="1:19" x14ac:dyDescent="0.25">
      <c r="A587" s="4">
        <v>36069</v>
      </c>
      <c r="B587" s="6">
        <v>8592.1</v>
      </c>
      <c r="C587" s="6">
        <v>2891.92</v>
      </c>
      <c r="D587" s="6">
        <v>301.45</v>
      </c>
      <c r="E587">
        <v>749.48000000000047</v>
      </c>
      <c r="F587">
        <v>247.25</v>
      </c>
      <c r="G587">
        <v>-5.2700000000000387</v>
      </c>
      <c r="H587">
        <v>303.55000000000018</v>
      </c>
      <c r="I587">
        <v>-1344.2200000000012</v>
      </c>
      <c r="J587">
        <v>-68.729999999999563</v>
      </c>
      <c r="K587">
        <v>52.069999999999709</v>
      </c>
      <c r="L587">
        <v>-107.84000000000015</v>
      </c>
      <c r="M587">
        <v>-477.79999999999973</v>
      </c>
      <c r="N587">
        <v>-244.98000000000002</v>
      </c>
      <c r="O587">
        <v>128.67999999999984</v>
      </c>
      <c r="P587">
        <v>28.520000000000039</v>
      </c>
      <c r="Q587">
        <v>-0.44999999999998863</v>
      </c>
      <c r="R587">
        <v>-15.220000000000027</v>
      </c>
      <c r="S587">
        <v>9.2200000000000273</v>
      </c>
    </row>
    <row r="588" spans="1:19" x14ac:dyDescent="0.25">
      <c r="A588" s="4">
        <v>36100</v>
      </c>
      <c r="B588" s="6">
        <v>9116.5499999999993</v>
      </c>
      <c r="C588" s="6">
        <v>3031.23</v>
      </c>
      <c r="D588" s="6">
        <v>303.52</v>
      </c>
      <c r="E588">
        <v>524.44999999999891</v>
      </c>
      <c r="F588">
        <v>139.30999999999995</v>
      </c>
      <c r="G588">
        <v>2.0699999999999932</v>
      </c>
      <c r="H588">
        <v>749.48000000000047</v>
      </c>
      <c r="I588">
        <v>303.55000000000018</v>
      </c>
      <c r="J588">
        <v>-1344.2200000000012</v>
      </c>
      <c r="K588">
        <v>-68.729999999999563</v>
      </c>
      <c r="L588">
        <v>247.25</v>
      </c>
      <c r="M588">
        <v>-107.84000000000015</v>
      </c>
      <c r="N588">
        <v>-477.79999999999973</v>
      </c>
      <c r="O588">
        <v>-244.98000000000002</v>
      </c>
      <c r="P588">
        <v>-5.2700000000000387</v>
      </c>
      <c r="Q588">
        <v>28.520000000000039</v>
      </c>
      <c r="R588">
        <v>-0.44999999999998863</v>
      </c>
      <c r="S588">
        <v>-15.220000000000027</v>
      </c>
    </row>
    <row r="589" spans="1:19" x14ac:dyDescent="0.25">
      <c r="A589" s="4">
        <v>36130</v>
      </c>
      <c r="B589" s="6">
        <v>9181.43</v>
      </c>
      <c r="C589" s="6">
        <v>3149.31</v>
      </c>
      <c r="D589" s="6">
        <v>312.3</v>
      </c>
      <c r="E589">
        <v>64.880000000001019</v>
      </c>
      <c r="F589">
        <v>118.07999999999993</v>
      </c>
      <c r="G589">
        <v>8.7800000000000296</v>
      </c>
      <c r="H589">
        <v>524.44999999999891</v>
      </c>
      <c r="I589">
        <v>749.48000000000047</v>
      </c>
      <c r="J589">
        <v>303.55000000000018</v>
      </c>
      <c r="K589">
        <v>-1344.2200000000012</v>
      </c>
      <c r="L589">
        <v>139.30999999999995</v>
      </c>
      <c r="M589">
        <v>247.25</v>
      </c>
      <c r="N589">
        <v>-107.84000000000015</v>
      </c>
      <c r="O589">
        <v>-477.79999999999973</v>
      </c>
      <c r="P589">
        <v>2.0699999999999932</v>
      </c>
      <c r="Q589">
        <v>-5.2700000000000387</v>
      </c>
      <c r="R589">
        <v>28.520000000000039</v>
      </c>
      <c r="S589">
        <v>-0.44999999999998863</v>
      </c>
    </row>
    <row r="590" spans="1:19" x14ac:dyDescent="0.25">
      <c r="A590" s="4">
        <v>36161</v>
      </c>
      <c r="B590" s="6">
        <v>9358.83</v>
      </c>
      <c r="C590" s="6">
        <v>3202.37</v>
      </c>
      <c r="D590" s="6">
        <v>302.8</v>
      </c>
      <c r="E590">
        <v>177.39999999999964</v>
      </c>
      <c r="F590">
        <v>53.059999999999945</v>
      </c>
      <c r="G590">
        <v>-9.5</v>
      </c>
      <c r="H590">
        <v>64.880000000001019</v>
      </c>
      <c r="I590">
        <v>524.44999999999891</v>
      </c>
      <c r="J590">
        <v>749.48000000000047</v>
      </c>
      <c r="K590">
        <v>303.55000000000018</v>
      </c>
      <c r="L590">
        <v>118.07999999999993</v>
      </c>
      <c r="M590">
        <v>139.30999999999995</v>
      </c>
      <c r="N590">
        <v>247.25</v>
      </c>
      <c r="O590">
        <v>-107.84000000000015</v>
      </c>
      <c r="P590">
        <v>8.7800000000000296</v>
      </c>
      <c r="Q590">
        <v>2.0699999999999932</v>
      </c>
      <c r="R590">
        <v>-5.2700000000000387</v>
      </c>
      <c r="S590">
        <v>28.520000000000039</v>
      </c>
    </row>
    <row r="591" spans="1:19" x14ac:dyDescent="0.25">
      <c r="A591" s="4">
        <v>36192</v>
      </c>
      <c r="B591" s="6">
        <v>9306.58</v>
      </c>
      <c r="C591" s="6">
        <v>3207.43</v>
      </c>
      <c r="D591" s="6">
        <v>293.87</v>
      </c>
      <c r="E591">
        <v>-52.25</v>
      </c>
      <c r="F591">
        <v>5.0599999999999454</v>
      </c>
      <c r="G591">
        <v>-8.9300000000000068</v>
      </c>
      <c r="H591">
        <v>177.39999999999964</v>
      </c>
      <c r="I591">
        <v>64.880000000001019</v>
      </c>
      <c r="J591">
        <v>524.44999999999891</v>
      </c>
      <c r="K591">
        <v>749.48000000000047</v>
      </c>
      <c r="L591">
        <v>53.059999999999945</v>
      </c>
      <c r="M591">
        <v>118.07999999999993</v>
      </c>
      <c r="N591">
        <v>139.30999999999995</v>
      </c>
      <c r="O591">
        <v>247.25</v>
      </c>
      <c r="P591">
        <v>-9.5</v>
      </c>
      <c r="Q591">
        <v>8.7800000000000296</v>
      </c>
      <c r="R591">
        <v>2.0699999999999932</v>
      </c>
      <c r="S591">
        <v>-5.2700000000000387</v>
      </c>
    </row>
    <row r="592" spans="1:19" x14ac:dyDescent="0.25">
      <c r="A592" s="4">
        <v>36220</v>
      </c>
      <c r="B592" s="6">
        <v>9786.16</v>
      </c>
      <c r="C592" s="6">
        <v>3299.04</v>
      </c>
      <c r="D592" s="6">
        <v>292.27999999999997</v>
      </c>
      <c r="E592">
        <v>479.57999999999993</v>
      </c>
      <c r="F592">
        <v>91.610000000000127</v>
      </c>
      <c r="G592">
        <v>-1.5900000000000318</v>
      </c>
      <c r="H592">
        <v>-52.25</v>
      </c>
      <c r="I592">
        <v>177.39999999999964</v>
      </c>
      <c r="J592">
        <v>64.880000000001019</v>
      </c>
      <c r="K592">
        <v>524.44999999999891</v>
      </c>
      <c r="L592">
        <v>5.0599999999999454</v>
      </c>
      <c r="M592">
        <v>53.059999999999945</v>
      </c>
      <c r="N592">
        <v>118.07999999999993</v>
      </c>
      <c r="O592">
        <v>139.30999999999995</v>
      </c>
      <c r="P592">
        <v>-8.9300000000000068</v>
      </c>
      <c r="Q592">
        <v>-9.5</v>
      </c>
      <c r="R592">
        <v>8.7800000000000296</v>
      </c>
      <c r="S592">
        <v>2.0699999999999932</v>
      </c>
    </row>
    <row r="593" spans="1:19" x14ac:dyDescent="0.25">
      <c r="A593" s="4">
        <v>36251</v>
      </c>
      <c r="B593" s="6">
        <v>10789.04</v>
      </c>
      <c r="C593" s="6">
        <v>3647.29</v>
      </c>
      <c r="D593" s="6">
        <v>311.55</v>
      </c>
      <c r="E593">
        <v>1002.880000000001</v>
      </c>
      <c r="F593">
        <v>348.25</v>
      </c>
      <c r="G593">
        <v>19.270000000000039</v>
      </c>
      <c r="H593">
        <v>479.57999999999993</v>
      </c>
      <c r="I593">
        <v>-52.25</v>
      </c>
      <c r="J593">
        <v>177.39999999999964</v>
      </c>
      <c r="K593">
        <v>64.880000000001019</v>
      </c>
      <c r="L593">
        <v>91.610000000000127</v>
      </c>
      <c r="M593">
        <v>5.0599999999999454</v>
      </c>
      <c r="N593">
        <v>53.059999999999945</v>
      </c>
      <c r="O593">
        <v>118.07999999999993</v>
      </c>
      <c r="P593">
        <v>-1.5900000000000318</v>
      </c>
      <c r="Q593">
        <v>-8.9300000000000068</v>
      </c>
      <c r="R593">
        <v>-9.5</v>
      </c>
      <c r="S593">
        <v>8.7800000000000296</v>
      </c>
    </row>
    <row r="594" spans="1:19" x14ac:dyDescent="0.25">
      <c r="A594" s="4">
        <v>36281</v>
      </c>
      <c r="B594" s="6">
        <v>10559.74</v>
      </c>
      <c r="C594" s="6">
        <v>3415.7</v>
      </c>
      <c r="D594" s="6">
        <v>329.2</v>
      </c>
      <c r="E594">
        <v>-229.30000000000109</v>
      </c>
      <c r="F594">
        <v>-231.59000000000015</v>
      </c>
      <c r="G594">
        <v>17.649999999999977</v>
      </c>
      <c r="H594">
        <v>1002.880000000001</v>
      </c>
      <c r="I594">
        <v>479.57999999999993</v>
      </c>
      <c r="J594">
        <v>-52.25</v>
      </c>
      <c r="K594">
        <v>177.39999999999964</v>
      </c>
      <c r="L594">
        <v>348.25</v>
      </c>
      <c r="M594">
        <v>91.610000000000127</v>
      </c>
      <c r="N594">
        <v>5.0599999999999454</v>
      </c>
      <c r="O594">
        <v>53.059999999999945</v>
      </c>
      <c r="P594">
        <v>19.270000000000039</v>
      </c>
      <c r="Q594">
        <v>-1.5900000000000318</v>
      </c>
      <c r="R594">
        <v>-8.9300000000000068</v>
      </c>
      <c r="S594">
        <v>-9.5</v>
      </c>
    </row>
    <row r="595" spans="1:19" x14ac:dyDescent="0.25">
      <c r="A595" s="4">
        <v>36312</v>
      </c>
      <c r="B595" s="6">
        <v>10970.8</v>
      </c>
      <c r="C595" s="6">
        <v>3404.36</v>
      </c>
      <c r="D595" s="6">
        <v>316.82</v>
      </c>
      <c r="E595">
        <v>411.05999999999949</v>
      </c>
      <c r="F595">
        <v>-11.339999999999691</v>
      </c>
      <c r="G595">
        <v>-12.379999999999995</v>
      </c>
      <c r="H595">
        <v>-229.30000000000109</v>
      </c>
      <c r="I595">
        <v>1002.880000000001</v>
      </c>
      <c r="J595">
        <v>479.57999999999993</v>
      </c>
      <c r="K595">
        <v>-52.25</v>
      </c>
      <c r="L595">
        <v>-231.59000000000015</v>
      </c>
      <c r="M595">
        <v>348.25</v>
      </c>
      <c r="N595">
        <v>91.610000000000127</v>
      </c>
      <c r="O595">
        <v>5.0599999999999454</v>
      </c>
      <c r="P595">
        <v>17.649999999999977</v>
      </c>
      <c r="Q595">
        <v>19.270000000000039</v>
      </c>
      <c r="R595">
        <v>-1.5900000000000318</v>
      </c>
      <c r="S595">
        <v>-8.9300000000000068</v>
      </c>
    </row>
    <row r="596" spans="1:19" x14ac:dyDescent="0.25">
      <c r="A596" s="4">
        <v>36342</v>
      </c>
      <c r="B596" s="6">
        <v>10655.15</v>
      </c>
      <c r="C596" s="6">
        <v>3333.24</v>
      </c>
      <c r="D596" s="6">
        <v>314.66000000000003</v>
      </c>
      <c r="E596">
        <v>-315.64999999999964</v>
      </c>
      <c r="F596">
        <v>-71.120000000000346</v>
      </c>
      <c r="G596">
        <v>-2.1599999999999682</v>
      </c>
      <c r="H596">
        <v>411.05999999999949</v>
      </c>
      <c r="I596">
        <v>-229.30000000000109</v>
      </c>
      <c r="J596">
        <v>1002.880000000001</v>
      </c>
      <c r="K596">
        <v>479.57999999999993</v>
      </c>
      <c r="L596">
        <v>-11.339999999999691</v>
      </c>
      <c r="M596">
        <v>-231.59000000000015</v>
      </c>
      <c r="N596">
        <v>348.25</v>
      </c>
      <c r="O596">
        <v>91.610000000000127</v>
      </c>
      <c r="P596">
        <v>-12.379999999999995</v>
      </c>
      <c r="Q596">
        <v>17.649999999999977</v>
      </c>
      <c r="R596">
        <v>19.270000000000039</v>
      </c>
      <c r="S596">
        <v>-1.5900000000000318</v>
      </c>
    </row>
    <row r="597" spans="1:19" x14ac:dyDescent="0.25">
      <c r="A597" s="4">
        <v>36373</v>
      </c>
      <c r="B597" s="6">
        <v>10829.28</v>
      </c>
      <c r="C597" s="6">
        <v>3076.1</v>
      </c>
      <c r="D597" s="6">
        <v>315.86</v>
      </c>
      <c r="E597">
        <v>174.13000000000102</v>
      </c>
      <c r="F597">
        <v>-257.13999999999987</v>
      </c>
      <c r="G597">
        <v>1.1999999999999886</v>
      </c>
      <c r="H597">
        <v>-315.64999999999964</v>
      </c>
      <c r="I597">
        <v>411.05999999999949</v>
      </c>
      <c r="J597">
        <v>-229.30000000000109</v>
      </c>
      <c r="K597">
        <v>1002.880000000001</v>
      </c>
      <c r="L597">
        <v>-71.120000000000346</v>
      </c>
      <c r="M597">
        <v>-11.339999999999691</v>
      </c>
      <c r="N597">
        <v>-231.59000000000015</v>
      </c>
      <c r="O597">
        <v>348.25</v>
      </c>
      <c r="P597">
        <v>-2.1599999999999682</v>
      </c>
      <c r="Q597">
        <v>-12.379999999999995</v>
      </c>
      <c r="R597">
        <v>17.649999999999977</v>
      </c>
      <c r="S597">
        <v>19.270000000000039</v>
      </c>
    </row>
    <row r="598" spans="1:19" x14ac:dyDescent="0.25">
      <c r="A598" s="4">
        <v>36404</v>
      </c>
      <c r="B598" s="6">
        <v>10336.950000000001</v>
      </c>
      <c r="C598" s="6">
        <v>2909.16</v>
      </c>
      <c r="D598" s="6">
        <v>298.26</v>
      </c>
      <c r="E598">
        <v>-492.32999999999993</v>
      </c>
      <c r="F598">
        <v>-166.94000000000005</v>
      </c>
      <c r="G598">
        <v>-17.600000000000023</v>
      </c>
      <c r="H598">
        <v>174.13000000000102</v>
      </c>
      <c r="I598">
        <v>-315.64999999999964</v>
      </c>
      <c r="J598">
        <v>411.05999999999949</v>
      </c>
      <c r="K598">
        <v>-229.30000000000109</v>
      </c>
      <c r="L598">
        <v>-257.13999999999987</v>
      </c>
      <c r="M598">
        <v>-71.120000000000346</v>
      </c>
      <c r="N598">
        <v>-11.339999999999691</v>
      </c>
      <c r="O598">
        <v>-231.59000000000015</v>
      </c>
      <c r="P598">
        <v>1.1999999999999886</v>
      </c>
      <c r="Q598">
        <v>-2.1599999999999682</v>
      </c>
      <c r="R598">
        <v>-12.379999999999995</v>
      </c>
      <c r="S598">
        <v>17.649999999999977</v>
      </c>
    </row>
    <row r="599" spans="1:19" x14ac:dyDescent="0.25">
      <c r="A599" s="4">
        <v>36434</v>
      </c>
      <c r="B599" s="6">
        <v>10729.86</v>
      </c>
      <c r="C599" s="6">
        <v>3058.98</v>
      </c>
      <c r="D599" s="6">
        <v>306.61</v>
      </c>
      <c r="E599">
        <v>392.90999999999985</v>
      </c>
      <c r="F599">
        <v>149.82000000000016</v>
      </c>
      <c r="G599">
        <v>8.3500000000000227</v>
      </c>
      <c r="H599">
        <v>-492.32999999999993</v>
      </c>
      <c r="I599">
        <v>174.13000000000102</v>
      </c>
      <c r="J599">
        <v>-315.64999999999964</v>
      </c>
      <c r="K599">
        <v>411.05999999999949</v>
      </c>
      <c r="L599">
        <v>-166.94000000000005</v>
      </c>
      <c r="M599">
        <v>-257.13999999999987</v>
      </c>
      <c r="N599">
        <v>-71.120000000000346</v>
      </c>
      <c r="O599">
        <v>-11.339999999999691</v>
      </c>
      <c r="P599">
        <v>-17.600000000000023</v>
      </c>
      <c r="Q599">
        <v>1.1999999999999886</v>
      </c>
      <c r="R599">
        <v>-2.1599999999999682</v>
      </c>
      <c r="S599">
        <v>-12.379999999999995</v>
      </c>
    </row>
    <row r="600" spans="1:19" x14ac:dyDescent="0.25">
      <c r="A600" s="4">
        <v>36465</v>
      </c>
      <c r="B600" s="6">
        <v>10877.81</v>
      </c>
      <c r="C600" s="6">
        <v>2909.72</v>
      </c>
      <c r="D600" s="6">
        <v>281.52999999999997</v>
      </c>
      <c r="E600">
        <v>147.94999999999891</v>
      </c>
      <c r="F600">
        <v>-149.26000000000022</v>
      </c>
      <c r="G600">
        <v>-25.080000000000041</v>
      </c>
      <c r="H600">
        <v>392.90999999999985</v>
      </c>
      <c r="I600">
        <v>-492.32999999999993</v>
      </c>
      <c r="J600">
        <v>174.13000000000102</v>
      </c>
      <c r="K600">
        <v>-315.64999999999964</v>
      </c>
      <c r="L600">
        <v>149.82000000000016</v>
      </c>
      <c r="M600">
        <v>-166.94000000000005</v>
      </c>
      <c r="N600">
        <v>-257.13999999999987</v>
      </c>
      <c r="O600">
        <v>-71.120000000000346</v>
      </c>
      <c r="P600">
        <v>8.3500000000000227</v>
      </c>
      <c r="Q600">
        <v>-17.600000000000023</v>
      </c>
      <c r="R600">
        <v>1.1999999999999886</v>
      </c>
      <c r="S600">
        <v>-2.1599999999999682</v>
      </c>
    </row>
    <row r="601" spans="1:19" x14ac:dyDescent="0.25">
      <c r="A601" s="4">
        <v>36495</v>
      </c>
      <c r="B601" s="6">
        <v>11497.12</v>
      </c>
      <c r="C601" s="6">
        <v>2977.2</v>
      </c>
      <c r="D601" s="6">
        <v>283.36</v>
      </c>
      <c r="E601">
        <v>619.31000000000131</v>
      </c>
      <c r="F601">
        <v>67.480000000000018</v>
      </c>
      <c r="G601">
        <v>1.8300000000000409</v>
      </c>
      <c r="H601">
        <v>147.94999999999891</v>
      </c>
      <c r="I601">
        <v>392.90999999999985</v>
      </c>
      <c r="J601">
        <v>-492.32999999999993</v>
      </c>
      <c r="K601">
        <v>174.13000000000102</v>
      </c>
      <c r="L601">
        <v>-149.26000000000022</v>
      </c>
      <c r="M601">
        <v>149.82000000000016</v>
      </c>
      <c r="N601">
        <v>-166.94000000000005</v>
      </c>
      <c r="O601">
        <v>-257.13999999999987</v>
      </c>
      <c r="P601">
        <v>-25.080000000000041</v>
      </c>
      <c r="Q601">
        <v>8.3500000000000227</v>
      </c>
      <c r="R601">
        <v>-17.600000000000023</v>
      </c>
      <c r="S601">
        <v>1.1999999999999886</v>
      </c>
    </row>
    <row r="602" spans="1:19" x14ac:dyDescent="0.25">
      <c r="A602" s="4">
        <v>36526</v>
      </c>
      <c r="B602" s="6">
        <v>10940.53</v>
      </c>
      <c r="C602" s="6">
        <v>2571.65</v>
      </c>
      <c r="D602" s="6">
        <v>315.14</v>
      </c>
      <c r="E602">
        <v>-556.59000000000015</v>
      </c>
      <c r="F602">
        <v>-405.54999999999973</v>
      </c>
      <c r="G602">
        <v>31.779999999999973</v>
      </c>
      <c r="H602">
        <v>619.31000000000131</v>
      </c>
      <c r="I602">
        <v>147.94999999999891</v>
      </c>
      <c r="J602">
        <v>392.90999999999985</v>
      </c>
      <c r="K602">
        <v>-492.32999999999993</v>
      </c>
      <c r="L602">
        <v>67.480000000000018</v>
      </c>
      <c r="M602">
        <v>-149.26000000000022</v>
      </c>
      <c r="N602">
        <v>149.82000000000016</v>
      </c>
      <c r="O602">
        <v>-166.94000000000005</v>
      </c>
      <c r="P602">
        <v>1.8300000000000409</v>
      </c>
      <c r="Q602">
        <v>-25.080000000000041</v>
      </c>
      <c r="R602">
        <v>8.3500000000000227</v>
      </c>
      <c r="S602">
        <v>-17.600000000000023</v>
      </c>
    </row>
    <row r="603" spans="1:19" x14ac:dyDescent="0.25">
      <c r="A603" s="4">
        <v>36557</v>
      </c>
      <c r="B603" s="6">
        <v>10128.31</v>
      </c>
      <c r="C603" s="6">
        <v>2388.86</v>
      </c>
      <c r="D603" s="6">
        <v>288.48</v>
      </c>
      <c r="E603">
        <v>-812.22000000000116</v>
      </c>
      <c r="F603">
        <v>-182.78999999999996</v>
      </c>
      <c r="G603">
        <v>-26.659999999999968</v>
      </c>
      <c r="H603">
        <v>-556.59000000000015</v>
      </c>
      <c r="I603">
        <v>619.31000000000131</v>
      </c>
      <c r="J603">
        <v>147.94999999999891</v>
      </c>
      <c r="K603">
        <v>392.90999999999985</v>
      </c>
      <c r="L603">
        <v>-405.54999999999973</v>
      </c>
      <c r="M603">
        <v>67.480000000000018</v>
      </c>
      <c r="N603">
        <v>-149.26000000000022</v>
      </c>
      <c r="O603">
        <v>149.82000000000016</v>
      </c>
      <c r="P603">
        <v>31.779999999999973</v>
      </c>
      <c r="Q603">
        <v>1.8300000000000409</v>
      </c>
      <c r="R603">
        <v>-25.080000000000041</v>
      </c>
      <c r="S603">
        <v>8.3500000000000227</v>
      </c>
    </row>
    <row r="604" spans="1:19" x14ac:dyDescent="0.25">
      <c r="A604" s="4">
        <v>36586</v>
      </c>
      <c r="B604" s="6">
        <v>10921.92</v>
      </c>
      <c r="C604" s="6">
        <v>2763.24</v>
      </c>
      <c r="D604" s="6">
        <v>291.77</v>
      </c>
      <c r="E604">
        <v>793.61000000000058</v>
      </c>
      <c r="F604">
        <v>374.37999999999965</v>
      </c>
      <c r="G604">
        <v>3.2899999999999636</v>
      </c>
      <c r="H604">
        <v>-812.22000000000116</v>
      </c>
      <c r="I604">
        <v>-556.59000000000015</v>
      </c>
      <c r="J604">
        <v>619.31000000000131</v>
      </c>
      <c r="K604">
        <v>147.94999999999891</v>
      </c>
      <c r="L604">
        <v>-182.78999999999996</v>
      </c>
      <c r="M604">
        <v>-405.54999999999973</v>
      </c>
      <c r="N604">
        <v>67.480000000000018</v>
      </c>
      <c r="O604">
        <v>-149.26000000000022</v>
      </c>
      <c r="P604">
        <v>-26.659999999999968</v>
      </c>
      <c r="Q604">
        <v>31.779999999999973</v>
      </c>
      <c r="R604">
        <v>1.8300000000000409</v>
      </c>
      <c r="S604">
        <v>-25.080000000000041</v>
      </c>
    </row>
    <row r="605" spans="1:19" x14ac:dyDescent="0.25">
      <c r="A605" s="4">
        <v>36617</v>
      </c>
      <c r="B605" s="6">
        <v>10733.91</v>
      </c>
      <c r="C605" s="6">
        <v>2850.01</v>
      </c>
      <c r="D605" s="6">
        <v>317.75</v>
      </c>
      <c r="E605">
        <v>-188.01000000000022</v>
      </c>
      <c r="F605">
        <v>86.770000000000437</v>
      </c>
      <c r="G605">
        <v>25.980000000000018</v>
      </c>
      <c r="H605">
        <v>793.61000000000058</v>
      </c>
      <c r="I605">
        <v>-812.22000000000116</v>
      </c>
      <c r="J605">
        <v>-556.59000000000015</v>
      </c>
      <c r="K605">
        <v>619.31000000000131</v>
      </c>
      <c r="L605">
        <v>374.37999999999965</v>
      </c>
      <c r="M605">
        <v>-182.78999999999996</v>
      </c>
      <c r="N605">
        <v>-405.54999999999973</v>
      </c>
      <c r="O605">
        <v>67.480000000000018</v>
      </c>
      <c r="P605">
        <v>3.2899999999999636</v>
      </c>
      <c r="Q605">
        <v>-26.659999999999968</v>
      </c>
      <c r="R605">
        <v>31.779999999999973</v>
      </c>
      <c r="S605">
        <v>1.8300000000000409</v>
      </c>
    </row>
    <row r="606" spans="1:19" x14ac:dyDescent="0.25">
      <c r="A606" s="4">
        <v>36647</v>
      </c>
      <c r="B606" s="6">
        <v>10522.33</v>
      </c>
      <c r="C606" s="6">
        <v>2709.99</v>
      </c>
      <c r="D606" s="6">
        <v>328.53</v>
      </c>
      <c r="E606">
        <v>-211.57999999999993</v>
      </c>
      <c r="F606">
        <v>-140.02000000000044</v>
      </c>
      <c r="G606">
        <v>10.779999999999973</v>
      </c>
      <c r="H606">
        <v>-188.01000000000022</v>
      </c>
      <c r="I606">
        <v>793.61000000000058</v>
      </c>
      <c r="J606">
        <v>-812.22000000000116</v>
      </c>
      <c r="K606">
        <v>-556.59000000000015</v>
      </c>
      <c r="L606">
        <v>86.770000000000437</v>
      </c>
      <c r="M606">
        <v>374.37999999999965</v>
      </c>
      <c r="N606">
        <v>-182.78999999999996</v>
      </c>
      <c r="O606">
        <v>-405.54999999999973</v>
      </c>
      <c r="P606">
        <v>25.980000000000018</v>
      </c>
      <c r="Q606">
        <v>3.2899999999999636</v>
      </c>
      <c r="R606">
        <v>-26.659999999999968</v>
      </c>
      <c r="S606">
        <v>31.779999999999973</v>
      </c>
    </row>
    <row r="607" spans="1:19" x14ac:dyDescent="0.25">
      <c r="A607" s="4">
        <v>36678</v>
      </c>
      <c r="B607" s="6">
        <v>10447.89</v>
      </c>
      <c r="C607" s="6">
        <v>2645.37</v>
      </c>
      <c r="D607" s="6">
        <v>306.91000000000003</v>
      </c>
      <c r="E607">
        <v>-74.440000000000509</v>
      </c>
      <c r="F607">
        <v>-64.619999999999891</v>
      </c>
      <c r="G607">
        <v>-21.619999999999948</v>
      </c>
      <c r="H607">
        <v>-211.57999999999993</v>
      </c>
      <c r="I607">
        <v>-188.01000000000022</v>
      </c>
      <c r="J607">
        <v>793.61000000000058</v>
      </c>
      <c r="K607">
        <v>-812.22000000000116</v>
      </c>
      <c r="L607">
        <v>-140.02000000000044</v>
      </c>
      <c r="M607">
        <v>86.770000000000437</v>
      </c>
      <c r="N607">
        <v>374.37999999999965</v>
      </c>
      <c r="O607">
        <v>-182.78999999999996</v>
      </c>
      <c r="P607">
        <v>10.779999999999973</v>
      </c>
      <c r="Q607">
        <v>25.980000000000018</v>
      </c>
      <c r="R607">
        <v>3.2899999999999636</v>
      </c>
      <c r="S607">
        <v>-26.659999999999968</v>
      </c>
    </row>
    <row r="608" spans="1:19" x14ac:dyDescent="0.25">
      <c r="A608" s="4">
        <v>36708</v>
      </c>
      <c r="B608" s="6">
        <v>10521.98</v>
      </c>
      <c r="C608" s="6">
        <v>2858.09</v>
      </c>
      <c r="D608" s="6">
        <v>325.47000000000003</v>
      </c>
      <c r="E608">
        <v>74.090000000000146</v>
      </c>
      <c r="F608">
        <v>212.72000000000025</v>
      </c>
      <c r="G608">
        <v>18.560000000000002</v>
      </c>
      <c r="H608">
        <v>-74.440000000000509</v>
      </c>
      <c r="I608">
        <v>-211.57999999999993</v>
      </c>
      <c r="J608">
        <v>-188.01000000000022</v>
      </c>
      <c r="K608">
        <v>793.61000000000058</v>
      </c>
      <c r="L608">
        <v>-64.619999999999891</v>
      </c>
      <c r="M608">
        <v>-140.02000000000044</v>
      </c>
      <c r="N608">
        <v>86.770000000000437</v>
      </c>
      <c r="O608">
        <v>374.37999999999965</v>
      </c>
      <c r="P608">
        <v>-21.619999999999948</v>
      </c>
      <c r="Q608">
        <v>10.779999999999973</v>
      </c>
      <c r="R608">
        <v>25.980000000000018</v>
      </c>
      <c r="S608">
        <v>3.2899999999999636</v>
      </c>
    </row>
    <row r="609" spans="1:19" x14ac:dyDescent="0.25">
      <c r="A609" s="4">
        <v>36739</v>
      </c>
      <c r="B609" s="6">
        <v>11215.1</v>
      </c>
      <c r="C609" s="6">
        <v>2723.63</v>
      </c>
      <c r="D609" s="6">
        <v>363.74</v>
      </c>
      <c r="E609">
        <v>693.1200000000008</v>
      </c>
      <c r="F609">
        <v>-134.46000000000004</v>
      </c>
      <c r="G609">
        <v>38.269999999999982</v>
      </c>
      <c r="H609">
        <v>74.090000000000146</v>
      </c>
      <c r="I609">
        <v>-74.440000000000509</v>
      </c>
      <c r="J609">
        <v>-211.57999999999993</v>
      </c>
      <c r="K609">
        <v>-188.01000000000022</v>
      </c>
      <c r="L609">
        <v>212.72000000000025</v>
      </c>
      <c r="M609">
        <v>-64.619999999999891</v>
      </c>
      <c r="N609">
        <v>-140.02000000000044</v>
      </c>
      <c r="O609">
        <v>86.770000000000437</v>
      </c>
      <c r="P609">
        <v>18.560000000000002</v>
      </c>
      <c r="Q609">
        <v>-21.619999999999948</v>
      </c>
      <c r="R609">
        <v>10.779999999999973</v>
      </c>
      <c r="S609">
        <v>25.980000000000018</v>
      </c>
    </row>
    <row r="610" spans="1:19" x14ac:dyDescent="0.25">
      <c r="A610" s="4">
        <v>36770</v>
      </c>
      <c r="B610" s="6">
        <v>10650.92</v>
      </c>
      <c r="C610" s="6">
        <v>2521.64</v>
      </c>
      <c r="D610" s="6">
        <v>398.22</v>
      </c>
      <c r="E610">
        <v>-564.18000000000029</v>
      </c>
      <c r="F610">
        <v>-201.99000000000024</v>
      </c>
      <c r="G610">
        <v>34.480000000000018</v>
      </c>
      <c r="H610">
        <v>693.1200000000008</v>
      </c>
      <c r="I610">
        <v>74.090000000000146</v>
      </c>
      <c r="J610">
        <v>-74.440000000000509</v>
      </c>
      <c r="K610">
        <v>-211.57999999999993</v>
      </c>
      <c r="L610">
        <v>-134.46000000000004</v>
      </c>
      <c r="M610">
        <v>212.72000000000025</v>
      </c>
      <c r="N610">
        <v>-64.619999999999891</v>
      </c>
      <c r="O610">
        <v>-140.02000000000044</v>
      </c>
      <c r="P610">
        <v>38.269999999999982</v>
      </c>
      <c r="Q610">
        <v>18.560000000000002</v>
      </c>
      <c r="R610">
        <v>-21.619999999999948</v>
      </c>
      <c r="S610">
        <v>10.779999999999973</v>
      </c>
    </row>
    <row r="611" spans="1:19" x14ac:dyDescent="0.25">
      <c r="A611" s="4">
        <v>36800</v>
      </c>
      <c r="B611" s="6">
        <v>10971.14</v>
      </c>
      <c r="C611" s="6">
        <v>2744.62</v>
      </c>
      <c r="D611" s="6">
        <v>393.43</v>
      </c>
      <c r="E611">
        <v>320.21999999999935</v>
      </c>
      <c r="F611">
        <v>222.98000000000002</v>
      </c>
      <c r="G611">
        <v>-4.7900000000000205</v>
      </c>
      <c r="H611">
        <v>-564.18000000000029</v>
      </c>
      <c r="I611">
        <v>693.1200000000008</v>
      </c>
      <c r="J611">
        <v>74.090000000000146</v>
      </c>
      <c r="K611">
        <v>-74.440000000000509</v>
      </c>
      <c r="L611">
        <v>-201.99000000000024</v>
      </c>
      <c r="M611">
        <v>-134.46000000000004</v>
      </c>
      <c r="N611">
        <v>212.72000000000025</v>
      </c>
      <c r="O611">
        <v>-64.619999999999891</v>
      </c>
      <c r="P611">
        <v>34.480000000000018</v>
      </c>
      <c r="Q611">
        <v>38.269999999999982</v>
      </c>
      <c r="R611">
        <v>18.560000000000002</v>
      </c>
      <c r="S611">
        <v>-21.619999999999948</v>
      </c>
    </row>
    <row r="612" spans="1:19" x14ac:dyDescent="0.25">
      <c r="A612" s="4">
        <v>36831</v>
      </c>
      <c r="B612" s="6">
        <v>10414.49</v>
      </c>
      <c r="C612" s="6">
        <v>2751.19</v>
      </c>
      <c r="D612" s="6">
        <v>388.88</v>
      </c>
      <c r="E612">
        <v>-556.64999999999964</v>
      </c>
      <c r="F612">
        <v>6.5700000000001637</v>
      </c>
      <c r="G612">
        <v>-4.5500000000000114</v>
      </c>
      <c r="H612">
        <v>320.21999999999935</v>
      </c>
      <c r="I612">
        <v>-564.18000000000029</v>
      </c>
      <c r="J612">
        <v>693.1200000000008</v>
      </c>
      <c r="K612">
        <v>74.090000000000146</v>
      </c>
      <c r="L612">
        <v>222.98000000000002</v>
      </c>
      <c r="M612">
        <v>-201.99000000000024</v>
      </c>
      <c r="N612">
        <v>-134.46000000000004</v>
      </c>
      <c r="O612">
        <v>212.72000000000025</v>
      </c>
      <c r="P612">
        <v>-4.7900000000000205</v>
      </c>
      <c r="Q612">
        <v>34.480000000000018</v>
      </c>
      <c r="R612">
        <v>38.269999999999982</v>
      </c>
      <c r="S612">
        <v>18.560000000000002</v>
      </c>
    </row>
    <row r="613" spans="1:19" x14ac:dyDescent="0.25">
      <c r="A613" s="4">
        <v>36861</v>
      </c>
      <c r="B613" s="6">
        <v>10787.99</v>
      </c>
      <c r="C613" s="6">
        <v>2946.6</v>
      </c>
      <c r="D613" s="6">
        <v>412.16</v>
      </c>
      <c r="E613">
        <v>373.5</v>
      </c>
      <c r="F613">
        <v>195.40999999999985</v>
      </c>
      <c r="G613">
        <v>23.28000000000003</v>
      </c>
      <c r="H613">
        <v>-556.64999999999964</v>
      </c>
      <c r="I613">
        <v>320.21999999999935</v>
      </c>
      <c r="J613">
        <v>-564.18000000000029</v>
      </c>
      <c r="K613">
        <v>693.1200000000008</v>
      </c>
      <c r="L613">
        <v>6.5700000000001637</v>
      </c>
      <c r="M613">
        <v>222.98000000000002</v>
      </c>
      <c r="N613">
        <v>-201.99000000000024</v>
      </c>
      <c r="O613">
        <v>-134.46000000000004</v>
      </c>
      <c r="P613">
        <v>-4.5500000000000114</v>
      </c>
      <c r="Q613">
        <v>-4.7900000000000205</v>
      </c>
      <c r="R613">
        <v>34.480000000000018</v>
      </c>
      <c r="S613">
        <v>38.269999999999982</v>
      </c>
    </row>
    <row r="614" spans="1:19" x14ac:dyDescent="0.25">
      <c r="A614" s="4">
        <v>36892</v>
      </c>
      <c r="B614" s="6">
        <v>10887.36</v>
      </c>
      <c r="C614" s="6">
        <v>3107.76</v>
      </c>
      <c r="D614" s="6">
        <v>372.32</v>
      </c>
      <c r="E614">
        <v>99.3700000000008</v>
      </c>
      <c r="F614">
        <v>161.16000000000031</v>
      </c>
      <c r="G614">
        <v>-39.840000000000032</v>
      </c>
      <c r="H614">
        <v>373.5</v>
      </c>
      <c r="I614">
        <v>-556.64999999999964</v>
      </c>
      <c r="J614">
        <v>320.21999999999935</v>
      </c>
      <c r="K614">
        <v>-564.18000000000029</v>
      </c>
      <c r="L614">
        <v>195.40999999999985</v>
      </c>
      <c r="M614">
        <v>6.5700000000001637</v>
      </c>
      <c r="N614">
        <v>222.98000000000002</v>
      </c>
      <c r="O614">
        <v>-201.99000000000024</v>
      </c>
      <c r="P614">
        <v>23.28000000000003</v>
      </c>
      <c r="Q614">
        <v>-4.5500000000000114</v>
      </c>
      <c r="R614">
        <v>-4.7900000000000205</v>
      </c>
      <c r="S614">
        <v>34.480000000000018</v>
      </c>
    </row>
    <row r="615" spans="1:19" x14ac:dyDescent="0.25">
      <c r="A615" s="4">
        <v>36923</v>
      </c>
      <c r="B615" s="6">
        <v>10495.28</v>
      </c>
      <c r="C615" s="6">
        <v>2925.04</v>
      </c>
      <c r="D615" s="6">
        <v>386.22</v>
      </c>
      <c r="E615">
        <v>-392.07999999999993</v>
      </c>
      <c r="F615">
        <v>-182.72000000000025</v>
      </c>
      <c r="G615">
        <v>13.900000000000034</v>
      </c>
      <c r="H615">
        <v>99.3700000000008</v>
      </c>
      <c r="I615">
        <v>373.5</v>
      </c>
      <c r="J615">
        <v>-556.64999999999964</v>
      </c>
      <c r="K615">
        <v>320.21999999999935</v>
      </c>
      <c r="L615">
        <v>161.16000000000031</v>
      </c>
      <c r="M615">
        <v>195.40999999999985</v>
      </c>
      <c r="N615">
        <v>6.5700000000001637</v>
      </c>
      <c r="O615">
        <v>222.98000000000002</v>
      </c>
      <c r="P615">
        <v>-39.840000000000032</v>
      </c>
      <c r="Q615">
        <v>23.28000000000003</v>
      </c>
      <c r="R615">
        <v>-4.5500000000000114</v>
      </c>
      <c r="S615">
        <v>-4.7900000000000205</v>
      </c>
    </row>
    <row r="616" spans="1:19" x14ac:dyDescent="0.25">
      <c r="A616" s="4">
        <v>36951</v>
      </c>
      <c r="B616" s="6">
        <v>9878.7800000000007</v>
      </c>
      <c r="C616" s="6">
        <v>2771.36</v>
      </c>
      <c r="D616" s="6">
        <v>381.42</v>
      </c>
      <c r="E616">
        <v>-616.5</v>
      </c>
      <c r="F616">
        <v>-153.67999999999984</v>
      </c>
      <c r="G616">
        <v>-4.8000000000000114</v>
      </c>
      <c r="H616">
        <v>-392.07999999999993</v>
      </c>
      <c r="I616">
        <v>99.3700000000008</v>
      </c>
      <c r="J616">
        <v>373.5</v>
      </c>
      <c r="K616">
        <v>-556.64999999999964</v>
      </c>
      <c r="L616">
        <v>-182.72000000000025</v>
      </c>
      <c r="M616">
        <v>161.16000000000031</v>
      </c>
      <c r="N616">
        <v>195.40999999999985</v>
      </c>
      <c r="O616">
        <v>6.5700000000001637</v>
      </c>
      <c r="P616">
        <v>13.900000000000034</v>
      </c>
      <c r="Q616">
        <v>-39.840000000000032</v>
      </c>
      <c r="R616">
        <v>23.28000000000003</v>
      </c>
      <c r="S616">
        <v>-4.5500000000000114</v>
      </c>
    </row>
    <row r="617" spans="1:19" x14ac:dyDescent="0.25">
      <c r="A617" s="4">
        <v>36982</v>
      </c>
      <c r="B617" s="6">
        <v>10734.97</v>
      </c>
      <c r="C617" s="6">
        <v>2827.04</v>
      </c>
      <c r="D617" s="6">
        <v>396.17</v>
      </c>
      <c r="E617">
        <v>856.18999999999869</v>
      </c>
      <c r="F617">
        <v>55.679999999999836</v>
      </c>
      <c r="G617">
        <v>14.75</v>
      </c>
      <c r="H617">
        <v>-616.5</v>
      </c>
      <c r="I617">
        <v>-392.07999999999993</v>
      </c>
      <c r="J617">
        <v>99.3700000000008</v>
      </c>
      <c r="K617">
        <v>373.5</v>
      </c>
      <c r="L617">
        <v>-153.67999999999984</v>
      </c>
      <c r="M617">
        <v>-182.72000000000025</v>
      </c>
      <c r="N617">
        <v>161.16000000000031</v>
      </c>
      <c r="O617">
        <v>195.40999999999985</v>
      </c>
      <c r="P617">
        <v>-4.8000000000000114</v>
      </c>
      <c r="Q617">
        <v>13.900000000000034</v>
      </c>
      <c r="R617">
        <v>-39.840000000000032</v>
      </c>
      <c r="S617">
        <v>23.28000000000003</v>
      </c>
    </row>
    <row r="618" spans="1:19" x14ac:dyDescent="0.25">
      <c r="A618" s="4">
        <v>37012</v>
      </c>
      <c r="B618" s="6">
        <v>10911.94</v>
      </c>
      <c r="C618" s="6">
        <v>2945.9</v>
      </c>
      <c r="D618" s="6">
        <v>393.22</v>
      </c>
      <c r="E618">
        <v>176.97000000000116</v>
      </c>
      <c r="F618">
        <v>118.86000000000013</v>
      </c>
      <c r="G618">
        <v>-2.9499999999999886</v>
      </c>
      <c r="H618">
        <v>856.18999999999869</v>
      </c>
      <c r="I618">
        <v>-616.5</v>
      </c>
      <c r="J618">
        <v>-392.07999999999993</v>
      </c>
      <c r="K618">
        <v>99.3700000000008</v>
      </c>
      <c r="L618">
        <v>55.679999999999836</v>
      </c>
      <c r="M618">
        <v>-153.67999999999984</v>
      </c>
      <c r="N618">
        <v>-182.72000000000025</v>
      </c>
      <c r="O618">
        <v>161.16000000000031</v>
      </c>
      <c r="P618">
        <v>14.75</v>
      </c>
      <c r="Q618">
        <v>-4.8000000000000114</v>
      </c>
      <c r="R618">
        <v>13.900000000000034</v>
      </c>
      <c r="S618">
        <v>-39.840000000000032</v>
      </c>
    </row>
    <row r="619" spans="1:19" x14ac:dyDescent="0.25">
      <c r="A619" s="4">
        <v>37043</v>
      </c>
      <c r="B619" s="6">
        <v>10502.4</v>
      </c>
      <c r="C619" s="6">
        <v>2829.96</v>
      </c>
      <c r="D619" s="6">
        <v>359.34</v>
      </c>
      <c r="E619">
        <v>-409.54000000000087</v>
      </c>
      <c r="F619">
        <v>-115.94000000000005</v>
      </c>
      <c r="G619">
        <v>-33.880000000000052</v>
      </c>
      <c r="H619">
        <v>176.97000000000116</v>
      </c>
      <c r="I619">
        <v>856.18999999999869</v>
      </c>
      <c r="J619">
        <v>-616.5</v>
      </c>
      <c r="K619">
        <v>-392.07999999999993</v>
      </c>
      <c r="L619">
        <v>118.86000000000013</v>
      </c>
      <c r="M619">
        <v>55.679999999999836</v>
      </c>
      <c r="N619">
        <v>-153.67999999999984</v>
      </c>
      <c r="O619">
        <v>-182.72000000000025</v>
      </c>
      <c r="P619">
        <v>-2.9499999999999886</v>
      </c>
      <c r="Q619">
        <v>14.75</v>
      </c>
      <c r="R619">
        <v>-4.8000000000000114</v>
      </c>
      <c r="S619">
        <v>13.900000000000034</v>
      </c>
    </row>
    <row r="620" spans="1:19" x14ac:dyDescent="0.25">
      <c r="A620" s="4">
        <v>37073</v>
      </c>
      <c r="B620" s="6">
        <v>10522.81</v>
      </c>
      <c r="C620" s="6">
        <v>2906.18</v>
      </c>
      <c r="D620" s="6">
        <v>349.74</v>
      </c>
      <c r="E620">
        <v>20.409999999999854</v>
      </c>
      <c r="F620">
        <v>76.2199999999998</v>
      </c>
      <c r="G620">
        <v>-9.5999999999999659</v>
      </c>
      <c r="H620">
        <v>-409.54000000000087</v>
      </c>
      <c r="I620">
        <v>176.97000000000116</v>
      </c>
      <c r="J620">
        <v>856.18999999999869</v>
      </c>
      <c r="K620">
        <v>-616.5</v>
      </c>
      <c r="L620">
        <v>-115.94000000000005</v>
      </c>
      <c r="M620">
        <v>118.86000000000013</v>
      </c>
      <c r="N620">
        <v>55.679999999999836</v>
      </c>
      <c r="O620">
        <v>-153.67999999999984</v>
      </c>
      <c r="P620">
        <v>-33.880000000000052</v>
      </c>
      <c r="Q620">
        <v>-2.9499999999999886</v>
      </c>
      <c r="R620">
        <v>14.75</v>
      </c>
      <c r="S620">
        <v>-4.8000000000000114</v>
      </c>
    </row>
    <row r="621" spans="1:19" x14ac:dyDescent="0.25">
      <c r="A621" s="4">
        <v>37104</v>
      </c>
      <c r="B621" s="6">
        <v>9949.75</v>
      </c>
      <c r="C621" s="6">
        <v>2813.41</v>
      </c>
      <c r="D621" s="6">
        <v>340.62</v>
      </c>
      <c r="E621">
        <v>-573.05999999999949</v>
      </c>
      <c r="F621">
        <v>-92.769999999999982</v>
      </c>
      <c r="G621">
        <v>-9.1200000000000045</v>
      </c>
      <c r="H621">
        <v>20.409999999999854</v>
      </c>
      <c r="I621">
        <v>-409.54000000000087</v>
      </c>
      <c r="J621">
        <v>176.97000000000116</v>
      </c>
      <c r="K621">
        <v>856.18999999999869</v>
      </c>
      <c r="L621">
        <v>76.2199999999998</v>
      </c>
      <c r="M621">
        <v>-115.94000000000005</v>
      </c>
      <c r="N621">
        <v>118.86000000000013</v>
      </c>
      <c r="O621">
        <v>55.679999999999836</v>
      </c>
      <c r="P621">
        <v>-9.5999999999999659</v>
      </c>
      <c r="Q621">
        <v>-33.880000000000052</v>
      </c>
      <c r="R621">
        <v>-2.9499999999999886</v>
      </c>
      <c r="S621">
        <v>14.75</v>
      </c>
    </row>
    <row r="622" spans="1:19" x14ac:dyDescent="0.25">
      <c r="A622" s="4">
        <v>37135</v>
      </c>
      <c r="B622" s="6">
        <v>8847.56</v>
      </c>
      <c r="C622" s="6">
        <v>2194.6799999999998</v>
      </c>
      <c r="D622" s="6">
        <v>301.67</v>
      </c>
      <c r="E622">
        <v>-1102.1900000000005</v>
      </c>
      <c r="F622">
        <v>-618.73</v>
      </c>
      <c r="G622">
        <v>-38.949999999999989</v>
      </c>
      <c r="H622">
        <v>-573.05999999999949</v>
      </c>
      <c r="I622">
        <v>20.409999999999854</v>
      </c>
      <c r="J622">
        <v>-409.54000000000087</v>
      </c>
      <c r="K622">
        <v>176.97000000000116</v>
      </c>
      <c r="L622">
        <v>-92.769999999999982</v>
      </c>
      <c r="M622">
        <v>76.2199999999998</v>
      </c>
      <c r="N622">
        <v>-115.94000000000005</v>
      </c>
      <c r="O622">
        <v>118.86000000000013</v>
      </c>
      <c r="P622">
        <v>-9.1200000000000045</v>
      </c>
      <c r="Q622">
        <v>-9.5999999999999659</v>
      </c>
      <c r="R622">
        <v>-33.880000000000052</v>
      </c>
      <c r="S622">
        <v>-2.9499999999999886</v>
      </c>
    </row>
    <row r="623" spans="1:19" x14ac:dyDescent="0.25">
      <c r="A623" s="4">
        <v>37165</v>
      </c>
      <c r="B623" s="6">
        <v>9075.14</v>
      </c>
      <c r="C623" s="6">
        <v>2195.84</v>
      </c>
      <c r="D623" s="6">
        <v>294.64999999999998</v>
      </c>
      <c r="E623">
        <v>227.57999999999993</v>
      </c>
      <c r="F623">
        <v>1.1600000000003092</v>
      </c>
      <c r="G623">
        <v>-7.0200000000000387</v>
      </c>
      <c r="H623">
        <v>-1102.1900000000005</v>
      </c>
      <c r="I623">
        <v>-573.05999999999949</v>
      </c>
      <c r="J623">
        <v>20.409999999999854</v>
      </c>
      <c r="K623">
        <v>-409.54000000000087</v>
      </c>
      <c r="L623">
        <v>-618.73</v>
      </c>
      <c r="M623">
        <v>-92.769999999999982</v>
      </c>
      <c r="N623">
        <v>76.2199999999998</v>
      </c>
      <c r="O623">
        <v>-115.94000000000005</v>
      </c>
      <c r="P623">
        <v>-38.949999999999989</v>
      </c>
      <c r="Q623">
        <v>-9.1200000000000045</v>
      </c>
      <c r="R623">
        <v>-9.5999999999999659</v>
      </c>
      <c r="S623">
        <v>-33.880000000000052</v>
      </c>
    </row>
    <row r="624" spans="1:19" x14ac:dyDescent="0.25">
      <c r="A624" s="4">
        <v>37196</v>
      </c>
      <c r="B624" s="6">
        <v>9851.56</v>
      </c>
      <c r="C624" s="6">
        <v>2511.7800000000002</v>
      </c>
      <c r="D624" s="6">
        <v>281.02999999999997</v>
      </c>
      <c r="E624">
        <v>776.42000000000007</v>
      </c>
      <c r="F624">
        <v>315.94000000000005</v>
      </c>
      <c r="G624">
        <v>-13.620000000000005</v>
      </c>
      <c r="H624">
        <v>227.57999999999993</v>
      </c>
      <c r="I624">
        <v>-1102.1900000000005</v>
      </c>
      <c r="J624">
        <v>-573.05999999999949</v>
      </c>
      <c r="K624">
        <v>20.409999999999854</v>
      </c>
      <c r="L624">
        <v>1.1600000000003092</v>
      </c>
      <c r="M624">
        <v>-618.73</v>
      </c>
      <c r="N624">
        <v>-92.769999999999982</v>
      </c>
      <c r="O624">
        <v>76.2199999999998</v>
      </c>
      <c r="P624">
        <v>-7.0200000000000387</v>
      </c>
      <c r="Q624">
        <v>-38.949999999999989</v>
      </c>
      <c r="R624">
        <v>-9.1200000000000045</v>
      </c>
      <c r="S624">
        <v>-9.5999999999999659</v>
      </c>
    </row>
    <row r="625" spans="1:19" x14ac:dyDescent="0.25">
      <c r="A625" s="4">
        <v>37226</v>
      </c>
      <c r="B625" s="6">
        <v>10021.57</v>
      </c>
      <c r="C625" s="6">
        <v>2639.99</v>
      </c>
      <c r="D625" s="6">
        <v>293.94</v>
      </c>
      <c r="E625">
        <v>170.01000000000022</v>
      </c>
      <c r="F625">
        <v>128.20999999999958</v>
      </c>
      <c r="G625">
        <v>12.910000000000025</v>
      </c>
      <c r="H625">
        <v>776.42000000000007</v>
      </c>
      <c r="I625">
        <v>227.57999999999993</v>
      </c>
      <c r="J625">
        <v>-1102.1900000000005</v>
      </c>
      <c r="K625">
        <v>-573.05999999999949</v>
      </c>
      <c r="L625">
        <v>315.94000000000005</v>
      </c>
      <c r="M625">
        <v>1.1600000000003092</v>
      </c>
      <c r="N625">
        <v>-618.73</v>
      </c>
      <c r="O625">
        <v>-92.769999999999982</v>
      </c>
      <c r="P625">
        <v>-13.620000000000005</v>
      </c>
      <c r="Q625">
        <v>-7.0200000000000387</v>
      </c>
      <c r="R625">
        <v>-38.949999999999989</v>
      </c>
      <c r="S625">
        <v>-9.1200000000000045</v>
      </c>
    </row>
    <row r="626" spans="1:19" x14ac:dyDescent="0.25">
      <c r="A626" s="4">
        <v>37257</v>
      </c>
      <c r="B626" s="6">
        <v>9920</v>
      </c>
      <c r="C626" s="6">
        <v>2797.83</v>
      </c>
      <c r="D626" s="6">
        <v>285.70999999999998</v>
      </c>
      <c r="E626">
        <v>-101.56999999999971</v>
      </c>
      <c r="F626">
        <v>157.84000000000015</v>
      </c>
      <c r="G626">
        <v>-8.2300000000000182</v>
      </c>
      <c r="H626">
        <v>170.01000000000022</v>
      </c>
      <c r="I626">
        <v>776.42000000000007</v>
      </c>
      <c r="J626">
        <v>227.57999999999993</v>
      </c>
      <c r="K626">
        <v>-1102.1900000000005</v>
      </c>
      <c r="L626">
        <v>128.20999999999958</v>
      </c>
      <c r="M626">
        <v>315.94000000000005</v>
      </c>
      <c r="N626">
        <v>1.1600000000003092</v>
      </c>
      <c r="O626">
        <v>-618.73</v>
      </c>
      <c r="P626">
        <v>12.910000000000025</v>
      </c>
      <c r="Q626">
        <v>-13.620000000000005</v>
      </c>
      <c r="R626">
        <v>-7.0200000000000387</v>
      </c>
      <c r="S626">
        <v>-38.949999999999989</v>
      </c>
    </row>
    <row r="627" spans="1:19" x14ac:dyDescent="0.25">
      <c r="A627" s="4">
        <v>37288</v>
      </c>
      <c r="B627" s="6">
        <v>10106.129999999999</v>
      </c>
      <c r="C627" s="6">
        <v>2810.93</v>
      </c>
      <c r="D627" s="6">
        <v>279.64</v>
      </c>
      <c r="E627">
        <v>186.1299999999992</v>
      </c>
      <c r="F627">
        <v>13.099999999999909</v>
      </c>
      <c r="G627">
        <v>-6.0699999999999932</v>
      </c>
      <c r="H627">
        <v>-101.56999999999971</v>
      </c>
      <c r="I627">
        <v>170.01000000000022</v>
      </c>
      <c r="J627">
        <v>776.42000000000007</v>
      </c>
      <c r="K627">
        <v>227.57999999999993</v>
      </c>
      <c r="L627">
        <v>157.84000000000015</v>
      </c>
      <c r="M627">
        <v>128.20999999999958</v>
      </c>
      <c r="N627">
        <v>315.94000000000005</v>
      </c>
      <c r="O627">
        <v>1.1600000000003092</v>
      </c>
      <c r="P627">
        <v>-8.2300000000000182</v>
      </c>
      <c r="Q627">
        <v>12.910000000000025</v>
      </c>
      <c r="R627">
        <v>-13.620000000000005</v>
      </c>
      <c r="S627">
        <v>-7.0200000000000387</v>
      </c>
    </row>
    <row r="628" spans="1:19" x14ac:dyDescent="0.25">
      <c r="A628" s="4">
        <v>37316</v>
      </c>
      <c r="B628" s="6">
        <v>10403.94</v>
      </c>
      <c r="C628" s="6">
        <v>2917.96</v>
      </c>
      <c r="D628" s="6">
        <v>305.73</v>
      </c>
      <c r="E628">
        <v>297.81000000000131</v>
      </c>
      <c r="F628">
        <v>107.0300000000002</v>
      </c>
      <c r="G628">
        <v>26.090000000000032</v>
      </c>
      <c r="H628">
        <v>186.1299999999992</v>
      </c>
      <c r="I628">
        <v>-101.56999999999971</v>
      </c>
      <c r="J628">
        <v>170.01000000000022</v>
      </c>
      <c r="K628">
        <v>776.42000000000007</v>
      </c>
      <c r="L628">
        <v>13.099999999999909</v>
      </c>
      <c r="M628">
        <v>157.84000000000015</v>
      </c>
      <c r="N628">
        <v>128.20999999999958</v>
      </c>
      <c r="O628">
        <v>315.94000000000005</v>
      </c>
      <c r="P628">
        <v>-6.0699999999999932</v>
      </c>
      <c r="Q628">
        <v>-8.2300000000000182</v>
      </c>
      <c r="R628">
        <v>12.910000000000025</v>
      </c>
      <c r="S628">
        <v>-13.620000000000005</v>
      </c>
    </row>
    <row r="629" spans="1:19" x14ac:dyDescent="0.25">
      <c r="A629" s="4">
        <v>37347</v>
      </c>
      <c r="B629" s="6">
        <v>9946.2199999999993</v>
      </c>
      <c r="C629" s="6">
        <v>2704.72</v>
      </c>
      <c r="D629" s="6">
        <v>305.83999999999997</v>
      </c>
      <c r="E629">
        <v>-457.72000000000116</v>
      </c>
      <c r="F629">
        <v>-213.24000000000024</v>
      </c>
      <c r="G629">
        <v>0.1099999999999568</v>
      </c>
      <c r="H629">
        <v>297.81000000000131</v>
      </c>
      <c r="I629">
        <v>186.1299999999992</v>
      </c>
      <c r="J629">
        <v>-101.56999999999971</v>
      </c>
      <c r="K629">
        <v>170.01000000000022</v>
      </c>
      <c r="L629">
        <v>107.0300000000002</v>
      </c>
      <c r="M629">
        <v>13.099999999999909</v>
      </c>
      <c r="N629">
        <v>157.84000000000015</v>
      </c>
      <c r="O629">
        <v>128.20999999999958</v>
      </c>
      <c r="P629">
        <v>26.090000000000032</v>
      </c>
      <c r="Q629">
        <v>-6.0699999999999932</v>
      </c>
      <c r="R629">
        <v>-8.2300000000000182</v>
      </c>
      <c r="S629">
        <v>12.910000000000025</v>
      </c>
    </row>
    <row r="630" spans="1:19" x14ac:dyDescent="0.25">
      <c r="A630" s="4">
        <v>37377</v>
      </c>
      <c r="B630" s="6">
        <v>9925.25</v>
      </c>
      <c r="C630" s="6">
        <v>2749.26</v>
      </c>
      <c r="D630" s="6">
        <v>288.39999999999998</v>
      </c>
      <c r="E630">
        <v>-20.969999999999345</v>
      </c>
      <c r="F630">
        <v>44.540000000000418</v>
      </c>
      <c r="G630">
        <v>-17.439999999999998</v>
      </c>
      <c r="H630">
        <v>-457.72000000000116</v>
      </c>
      <c r="I630">
        <v>297.81000000000131</v>
      </c>
      <c r="J630">
        <v>186.1299999999992</v>
      </c>
      <c r="K630">
        <v>-101.56999999999971</v>
      </c>
      <c r="L630">
        <v>-213.24000000000024</v>
      </c>
      <c r="M630">
        <v>107.0300000000002</v>
      </c>
      <c r="N630">
        <v>13.099999999999909</v>
      </c>
      <c r="O630">
        <v>157.84000000000015</v>
      </c>
      <c r="P630">
        <v>0.1099999999999568</v>
      </c>
      <c r="Q630">
        <v>26.090000000000032</v>
      </c>
      <c r="R630">
        <v>-6.0699999999999932</v>
      </c>
      <c r="S630">
        <v>-8.2300000000000182</v>
      </c>
    </row>
    <row r="631" spans="1:19" x14ac:dyDescent="0.25">
      <c r="A631" s="4">
        <v>37408</v>
      </c>
      <c r="B631" s="6">
        <v>9243.26</v>
      </c>
      <c r="C631" s="6">
        <v>2731.64</v>
      </c>
      <c r="D631" s="6">
        <v>273.88</v>
      </c>
      <c r="E631">
        <v>-681.98999999999978</v>
      </c>
      <c r="F631">
        <v>-17.620000000000346</v>
      </c>
      <c r="G631">
        <v>-14.519999999999982</v>
      </c>
      <c r="H631">
        <v>-20.969999999999345</v>
      </c>
      <c r="I631">
        <v>-457.72000000000116</v>
      </c>
      <c r="J631">
        <v>297.81000000000131</v>
      </c>
      <c r="K631">
        <v>186.1299999999992</v>
      </c>
      <c r="L631">
        <v>44.540000000000418</v>
      </c>
      <c r="M631">
        <v>-213.24000000000024</v>
      </c>
      <c r="N631">
        <v>107.0300000000002</v>
      </c>
      <c r="O631">
        <v>13.099999999999909</v>
      </c>
      <c r="P631">
        <v>-17.439999999999998</v>
      </c>
      <c r="Q631">
        <v>0.1099999999999568</v>
      </c>
      <c r="R631">
        <v>26.090000000000032</v>
      </c>
      <c r="S631">
        <v>-6.0699999999999932</v>
      </c>
    </row>
    <row r="632" spans="1:19" x14ac:dyDescent="0.25">
      <c r="A632" s="4">
        <v>37438</v>
      </c>
      <c r="B632" s="6">
        <v>8736.59</v>
      </c>
      <c r="C632" s="6">
        <v>2370.0500000000002</v>
      </c>
      <c r="D632" s="6">
        <v>237.2</v>
      </c>
      <c r="E632">
        <v>-506.67000000000007</v>
      </c>
      <c r="F632">
        <v>-361.58999999999969</v>
      </c>
      <c r="G632">
        <v>-36.680000000000007</v>
      </c>
      <c r="H632">
        <v>-681.98999999999978</v>
      </c>
      <c r="I632">
        <v>-20.969999999999345</v>
      </c>
      <c r="J632">
        <v>-457.72000000000116</v>
      </c>
      <c r="K632">
        <v>297.81000000000131</v>
      </c>
      <c r="L632">
        <v>-17.620000000000346</v>
      </c>
      <c r="M632">
        <v>44.540000000000418</v>
      </c>
      <c r="N632">
        <v>-213.24000000000024</v>
      </c>
      <c r="O632">
        <v>107.0300000000002</v>
      </c>
      <c r="P632">
        <v>-14.519999999999982</v>
      </c>
      <c r="Q632">
        <v>-17.439999999999998</v>
      </c>
      <c r="R632">
        <v>0.1099999999999568</v>
      </c>
      <c r="S632">
        <v>26.090000000000032</v>
      </c>
    </row>
    <row r="633" spans="1:19" x14ac:dyDescent="0.25">
      <c r="A633" s="4">
        <v>37469</v>
      </c>
      <c r="B633" s="6">
        <v>8663.5</v>
      </c>
      <c r="C633" s="6">
        <v>2265.63</v>
      </c>
      <c r="D633" s="6">
        <v>242.52</v>
      </c>
      <c r="E633">
        <v>-73.090000000000146</v>
      </c>
      <c r="F633">
        <v>-104.42000000000007</v>
      </c>
      <c r="G633">
        <v>5.3200000000000216</v>
      </c>
      <c r="H633">
        <v>-506.67000000000007</v>
      </c>
      <c r="I633">
        <v>-681.98999999999978</v>
      </c>
      <c r="J633">
        <v>-20.969999999999345</v>
      </c>
      <c r="K633">
        <v>-457.72000000000116</v>
      </c>
      <c r="L633">
        <v>-361.58999999999969</v>
      </c>
      <c r="M633">
        <v>-17.620000000000346</v>
      </c>
      <c r="N633">
        <v>44.540000000000418</v>
      </c>
      <c r="O633">
        <v>-213.24000000000024</v>
      </c>
      <c r="P633">
        <v>-36.680000000000007</v>
      </c>
      <c r="Q633">
        <v>-14.519999999999982</v>
      </c>
      <c r="R633">
        <v>-17.439999999999998</v>
      </c>
      <c r="S633">
        <v>0.1099999999999568</v>
      </c>
    </row>
    <row r="634" spans="1:19" x14ac:dyDescent="0.25">
      <c r="A634" s="4">
        <v>37500</v>
      </c>
      <c r="B634" s="6">
        <v>7591.93</v>
      </c>
      <c r="C634" s="6">
        <v>2151.0700000000002</v>
      </c>
      <c r="D634" s="6">
        <v>215.07</v>
      </c>
      <c r="E634">
        <v>-1071.5699999999997</v>
      </c>
      <c r="F634">
        <v>-114.55999999999995</v>
      </c>
      <c r="G634">
        <v>-27.450000000000017</v>
      </c>
      <c r="H634">
        <v>-73.090000000000146</v>
      </c>
      <c r="I634">
        <v>-506.67000000000007</v>
      </c>
      <c r="J634">
        <v>-681.98999999999978</v>
      </c>
      <c r="K634">
        <v>-20.969999999999345</v>
      </c>
      <c r="L634">
        <v>-104.42000000000007</v>
      </c>
      <c r="M634">
        <v>-361.58999999999969</v>
      </c>
      <c r="N634">
        <v>-17.620000000000346</v>
      </c>
      <c r="O634">
        <v>44.540000000000418</v>
      </c>
      <c r="P634">
        <v>5.3200000000000216</v>
      </c>
      <c r="Q634">
        <v>-36.680000000000007</v>
      </c>
      <c r="R634">
        <v>-14.519999999999982</v>
      </c>
      <c r="S634">
        <v>-17.439999999999998</v>
      </c>
    </row>
    <row r="635" spans="1:19" x14ac:dyDescent="0.25">
      <c r="A635" s="4">
        <v>37530</v>
      </c>
      <c r="B635" s="6">
        <v>8397.0300000000007</v>
      </c>
      <c r="C635" s="6">
        <v>2260.0700000000002</v>
      </c>
      <c r="D635" s="6">
        <v>198.25</v>
      </c>
      <c r="E635">
        <v>805.10000000000036</v>
      </c>
      <c r="F635">
        <v>109</v>
      </c>
      <c r="G635">
        <v>-16.819999999999993</v>
      </c>
      <c r="H635">
        <v>-1071.5699999999997</v>
      </c>
      <c r="I635">
        <v>-73.090000000000146</v>
      </c>
      <c r="J635">
        <v>-506.67000000000007</v>
      </c>
      <c r="K635">
        <v>-681.98999999999978</v>
      </c>
      <c r="L635">
        <v>-114.55999999999995</v>
      </c>
      <c r="M635">
        <v>-104.42000000000007</v>
      </c>
      <c r="N635">
        <v>-361.58999999999969</v>
      </c>
      <c r="O635">
        <v>-17.620000000000346</v>
      </c>
      <c r="P635">
        <v>-27.450000000000017</v>
      </c>
      <c r="Q635">
        <v>5.3200000000000216</v>
      </c>
      <c r="R635">
        <v>-36.680000000000007</v>
      </c>
      <c r="S635">
        <v>-14.519999999999982</v>
      </c>
    </row>
    <row r="636" spans="1:19" x14ac:dyDescent="0.25">
      <c r="A636" s="4">
        <v>37561</v>
      </c>
      <c r="B636" s="6">
        <v>8896.09</v>
      </c>
      <c r="C636" s="6">
        <v>2360.62</v>
      </c>
      <c r="D636" s="6">
        <v>203.29</v>
      </c>
      <c r="E636">
        <v>499.05999999999949</v>
      </c>
      <c r="F636">
        <v>100.54999999999973</v>
      </c>
      <c r="G636">
        <v>5.039999999999992</v>
      </c>
      <c r="H636">
        <v>805.10000000000036</v>
      </c>
      <c r="I636">
        <v>-1071.5699999999997</v>
      </c>
      <c r="J636">
        <v>-73.090000000000146</v>
      </c>
      <c r="K636">
        <v>-506.67000000000007</v>
      </c>
      <c r="L636">
        <v>109</v>
      </c>
      <c r="M636">
        <v>-114.55999999999995</v>
      </c>
      <c r="N636">
        <v>-104.42000000000007</v>
      </c>
      <c r="O636">
        <v>-361.58999999999969</v>
      </c>
      <c r="P636">
        <v>-16.819999999999993</v>
      </c>
      <c r="Q636">
        <v>-27.450000000000017</v>
      </c>
      <c r="R636">
        <v>5.3200000000000216</v>
      </c>
      <c r="S636">
        <v>-36.680000000000007</v>
      </c>
    </row>
    <row r="637" spans="1:19" x14ac:dyDescent="0.25">
      <c r="A637" s="4">
        <v>37591</v>
      </c>
      <c r="B637" s="6">
        <v>8341.6299999999992</v>
      </c>
      <c r="C637" s="6">
        <v>2309.96</v>
      </c>
      <c r="D637" s="6">
        <v>215.18</v>
      </c>
      <c r="E637">
        <v>-554.46000000000095</v>
      </c>
      <c r="F637">
        <v>-50.659999999999854</v>
      </c>
      <c r="G637">
        <v>11.890000000000015</v>
      </c>
      <c r="H637">
        <v>499.05999999999949</v>
      </c>
      <c r="I637">
        <v>805.10000000000036</v>
      </c>
      <c r="J637">
        <v>-1071.5699999999997</v>
      </c>
      <c r="K637">
        <v>-73.090000000000146</v>
      </c>
      <c r="L637">
        <v>100.54999999999973</v>
      </c>
      <c r="M637">
        <v>109</v>
      </c>
      <c r="N637">
        <v>-114.55999999999995</v>
      </c>
      <c r="O637">
        <v>-104.42000000000007</v>
      </c>
      <c r="P637">
        <v>5.039999999999992</v>
      </c>
      <c r="Q637">
        <v>-16.819999999999993</v>
      </c>
      <c r="R637">
        <v>-27.450000000000017</v>
      </c>
      <c r="S637">
        <v>5.3200000000000216</v>
      </c>
    </row>
    <row r="638" spans="1:19" x14ac:dyDescent="0.25">
      <c r="A638" s="4">
        <v>37622</v>
      </c>
      <c r="B638" s="6">
        <v>8053.81</v>
      </c>
      <c r="C638" s="6">
        <v>2173.35</v>
      </c>
      <c r="D638" s="6">
        <v>207.75</v>
      </c>
      <c r="E638">
        <v>-287.8199999999988</v>
      </c>
      <c r="F638">
        <v>-136.61000000000013</v>
      </c>
      <c r="G638">
        <v>-7.4300000000000068</v>
      </c>
      <c r="H638">
        <v>-554.46000000000095</v>
      </c>
      <c r="I638">
        <v>499.05999999999949</v>
      </c>
      <c r="J638">
        <v>805.10000000000036</v>
      </c>
      <c r="K638">
        <v>-1071.5699999999997</v>
      </c>
      <c r="L638">
        <v>-50.659999999999854</v>
      </c>
      <c r="M638">
        <v>100.54999999999973</v>
      </c>
      <c r="N638">
        <v>109</v>
      </c>
      <c r="O638">
        <v>-114.55999999999995</v>
      </c>
      <c r="P638">
        <v>11.890000000000015</v>
      </c>
      <c r="Q638">
        <v>5.039999999999992</v>
      </c>
      <c r="R638">
        <v>-16.819999999999993</v>
      </c>
      <c r="S638">
        <v>-27.450000000000017</v>
      </c>
    </row>
    <row r="639" spans="1:19" x14ac:dyDescent="0.25">
      <c r="A639" s="4">
        <v>37653</v>
      </c>
      <c r="B639" s="6">
        <v>7891.08</v>
      </c>
      <c r="C639" s="6">
        <v>2049.0500000000002</v>
      </c>
      <c r="D639" s="6">
        <v>197.96</v>
      </c>
      <c r="E639">
        <v>-162.73000000000047</v>
      </c>
      <c r="F639">
        <v>-124.29999999999973</v>
      </c>
      <c r="G639">
        <v>-9.789999999999992</v>
      </c>
      <c r="H639">
        <v>-287.8199999999988</v>
      </c>
      <c r="I639">
        <v>-554.46000000000095</v>
      </c>
      <c r="J639">
        <v>499.05999999999949</v>
      </c>
      <c r="K639">
        <v>805.10000000000036</v>
      </c>
      <c r="L639">
        <v>-136.61000000000013</v>
      </c>
      <c r="M639">
        <v>-50.659999999999854</v>
      </c>
      <c r="N639">
        <v>100.54999999999973</v>
      </c>
      <c r="O639">
        <v>109</v>
      </c>
      <c r="P639">
        <v>-7.4300000000000068</v>
      </c>
      <c r="Q639">
        <v>11.890000000000015</v>
      </c>
      <c r="R639">
        <v>5.039999999999992</v>
      </c>
      <c r="S639">
        <v>-16.819999999999993</v>
      </c>
    </row>
    <row r="640" spans="1:19" x14ac:dyDescent="0.25">
      <c r="A640" s="4">
        <v>37681</v>
      </c>
      <c r="B640" s="6">
        <v>7992.13</v>
      </c>
      <c r="C640" s="6">
        <v>2131.21</v>
      </c>
      <c r="D640" s="6">
        <v>208</v>
      </c>
      <c r="E640">
        <v>101.05000000000018</v>
      </c>
      <c r="F640">
        <v>82.159999999999854</v>
      </c>
      <c r="G640">
        <v>10.039999999999992</v>
      </c>
      <c r="H640">
        <v>-162.73000000000047</v>
      </c>
      <c r="I640">
        <v>-287.8199999999988</v>
      </c>
      <c r="J640">
        <v>-554.46000000000095</v>
      </c>
      <c r="K640">
        <v>499.05999999999949</v>
      </c>
      <c r="L640">
        <v>-124.29999999999973</v>
      </c>
      <c r="M640">
        <v>-136.61000000000013</v>
      </c>
      <c r="N640">
        <v>-50.659999999999854</v>
      </c>
      <c r="O640">
        <v>100.54999999999973</v>
      </c>
      <c r="P640">
        <v>-9.789999999999992</v>
      </c>
      <c r="Q640">
        <v>-7.4300000000000068</v>
      </c>
      <c r="R640">
        <v>11.890000000000015</v>
      </c>
      <c r="S640">
        <v>5.039999999999992</v>
      </c>
    </row>
    <row r="641" spans="1:19" x14ac:dyDescent="0.25">
      <c r="A641" s="4">
        <v>37712</v>
      </c>
      <c r="B641" s="6">
        <v>8480.09</v>
      </c>
      <c r="C641" s="6">
        <v>2408.87</v>
      </c>
      <c r="D641" s="6">
        <v>224.85</v>
      </c>
      <c r="E641">
        <v>487.96000000000004</v>
      </c>
      <c r="F641">
        <v>277.65999999999985</v>
      </c>
      <c r="G641">
        <v>16.849999999999994</v>
      </c>
      <c r="H641">
        <v>101.05000000000018</v>
      </c>
      <c r="I641">
        <v>-162.73000000000047</v>
      </c>
      <c r="J641">
        <v>-287.8199999999988</v>
      </c>
      <c r="K641">
        <v>-554.46000000000095</v>
      </c>
      <c r="L641">
        <v>82.159999999999854</v>
      </c>
      <c r="M641">
        <v>-124.29999999999973</v>
      </c>
      <c r="N641">
        <v>-136.61000000000013</v>
      </c>
      <c r="O641">
        <v>-50.659999999999854</v>
      </c>
      <c r="P641">
        <v>10.039999999999992</v>
      </c>
      <c r="Q641">
        <v>-9.789999999999992</v>
      </c>
      <c r="R641">
        <v>-7.4300000000000068</v>
      </c>
      <c r="S641">
        <v>11.890000000000015</v>
      </c>
    </row>
    <row r="642" spans="1:19" x14ac:dyDescent="0.25">
      <c r="A642" s="4">
        <v>37742</v>
      </c>
      <c r="B642" s="6">
        <v>8850.26</v>
      </c>
      <c r="C642" s="6">
        <v>2486.35</v>
      </c>
      <c r="D642" s="6">
        <v>245.63</v>
      </c>
      <c r="E642">
        <v>370.17000000000007</v>
      </c>
      <c r="F642">
        <v>77.480000000000018</v>
      </c>
      <c r="G642">
        <v>20.78</v>
      </c>
      <c r="H642">
        <v>487.96000000000004</v>
      </c>
      <c r="I642">
        <v>101.05000000000018</v>
      </c>
      <c r="J642">
        <v>-162.73000000000047</v>
      </c>
      <c r="K642">
        <v>-287.8199999999988</v>
      </c>
      <c r="L642">
        <v>277.65999999999985</v>
      </c>
      <c r="M642">
        <v>82.159999999999854</v>
      </c>
      <c r="N642">
        <v>-124.29999999999973</v>
      </c>
      <c r="O642">
        <v>-136.61000000000013</v>
      </c>
      <c r="P642">
        <v>16.849999999999994</v>
      </c>
      <c r="Q642">
        <v>10.039999999999992</v>
      </c>
      <c r="R642">
        <v>-9.789999999999992</v>
      </c>
      <c r="S642">
        <v>-7.4300000000000068</v>
      </c>
    </row>
    <row r="643" spans="1:19" x14ac:dyDescent="0.25">
      <c r="A643" s="4">
        <v>37773</v>
      </c>
      <c r="B643" s="6">
        <v>8985.44</v>
      </c>
      <c r="C643" s="6">
        <v>2412.86</v>
      </c>
      <c r="D643" s="6">
        <v>250.99</v>
      </c>
      <c r="E643">
        <v>135.18000000000029</v>
      </c>
      <c r="F643">
        <v>-73.489999999999782</v>
      </c>
      <c r="G643">
        <v>5.3600000000000136</v>
      </c>
      <c r="H643">
        <v>370.17000000000007</v>
      </c>
      <c r="I643">
        <v>487.96000000000004</v>
      </c>
      <c r="J643">
        <v>101.05000000000018</v>
      </c>
      <c r="K643">
        <v>-162.73000000000047</v>
      </c>
      <c r="L643">
        <v>77.480000000000018</v>
      </c>
      <c r="M643">
        <v>277.65999999999985</v>
      </c>
      <c r="N643">
        <v>82.159999999999854</v>
      </c>
      <c r="O643">
        <v>-124.29999999999973</v>
      </c>
      <c r="P643">
        <v>20.78</v>
      </c>
      <c r="Q643">
        <v>16.849999999999994</v>
      </c>
      <c r="R643">
        <v>10.039999999999992</v>
      </c>
      <c r="S643">
        <v>-9.789999999999992</v>
      </c>
    </row>
    <row r="644" spans="1:19" x14ac:dyDescent="0.25">
      <c r="A644" s="4">
        <v>37803</v>
      </c>
      <c r="B644" s="6">
        <v>9233.7999999999993</v>
      </c>
      <c r="C644" s="6">
        <v>2622.63</v>
      </c>
      <c r="D644" s="6">
        <v>235.93</v>
      </c>
      <c r="E644">
        <v>248.35999999999876</v>
      </c>
      <c r="F644">
        <v>209.76999999999998</v>
      </c>
      <c r="G644">
        <v>-15.060000000000002</v>
      </c>
      <c r="H644">
        <v>135.18000000000029</v>
      </c>
      <c r="I644">
        <v>370.17000000000007</v>
      </c>
      <c r="J644">
        <v>487.96000000000004</v>
      </c>
      <c r="K644">
        <v>101.05000000000018</v>
      </c>
      <c r="L644">
        <v>-73.489999999999782</v>
      </c>
      <c r="M644">
        <v>77.480000000000018</v>
      </c>
      <c r="N644">
        <v>277.65999999999985</v>
      </c>
      <c r="O644">
        <v>82.159999999999854</v>
      </c>
      <c r="P644">
        <v>5.3600000000000136</v>
      </c>
      <c r="Q644">
        <v>20.78</v>
      </c>
      <c r="R644">
        <v>16.849999999999994</v>
      </c>
      <c r="S644">
        <v>10.039999999999992</v>
      </c>
    </row>
    <row r="645" spans="1:19" x14ac:dyDescent="0.25">
      <c r="A645" s="4">
        <v>37834</v>
      </c>
      <c r="B645" s="6">
        <v>9415.82</v>
      </c>
      <c r="C645" s="6">
        <v>2683.24</v>
      </c>
      <c r="D645" s="6">
        <v>239.57</v>
      </c>
      <c r="E645">
        <v>182.02000000000044</v>
      </c>
      <c r="F645">
        <v>60.609999999999673</v>
      </c>
      <c r="G645">
        <v>3.6399999999999864</v>
      </c>
      <c r="H645">
        <v>248.35999999999876</v>
      </c>
      <c r="I645">
        <v>135.18000000000029</v>
      </c>
      <c r="J645">
        <v>370.17000000000007</v>
      </c>
      <c r="K645">
        <v>487.96000000000004</v>
      </c>
      <c r="L645">
        <v>209.76999999999998</v>
      </c>
      <c r="M645">
        <v>-73.489999999999782</v>
      </c>
      <c r="N645">
        <v>77.480000000000018</v>
      </c>
      <c r="O645">
        <v>277.65999999999985</v>
      </c>
      <c r="P645">
        <v>-15.060000000000002</v>
      </c>
      <c r="Q645">
        <v>5.3600000000000136</v>
      </c>
      <c r="R645">
        <v>20.78</v>
      </c>
      <c r="S645">
        <v>16.849999999999994</v>
      </c>
    </row>
    <row r="646" spans="1:19" x14ac:dyDescent="0.25">
      <c r="A646" s="4">
        <v>37865</v>
      </c>
      <c r="B646" s="6">
        <v>9275.06</v>
      </c>
      <c r="C646" s="6">
        <v>2673.86</v>
      </c>
      <c r="D646" s="6">
        <v>250.59</v>
      </c>
      <c r="E646">
        <v>-140.76000000000022</v>
      </c>
      <c r="F646">
        <v>-9.3799999999996544</v>
      </c>
      <c r="G646">
        <v>11.02000000000001</v>
      </c>
      <c r="H646">
        <v>182.02000000000044</v>
      </c>
      <c r="I646">
        <v>248.35999999999876</v>
      </c>
      <c r="J646">
        <v>135.18000000000029</v>
      </c>
      <c r="K646">
        <v>370.17000000000007</v>
      </c>
      <c r="L646">
        <v>60.609999999999673</v>
      </c>
      <c r="M646">
        <v>209.76999999999998</v>
      </c>
      <c r="N646">
        <v>-73.489999999999782</v>
      </c>
      <c r="O646">
        <v>77.480000000000018</v>
      </c>
      <c r="P646">
        <v>3.6399999999999864</v>
      </c>
      <c r="Q646">
        <v>-15.060000000000002</v>
      </c>
      <c r="R646">
        <v>5.3600000000000136</v>
      </c>
      <c r="S646">
        <v>20.78</v>
      </c>
    </row>
    <row r="647" spans="1:19" x14ac:dyDescent="0.25">
      <c r="A647" s="4">
        <v>37895</v>
      </c>
      <c r="B647" s="6">
        <v>9801.1200000000008</v>
      </c>
      <c r="C647" s="6">
        <v>2913.11</v>
      </c>
      <c r="D647" s="6">
        <v>252.7</v>
      </c>
      <c r="E647">
        <v>526.06000000000131</v>
      </c>
      <c r="F647">
        <v>239.25</v>
      </c>
      <c r="G647">
        <v>2.1099999999999852</v>
      </c>
      <c r="H647">
        <v>-140.76000000000022</v>
      </c>
      <c r="I647">
        <v>182.02000000000044</v>
      </c>
      <c r="J647">
        <v>248.35999999999876</v>
      </c>
      <c r="K647">
        <v>135.18000000000029</v>
      </c>
      <c r="L647">
        <v>-9.3799999999996544</v>
      </c>
      <c r="M647">
        <v>60.609999999999673</v>
      </c>
      <c r="N647">
        <v>209.76999999999998</v>
      </c>
      <c r="O647">
        <v>-73.489999999999782</v>
      </c>
      <c r="P647">
        <v>11.02000000000001</v>
      </c>
      <c r="Q647">
        <v>3.6399999999999864</v>
      </c>
      <c r="R647">
        <v>-15.060000000000002</v>
      </c>
      <c r="S647">
        <v>5.3600000000000136</v>
      </c>
    </row>
    <row r="648" spans="1:19" x14ac:dyDescent="0.25">
      <c r="A648" s="4">
        <v>37926</v>
      </c>
      <c r="B648" s="6">
        <v>9782.4599999999991</v>
      </c>
      <c r="C648" s="6">
        <v>2921.23</v>
      </c>
      <c r="D648" s="6">
        <v>250.41</v>
      </c>
      <c r="E648">
        <v>-18.660000000001673</v>
      </c>
      <c r="F648">
        <v>8.1199999999998909</v>
      </c>
      <c r="G648">
        <v>-2.289999999999992</v>
      </c>
      <c r="H648">
        <v>526.06000000000131</v>
      </c>
      <c r="I648">
        <v>-140.76000000000022</v>
      </c>
      <c r="J648">
        <v>182.02000000000044</v>
      </c>
      <c r="K648">
        <v>248.35999999999876</v>
      </c>
      <c r="L648">
        <v>239.25</v>
      </c>
      <c r="M648">
        <v>-9.3799999999996544</v>
      </c>
      <c r="N648">
        <v>60.609999999999673</v>
      </c>
      <c r="O648">
        <v>209.76999999999998</v>
      </c>
      <c r="P648">
        <v>2.1099999999999852</v>
      </c>
      <c r="Q648">
        <v>11.02000000000001</v>
      </c>
      <c r="R648">
        <v>3.6399999999999864</v>
      </c>
      <c r="S648">
        <v>-15.060000000000002</v>
      </c>
    </row>
    <row r="649" spans="1:19" x14ac:dyDescent="0.25">
      <c r="A649" s="4">
        <v>37956</v>
      </c>
      <c r="B649" s="6">
        <v>10453.92</v>
      </c>
      <c r="C649" s="6">
        <v>3007.05</v>
      </c>
      <c r="D649" s="6">
        <v>266.89999999999998</v>
      </c>
      <c r="E649">
        <v>671.46000000000095</v>
      </c>
      <c r="F649">
        <v>85.820000000000164</v>
      </c>
      <c r="G649">
        <v>16.489999999999981</v>
      </c>
      <c r="H649">
        <v>-18.660000000001673</v>
      </c>
      <c r="I649">
        <v>526.06000000000131</v>
      </c>
      <c r="J649">
        <v>-140.76000000000022</v>
      </c>
      <c r="K649">
        <v>182.02000000000044</v>
      </c>
      <c r="L649">
        <v>8.1199999999998909</v>
      </c>
      <c r="M649">
        <v>239.25</v>
      </c>
      <c r="N649">
        <v>-9.3799999999996544</v>
      </c>
      <c r="O649">
        <v>60.609999999999673</v>
      </c>
      <c r="P649">
        <v>-2.289999999999992</v>
      </c>
      <c r="Q649">
        <v>2.1099999999999852</v>
      </c>
      <c r="R649">
        <v>11.02000000000001</v>
      </c>
      <c r="S649">
        <v>3.6399999999999864</v>
      </c>
    </row>
    <row r="650" spans="1:19" x14ac:dyDescent="0.25">
      <c r="A650" s="4">
        <v>37987</v>
      </c>
      <c r="B650" s="6">
        <v>10488.07</v>
      </c>
      <c r="C650" s="6">
        <v>2885.95</v>
      </c>
      <c r="D650" s="6">
        <v>271.94</v>
      </c>
      <c r="E650">
        <v>34.149999999999636</v>
      </c>
      <c r="F650">
        <v>-121.10000000000036</v>
      </c>
      <c r="G650">
        <v>5.0400000000000205</v>
      </c>
      <c r="H650">
        <v>671.46000000000095</v>
      </c>
      <c r="I650">
        <v>-18.660000000001673</v>
      </c>
      <c r="J650">
        <v>526.06000000000131</v>
      </c>
      <c r="K650">
        <v>-140.76000000000022</v>
      </c>
      <c r="L650">
        <v>85.820000000000164</v>
      </c>
      <c r="M650">
        <v>8.1199999999998909</v>
      </c>
      <c r="N650">
        <v>239.25</v>
      </c>
      <c r="O650">
        <v>-9.3799999999996544</v>
      </c>
      <c r="P650">
        <v>16.489999999999981</v>
      </c>
      <c r="Q650">
        <v>-2.289999999999992</v>
      </c>
      <c r="R650">
        <v>2.1099999999999852</v>
      </c>
      <c r="S650">
        <v>11.02000000000001</v>
      </c>
    </row>
    <row r="651" spans="1:19" x14ac:dyDescent="0.25">
      <c r="A651" s="4">
        <v>38018</v>
      </c>
      <c r="B651" s="6">
        <v>10583.92</v>
      </c>
      <c r="C651" s="6">
        <v>2902.19</v>
      </c>
      <c r="D651" s="6">
        <v>278.02</v>
      </c>
      <c r="E651">
        <v>95.850000000000364</v>
      </c>
      <c r="F651">
        <v>16.240000000000236</v>
      </c>
      <c r="G651">
        <v>6.0799999999999841</v>
      </c>
      <c r="H651">
        <v>34.149999999999636</v>
      </c>
      <c r="I651">
        <v>671.46000000000095</v>
      </c>
      <c r="J651">
        <v>-18.660000000001673</v>
      </c>
      <c r="K651">
        <v>526.06000000000131</v>
      </c>
      <c r="L651">
        <v>-121.10000000000036</v>
      </c>
      <c r="M651">
        <v>85.820000000000164</v>
      </c>
      <c r="N651">
        <v>8.1199999999998909</v>
      </c>
      <c r="O651">
        <v>239.25</v>
      </c>
      <c r="P651">
        <v>5.0400000000000205</v>
      </c>
      <c r="Q651">
        <v>16.489999999999981</v>
      </c>
      <c r="R651">
        <v>-2.289999999999992</v>
      </c>
      <c r="S651">
        <v>2.1099999999999852</v>
      </c>
    </row>
    <row r="652" spans="1:19" x14ac:dyDescent="0.25">
      <c r="A652" s="4">
        <v>38047</v>
      </c>
      <c r="B652" s="6">
        <v>10357.700000000001</v>
      </c>
      <c r="C652" s="6">
        <v>2895.43</v>
      </c>
      <c r="D652" s="6">
        <v>281.08999999999997</v>
      </c>
      <c r="E652">
        <v>-226.21999999999935</v>
      </c>
      <c r="F652">
        <v>-6.7600000000002183</v>
      </c>
      <c r="G652">
        <v>3.0699999999999932</v>
      </c>
      <c r="H652">
        <v>95.850000000000364</v>
      </c>
      <c r="I652">
        <v>34.149999999999636</v>
      </c>
      <c r="J652">
        <v>671.46000000000095</v>
      </c>
      <c r="K652">
        <v>-18.660000000001673</v>
      </c>
      <c r="L652">
        <v>16.240000000000236</v>
      </c>
      <c r="M652">
        <v>-121.10000000000036</v>
      </c>
      <c r="N652">
        <v>85.820000000000164</v>
      </c>
      <c r="O652">
        <v>8.1199999999998909</v>
      </c>
      <c r="P652">
        <v>6.0799999999999841</v>
      </c>
      <c r="Q652">
        <v>5.0400000000000205</v>
      </c>
      <c r="R652">
        <v>16.489999999999981</v>
      </c>
      <c r="S652">
        <v>-2.289999999999992</v>
      </c>
    </row>
    <row r="653" spans="1:19" x14ac:dyDescent="0.25">
      <c r="A653" s="4">
        <v>38078</v>
      </c>
      <c r="B653" s="6">
        <v>10225.57</v>
      </c>
      <c r="C653" s="6">
        <v>2886.44</v>
      </c>
      <c r="D653" s="6">
        <v>273.60000000000002</v>
      </c>
      <c r="E653">
        <v>-132.13000000000102</v>
      </c>
      <c r="F653">
        <v>-8.9899999999997817</v>
      </c>
      <c r="G653">
        <v>-7.4899999999999523</v>
      </c>
      <c r="H653">
        <v>-226.21999999999935</v>
      </c>
      <c r="I653">
        <v>95.850000000000364</v>
      </c>
      <c r="J653">
        <v>34.149999999999636</v>
      </c>
      <c r="K653">
        <v>671.46000000000095</v>
      </c>
      <c r="L653">
        <v>-6.7600000000002183</v>
      </c>
      <c r="M653">
        <v>16.240000000000236</v>
      </c>
      <c r="N653">
        <v>-121.10000000000036</v>
      </c>
      <c r="O653">
        <v>85.820000000000164</v>
      </c>
      <c r="P653">
        <v>3.0699999999999932</v>
      </c>
      <c r="Q653">
        <v>6.0799999999999841</v>
      </c>
      <c r="R653">
        <v>5.0400000000000205</v>
      </c>
      <c r="S653">
        <v>16.489999999999981</v>
      </c>
    </row>
    <row r="654" spans="1:19" x14ac:dyDescent="0.25">
      <c r="A654" s="4">
        <v>38108</v>
      </c>
      <c r="B654" s="6">
        <v>10188.450000000001</v>
      </c>
      <c r="C654" s="6">
        <v>2948.01</v>
      </c>
      <c r="D654" s="6">
        <v>275.82</v>
      </c>
      <c r="E654">
        <v>-37.119999999998981</v>
      </c>
      <c r="F654">
        <v>61.570000000000164</v>
      </c>
      <c r="G654">
        <v>2.2199999999999704</v>
      </c>
      <c r="H654">
        <v>-132.13000000000102</v>
      </c>
      <c r="I654">
        <v>-226.21999999999935</v>
      </c>
      <c r="J654">
        <v>95.850000000000364</v>
      </c>
      <c r="K654">
        <v>34.149999999999636</v>
      </c>
      <c r="L654">
        <v>-8.9899999999997817</v>
      </c>
      <c r="M654">
        <v>-6.7600000000002183</v>
      </c>
      <c r="N654">
        <v>16.240000000000236</v>
      </c>
      <c r="O654">
        <v>-121.10000000000036</v>
      </c>
      <c r="P654">
        <v>-7.4899999999999523</v>
      </c>
      <c r="Q654">
        <v>3.0699999999999932</v>
      </c>
      <c r="R654">
        <v>6.0799999999999841</v>
      </c>
      <c r="S654">
        <v>5.0400000000000205</v>
      </c>
    </row>
    <row r="655" spans="1:19" x14ac:dyDescent="0.25">
      <c r="A655" s="4">
        <v>38139</v>
      </c>
      <c r="B655" s="6">
        <v>10435.48</v>
      </c>
      <c r="C655" s="6">
        <v>3204.31</v>
      </c>
      <c r="D655" s="6">
        <v>277.89</v>
      </c>
      <c r="E655">
        <v>247.02999999999884</v>
      </c>
      <c r="F655">
        <v>256.29999999999973</v>
      </c>
      <c r="G655">
        <v>2.0699999999999932</v>
      </c>
      <c r="H655">
        <v>-37.119999999998981</v>
      </c>
      <c r="I655">
        <v>-132.13000000000102</v>
      </c>
      <c r="J655">
        <v>-226.21999999999935</v>
      </c>
      <c r="K655">
        <v>95.850000000000364</v>
      </c>
      <c r="L655">
        <v>61.570000000000164</v>
      </c>
      <c r="M655">
        <v>-8.9899999999997817</v>
      </c>
      <c r="N655">
        <v>-6.7600000000002183</v>
      </c>
      <c r="O655">
        <v>16.240000000000236</v>
      </c>
      <c r="P655">
        <v>2.2199999999999704</v>
      </c>
      <c r="Q655">
        <v>-7.4899999999999523</v>
      </c>
      <c r="R655">
        <v>3.0699999999999932</v>
      </c>
      <c r="S655">
        <v>6.0799999999999841</v>
      </c>
    </row>
    <row r="656" spans="1:19" x14ac:dyDescent="0.25">
      <c r="A656" s="4">
        <v>38169</v>
      </c>
      <c r="B656" s="6">
        <v>10139.709999999999</v>
      </c>
      <c r="C656" s="6">
        <v>3111.69</v>
      </c>
      <c r="D656" s="6">
        <v>281.31</v>
      </c>
      <c r="E656">
        <v>-295.77000000000044</v>
      </c>
      <c r="F656">
        <v>-92.619999999999891</v>
      </c>
      <c r="G656">
        <v>3.4200000000000159</v>
      </c>
      <c r="H656">
        <v>247.02999999999884</v>
      </c>
      <c r="I656">
        <v>-37.119999999998981</v>
      </c>
      <c r="J656">
        <v>-132.13000000000102</v>
      </c>
      <c r="K656">
        <v>-226.21999999999935</v>
      </c>
      <c r="L656">
        <v>256.29999999999973</v>
      </c>
      <c r="M656">
        <v>61.570000000000164</v>
      </c>
      <c r="N656">
        <v>-8.9899999999997817</v>
      </c>
      <c r="O656">
        <v>-6.7600000000002183</v>
      </c>
      <c r="P656">
        <v>2.0699999999999932</v>
      </c>
      <c r="Q656">
        <v>2.2199999999999704</v>
      </c>
      <c r="R656">
        <v>-7.4899999999999523</v>
      </c>
      <c r="S656">
        <v>3.0699999999999932</v>
      </c>
    </row>
    <row r="657" spans="1:19" x14ac:dyDescent="0.25">
      <c r="A657" s="4">
        <v>38200</v>
      </c>
      <c r="B657" s="6">
        <v>10173.92</v>
      </c>
      <c r="C657" s="6">
        <v>3105.46</v>
      </c>
      <c r="D657" s="6">
        <v>290.55</v>
      </c>
      <c r="E657">
        <v>34.210000000000946</v>
      </c>
      <c r="F657">
        <v>-6.2300000000000182</v>
      </c>
      <c r="G657">
        <v>9.2400000000000091</v>
      </c>
      <c r="H657">
        <v>-295.77000000000044</v>
      </c>
      <c r="I657">
        <v>247.02999999999884</v>
      </c>
      <c r="J657">
        <v>-37.119999999998981</v>
      </c>
      <c r="K657">
        <v>-132.13000000000102</v>
      </c>
      <c r="L657">
        <v>-92.619999999999891</v>
      </c>
      <c r="M657">
        <v>256.29999999999973</v>
      </c>
      <c r="N657">
        <v>61.570000000000164</v>
      </c>
      <c r="O657">
        <v>-8.9899999999997817</v>
      </c>
      <c r="P657">
        <v>3.4200000000000159</v>
      </c>
      <c r="Q657">
        <v>2.0699999999999932</v>
      </c>
      <c r="R657">
        <v>2.2199999999999704</v>
      </c>
      <c r="S657">
        <v>-7.4899999999999523</v>
      </c>
    </row>
    <row r="658" spans="1:19" x14ac:dyDescent="0.25">
      <c r="A658" s="4">
        <v>38231</v>
      </c>
      <c r="B658" s="6">
        <v>10080.27</v>
      </c>
      <c r="C658" s="6">
        <v>3243.51</v>
      </c>
      <c r="D658" s="6">
        <v>295.33</v>
      </c>
      <c r="E658">
        <v>-93.649999999999636</v>
      </c>
      <c r="F658">
        <v>138.05000000000018</v>
      </c>
      <c r="G658">
        <v>4.7799999999999727</v>
      </c>
      <c r="H658">
        <v>34.210000000000946</v>
      </c>
      <c r="I658">
        <v>-295.77000000000044</v>
      </c>
      <c r="J658">
        <v>247.02999999999884</v>
      </c>
      <c r="K658">
        <v>-37.119999999998981</v>
      </c>
      <c r="L658">
        <v>-6.2300000000000182</v>
      </c>
      <c r="M658">
        <v>-92.619999999999891</v>
      </c>
      <c r="N658">
        <v>256.29999999999973</v>
      </c>
      <c r="O658">
        <v>61.570000000000164</v>
      </c>
      <c r="P658">
        <v>9.2400000000000091</v>
      </c>
      <c r="Q658">
        <v>3.4200000000000159</v>
      </c>
      <c r="R658">
        <v>2.0699999999999932</v>
      </c>
      <c r="S658">
        <v>2.2199999999999704</v>
      </c>
    </row>
    <row r="659" spans="1:19" x14ac:dyDescent="0.25">
      <c r="A659" s="4">
        <v>38261</v>
      </c>
      <c r="B659" s="6">
        <v>10027.469999999999</v>
      </c>
      <c r="C659" s="6">
        <v>3497.42</v>
      </c>
      <c r="D659" s="6">
        <v>313.33999999999997</v>
      </c>
      <c r="E659">
        <v>-52.800000000001091</v>
      </c>
      <c r="F659">
        <v>253.90999999999985</v>
      </c>
      <c r="G659">
        <v>18.009999999999991</v>
      </c>
      <c r="H659">
        <v>-93.649999999999636</v>
      </c>
      <c r="I659">
        <v>34.210000000000946</v>
      </c>
      <c r="J659">
        <v>-295.77000000000044</v>
      </c>
      <c r="K659">
        <v>247.02999999999884</v>
      </c>
      <c r="L659">
        <v>138.05000000000018</v>
      </c>
      <c r="M659">
        <v>-6.2300000000000182</v>
      </c>
      <c r="N659">
        <v>-92.619999999999891</v>
      </c>
      <c r="O659">
        <v>256.29999999999973</v>
      </c>
      <c r="P659">
        <v>4.7799999999999727</v>
      </c>
      <c r="Q659">
        <v>9.2400000000000091</v>
      </c>
      <c r="R659">
        <v>3.4200000000000159</v>
      </c>
      <c r="S659">
        <v>2.0699999999999932</v>
      </c>
    </row>
    <row r="660" spans="1:19" x14ac:dyDescent="0.25">
      <c r="A660" s="4">
        <v>38292</v>
      </c>
      <c r="B660" s="6">
        <v>10428.02</v>
      </c>
      <c r="C660" s="6">
        <v>3658.71</v>
      </c>
      <c r="D660" s="6">
        <v>325.79000000000002</v>
      </c>
      <c r="E660">
        <v>400.55000000000109</v>
      </c>
      <c r="F660">
        <v>161.28999999999996</v>
      </c>
      <c r="G660">
        <v>12.450000000000045</v>
      </c>
      <c r="H660">
        <v>-52.800000000001091</v>
      </c>
      <c r="I660">
        <v>-93.649999999999636</v>
      </c>
      <c r="J660">
        <v>34.210000000000946</v>
      </c>
      <c r="K660">
        <v>-295.77000000000044</v>
      </c>
      <c r="L660">
        <v>253.90999999999985</v>
      </c>
      <c r="M660">
        <v>138.05000000000018</v>
      </c>
      <c r="N660">
        <v>-6.2300000000000182</v>
      </c>
      <c r="O660">
        <v>-92.619999999999891</v>
      </c>
      <c r="P660">
        <v>18.009999999999991</v>
      </c>
      <c r="Q660">
        <v>4.7799999999999727</v>
      </c>
      <c r="R660">
        <v>9.2400000000000091</v>
      </c>
      <c r="S660">
        <v>3.4200000000000159</v>
      </c>
    </row>
    <row r="661" spans="1:19" x14ac:dyDescent="0.25">
      <c r="A661" s="4">
        <v>38322</v>
      </c>
      <c r="B661" s="6">
        <v>10783.01</v>
      </c>
      <c r="C661" s="6">
        <v>3798.05</v>
      </c>
      <c r="D661" s="6">
        <v>334.95</v>
      </c>
      <c r="E661">
        <v>354.98999999999978</v>
      </c>
      <c r="F661">
        <v>139.34000000000015</v>
      </c>
      <c r="G661">
        <v>9.1599999999999682</v>
      </c>
      <c r="H661">
        <v>400.55000000000109</v>
      </c>
      <c r="I661">
        <v>-52.800000000001091</v>
      </c>
      <c r="J661">
        <v>-93.649999999999636</v>
      </c>
      <c r="K661">
        <v>34.210000000000946</v>
      </c>
      <c r="L661">
        <v>161.28999999999996</v>
      </c>
      <c r="M661">
        <v>253.90999999999985</v>
      </c>
      <c r="N661">
        <v>138.05000000000018</v>
      </c>
      <c r="O661">
        <v>-6.2300000000000182</v>
      </c>
      <c r="P661">
        <v>12.450000000000045</v>
      </c>
      <c r="Q661">
        <v>18.009999999999991</v>
      </c>
      <c r="R661">
        <v>4.7799999999999727</v>
      </c>
      <c r="S661">
        <v>9.2400000000000091</v>
      </c>
    </row>
    <row r="662" spans="1:19" x14ac:dyDescent="0.25">
      <c r="A662" s="4">
        <v>38353</v>
      </c>
      <c r="B662" s="6">
        <v>10489.94</v>
      </c>
      <c r="C662" s="6">
        <v>3598.48</v>
      </c>
      <c r="D662" s="6">
        <v>343.46</v>
      </c>
      <c r="E662">
        <v>-293.06999999999971</v>
      </c>
      <c r="F662">
        <v>-199.57000000000016</v>
      </c>
      <c r="G662">
        <v>8.5099999999999909</v>
      </c>
      <c r="H662">
        <v>354.98999999999978</v>
      </c>
      <c r="I662">
        <v>400.55000000000109</v>
      </c>
      <c r="J662">
        <v>-52.800000000001091</v>
      </c>
      <c r="K662">
        <v>-93.649999999999636</v>
      </c>
      <c r="L662">
        <v>139.34000000000015</v>
      </c>
      <c r="M662">
        <v>161.28999999999996</v>
      </c>
      <c r="N662">
        <v>253.90999999999985</v>
      </c>
      <c r="O662">
        <v>138.05000000000018</v>
      </c>
      <c r="P662">
        <v>9.1599999999999682</v>
      </c>
      <c r="Q662">
        <v>12.450000000000045</v>
      </c>
      <c r="R662">
        <v>18.009999999999991</v>
      </c>
      <c r="S662">
        <v>4.7799999999999727</v>
      </c>
    </row>
    <row r="663" spans="1:19" x14ac:dyDescent="0.25">
      <c r="A663" s="4">
        <v>38384</v>
      </c>
      <c r="B663" s="6">
        <v>10766.23</v>
      </c>
      <c r="C663" s="6">
        <v>3726.65</v>
      </c>
      <c r="D663" s="6">
        <v>352.89</v>
      </c>
      <c r="E663">
        <v>276.28999999999905</v>
      </c>
      <c r="F663">
        <v>128.17000000000007</v>
      </c>
      <c r="G663">
        <v>9.4300000000000068</v>
      </c>
      <c r="H663">
        <v>-293.06999999999971</v>
      </c>
      <c r="I663">
        <v>354.98999999999978</v>
      </c>
      <c r="J663">
        <v>400.55000000000109</v>
      </c>
      <c r="K663">
        <v>-52.800000000001091</v>
      </c>
      <c r="L663">
        <v>-199.57000000000016</v>
      </c>
      <c r="M663">
        <v>139.34000000000015</v>
      </c>
      <c r="N663">
        <v>161.28999999999996</v>
      </c>
      <c r="O663">
        <v>253.90999999999985</v>
      </c>
      <c r="P663">
        <v>8.5099999999999909</v>
      </c>
      <c r="Q663">
        <v>9.1599999999999682</v>
      </c>
      <c r="R663">
        <v>12.450000000000045</v>
      </c>
      <c r="S663">
        <v>18.009999999999991</v>
      </c>
    </row>
    <row r="664" spans="1:19" x14ac:dyDescent="0.25">
      <c r="A664" s="4">
        <v>38412</v>
      </c>
      <c r="B664" s="6">
        <v>10503.76</v>
      </c>
      <c r="C664" s="6">
        <v>3715.97</v>
      </c>
      <c r="D664" s="6">
        <v>358.33</v>
      </c>
      <c r="E664">
        <v>-262.46999999999935</v>
      </c>
      <c r="F664">
        <v>-10.680000000000291</v>
      </c>
      <c r="G664">
        <v>5.4399999999999977</v>
      </c>
      <c r="H664">
        <v>276.28999999999905</v>
      </c>
      <c r="I664">
        <v>-293.06999999999971</v>
      </c>
      <c r="J664">
        <v>354.98999999999978</v>
      </c>
      <c r="K664">
        <v>400.55000000000109</v>
      </c>
      <c r="L664">
        <v>128.17000000000007</v>
      </c>
      <c r="M664">
        <v>-199.57000000000016</v>
      </c>
      <c r="N664">
        <v>139.34000000000015</v>
      </c>
      <c r="O664">
        <v>161.28999999999996</v>
      </c>
      <c r="P664">
        <v>9.4300000000000068</v>
      </c>
      <c r="Q664">
        <v>8.5099999999999909</v>
      </c>
      <c r="R664">
        <v>9.1599999999999682</v>
      </c>
      <c r="S664">
        <v>12.450000000000045</v>
      </c>
    </row>
    <row r="665" spans="1:19" x14ac:dyDescent="0.25">
      <c r="A665" s="4">
        <v>38443</v>
      </c>
      <c r="B665" s="6">
        <v>10192.51</v>
      </c>
      <c r="C665" s="6">
        <v>3426.44</v>
      </c>
      <c r="D665" s="6">
        <v>371.47</v>
      </c>
      <c r="E665">
        <v>-311.25</v>
      </c>
      <c r="F665">
        <v>-289.52999999999975</v>
      </c>
      <c r="G665">
        <v>13.140000000000043</v>
      </c>
      <c r="H665">
        <v>-262.46999999999935</v>
      </c>
      <c r="I665">
        <v>276.28999999999905</v>
      </c>
      <c r="J665">
        <v>-293.06999999999971</v>
      </c>
      <c r="K665">
        <v>354.98999999999978</v>
      </c>
      <c r="L665">
        <v>-10.680000000000291</v>
      </c>
      <c r="M665">
        <v>128.17000000000007</v>
      </c>
      <c r="N665">
        <v>-199.57000000000016</v>
      </c>
      <c r="O665">
        <v>139.34000000000015</v>
      </c>
      <c r="P665">
        <v>5.4399999999999977</v>
      </c>
      <c r="Q665">
        <v>9.4300000000000068</v>
      </c>
      <c r="R665">
        <v>8.5099999999999909</v>
      </c>
      <c r="S665">
        <v>9.1599999999999682</v>
      </c>
    </row>
    <row r="666" spans="1:19" x14ac:dyDescent="0.25">
      <c r="A666" s="4">
        <v>38473</v>
      </c>
      <c r="B666" s="6">
        <v>10467.48</v>
      </c>
      <c r="C666" s="6">
        <v>3599.58</v>
      </c>
      <c r="D666" s="6">
        <v>365.13</v>
      </c>
      <c r="E666">
        <v>274.96999999999935</v>
      </c>
      <c r="F666">
        <v>173.13999999999987</v>
      </c>
      <c r="G666">
        <v>-6.3400000000000318</v>
      </c>
      <c r="H666">
        <v>-311.25</v>
      </c>
      <c r="I666">
        <v>-262.46999999999935</v>
      </c>
      <c r="J666">
        <v>276.28999999999905</v>
      </c>
      <c r="K666">
        <v>-293.06999999999971</v>
      </c>
      <c r="L666">
        <v>-289.52999999999975</v>
      </c>
      <c r="M666">
        <v>-10.680000000000291</v>
      </c>
      <c r="N666">
        <v>128.17000000000007</v>
      </c>
      <c r="O666">
        <v>-199.57000000000016</v>
      </c>
      <c r="P666">
        <v>13.140000000000043</v>
      </c>
      <c r="Q666">
        <v>5.4399999999999977</v>
      </c>
      <c r="R666">
        <v>9.4300000000000068</v>
      </c>
      <c r="S666">
        <v>8.5099999999999909</v>
      </c>
    </row>
    <row r="667" spans="1:19" x14ac:dyDescent="0.25">
      <c r="A667" s="4">
        <v>38504</v>
      </c>
      <c r="B667" s="6">
        <v>10274.969999999999</v>
      </c>
      <c r="C667" s="6">
        <v>3487.76</v>
      </c>
      <c r="D667" s="6">
        <v>386.59</v>
      </c>
      <c r="E667">
        <v>-192.51000000000022</v>
      </c>
      <c r="F667">
        <v>-111.81999999999971</v>
      </c>
      <c r="G667">
        <v>21.45999999999998</v>
      </c>
      <c r="H667">
        <v>274.96999999999935</v>
      </c>
      <c r="I667">
        <v>-311.25</v>
      </c>
      <c r="J667">
        <v>-262.46999999999935</v>
      </c>
      <c r="K667">
        <v>276.28999999999905</v>
      </c>
      <c r="L667">
        <v>173.13999999999987</v>
      </c>
      <c r="M667">
        <v>-289.52999999999975</v>
      </c>
      <c r="N667">
        <v>-10.680000000000291</v>
      </c>
      <c r="O667">
        <v>128.17000000000007</v>
      </c>
      <c r="P667">
        <v>-6.3400000000000318</v>
      </c>
      <c r="Q667">
        <v>13.140000000000043</v>
      </c>
      <c r="R667">
        <v>5.4399999999999977</v>
      </c>
      <c r="S667">
        <v>9.4300000000000068</v>
      </c>
    </row>
    <row r="668" spans="1:19" x14ac:dyDescent="0.25">
      <c r="A668" s="4">
        <v>38534</v>
      </c>
      <c r="B668" s="6">
        <v>10640.91</v>
      </c>
      <c r="C668" s="6">
        <v>3799.95</v>
      </c>
      <c r="D668" s="6">
        <v>397.29</v>
      </c>
      <c r="E668">
        <v>365.94000000000051</v>
      </c>
      <c r="F668">
        <v>312.1899999999996</v>
      </c>
      <c r="G668">
        <v>10.700000000000045</v>
      </c>
      <c r="H668">
        <v>-192.51000000000022</v>
      </c>
      <c r="I668">
        <v>274.96999999999935</v>
      </c>
      <c r="J668">
        <v>-311.25</v>
      </c>
      <c r="K668">
        <v>-262.46999999999935</v>
      </c>
      <c r="L668">
        <v>-111.81999999999971</v>
      </c>
      <c r="M668">
        <v>173.13999999999987</v>
      </c>
      <c r="N668">
        <v>-289.52999999999975</v>
      </c>
      <c r="O668">
        <v>-10.680000000000291</v>
      </c>
      <c r="P668">
        <v>21.45999999999998</v>
      </c>
      <c r="Q668">
        <v>-6.3400000000000318</v>
      </c>
      <c r="R668">
        <v>13.140000000000043</v>
      </c>
      <c r="S668">
        <v>5.4399999999999977</v>
      </c>
    </row>
    <row r="669" spans="1:19" x14ac:dyDescent="0.25">
      <c r="A669" s="4">
        <v>38565</v>
      </c>
      <c r="B669" s="6">
        <v>10481.6</v>
      </c>
      <c r="C669" s="6">
        <v>3680.86</v>
      </c>
      <c r="D669" s="6">
        <v>407.46</v>
      </c>
      <c r="E669">
        <v>-159.30999999999949</v>
      </c>
      <c r="F669">
        <v>-119.08999999999969</v>
      </c>
      <c r="G669">
        <v>10.169999999999959</v>
      </c>
      <c r="H669">
        <v>365.94000000000051</v>
      </c>
      <c r="I669">
        <v>-192.51000000000022</v>
      </c>
      <c r="J669">
        <v>274.96999999999935</v>
      </c>
      <c r="K669">
        <v>-311.25</v>
      </c>
      <c r="L669">
        <v>312.1899999999996</v>
      </c>
      <c r="M669">
        <v>-111.81999999999971</v>
      </c>
      <c r="N669">
        <v>173.13999999999987</v>
      </c>
      <c r="O669">
        <v>-289.52999999999975</v>
      </c>
      <c r="P669">
        <v>10.700000000000045</v>
      </c>
      <c r="Q669">
        <v>21.45999999999998</v>
      </c>
      <c r="R669">
        <v>-6.3400000000000318</v>
      </c>
      <c r="S669">
        <v>13.140000000000043</v>
      </c>
    </row>
    <row r="670" spans="1:19" x14ac:dyDescent="0.25">
      <c r="A670" s="4">
        <v>38596</v>
      </c>
      <c r="B670" s="6">
        <v>10568.7</v>
      </c>
      <c r="C670" s="6">
        <v>3740.55</v>
      </c>
      <c r="D670" s="6">
        <v>432.38</v>
      </c>
      <c r="E670">
        <v>87.100000000000364</v>
      </c>
      <c r="F670">
        <v>59.690000000000055</v>
      </c>
      <c r="G670">
        <v>24.920000000000016</v>
      </c>
      <c r="H670">
        <v>-159.30999999999949</v>
      </c>
      <c r="I670">
        <v>365.94000000000051</v>
      </c>
      <c r="J670">
        <v>-192.51000000000022</v>
      </c>
      <c r="K670">
        <v>274.96999999999935</v>
      </c>
      <c r="L670">
        <v>-119.08999999999969</v>
      </c>
      <c r="M670">
        <v>312.1899999999996</v>
      </c>
      <c r="N670">
        <v>-111.81999999999971</v>
      </c>
      <c r="O670">
        <v>173.13999999999987</v>
      </c>
      <c r="P670">
        <v>10.169999999999959</v>
      </c>
      <c r="Q670">
        <v>10.700000000000045</v>
      </c>
      <c r="R670">
        <v>21.45999999999998</v>
      </c>
      <c r="S670">
        <v>-6.3400000000000318</v>
      </c>
    </row>
    <row r="671" spans="1:19" x14ac:dyDescent="0.25">
      <c r="A671" s="4">
        <v>38626</v>
      </c>
      <c r="B671" s="6">
        <v>10440.07</v>
      </c>
      <c r="C671" s="6">
        <v>3815.46</v>
      </c>
      <c r="D671" s="6">
        <v>401.11</v>
      </c>
      <c r="E671">
        <v>-128.63000000000102</v>
      </c>
      <c r="F671">
        <v>74.909999999999854</v>
      </c>
      <c r="G671">
        <v>-31.269999999999982</v>
      </c>
      <c r="H671">
        <v>87.100000000000364</v>
      </c>
      <c r="I671">
        <v>-159.30999999999949</v>
      </c>
      <c r="J671">
        <v>365.94000000000051</v>
      </c>
      <c r="K671">
        <v>-192.51000000000022</v>
      </c>
      <c r="L671">
        <v>59.690000000000055</v>
      </c>
      <c r="M671">
        <v>-119.08999999999969</v>
      </c>
      <c r="N671">
        <v>312.1899999999996</v>
      </c>
      <c r="O671">
        <v>-111.81999999999971</v>
      </c>
      <c r="P671">
        <v>24.920000000000016</v>
      </c>
      <c r="Q671">
        <v>10.169999999999959</v>
      </c>
      <c r="R671">
        <v>10.700000000000045</v>
      </c>
      <c r="S671">
        <v>21.45999999999998</v>
      </c>
    </row>
    <row r="672" spans="1:19" x14ac:dyDescent="0.25">
      <c r="A672" s="4">
        <v>38657</v>
      </c>
      <c r="B672" s="6">
        <v>10805.87</v>
      </c>
      <c r="C672" s="6">
        <v>4113.8</v>
      </c>
      <c r="D672" s="6">
        <v>400.15</v>
      </c>
      <c r="E672">
        <v>365.80000000000109</v>
      </c>
      <c r="F672">
        <v>298.34000000000015</v>
      </c>
      <c r="G672">
        <v>-0.96000000000003638</v>
      </c>
      <c r="H672">
        <v>-128.63000000000102</v>
      </c>
      <c r="I672">
        <v>87.100000000000364</v>
      </c>
      <c r="J672">
        <v>-159.30999999999949</v>
      </c>
      <c r="K672">
        <v>365.94000000000051</v>
      </c>
      <c r="L672">
        <v>74.909999999999854</v>
      </c>
      <c r="M672">
        <v>59.690000000000055</v>
      </c>
      <c r="N672">
        <v>-119.08999999999969</v>
      </c>
      <c r="O672">
        <v>312.1899999999996</v>
      </c>
      <c r="P672">
        <v>-31.269999999999982</v>
      </c>
      <c r="Q672">
        <v>24.920000000000016</v>
      </c>
      <c r="R672">
        <v>10.169999999999959</v>
      </c>
      <c r="S672">
        <v>10.700000000000045</v>
      </c>
    </row>
    <row r="673" spans="1:19" x14ac:dyDescent="0.25">
      <c r="A673" s="4">
        <v>38687</v>
      </c>
      <c r="B673" s="6">
        <v>10717.5</v>
      </c>
      <c r="C673" s="6">
        <v>4196.03</v>
      </c>
      <c r="D673" s="6">
        <v>405.11</v>
      </c>
      <c r="E673">
        <v>-88.3700000000008</v>
      </c>
      <c r="F673">
        <v>82.229999999999563</v>
      </c>
      <c r="G673">
        <v>4.9600000000000364</v>
      </c>
      <c r="H673">
        <v>365.80000000000109</v>
      </c>
      <c r="I673">
        <v>-128.63000000000102</v>
      </c>
      <c r="J673">
        <v>87.100000000000364</v>
      </c>
      <c r="K673">
        <v>-159.30999999999949</v>
      </c>
      <c r="L673">
        <v>298.34000000000015</v>
      </c>
      <c r="M673">
        <v>74.909999999999854</v>
      </c>
      <c r="N673">
        <v>59.690000000000055</v>
      </c>
      <c r="O673">
        <v>-119.08999999999969</v>
      </c>
      <c r="P673">
        <v>-0.96000000000003638</v>
      </c>
      <c r="Q673">
        <v>-31.269999999999982</v>
      </c>
      <c r="R673">
        <v>24.920000000000016</v>
      </c>
      <c r="S673">
        <v>10.169999999999959</v>
      </c>
    </row>
    <row r="674" spans="1:19" x14ac:dyDescent="0.25">
      <c r="A674" s="4">
        <v>38718</v>
      </c>
      <c r="B674" s="6">
        <v>10864.86</v>
      </c>
      <c r="C674" s="6">
        <v>4367.54</v>
      </c>
      <c r="D674" s="6">
        <v>413.84</v>
      </c>
      <c r="E674">
        <v>147.36000000000058</v>
      </c>
      <c r="F674">
        <v>171.51000000000022</v>
      </c>
      <c r="G674">
        <v>8.7299999999999613</v>
      </c>
      <c r="H674">
        <v>-88.3700000000008</v>
      </c>
      <c r="I674">
        <v>365.80000000000109</v>
      </c>
      <c r="J674">
        <v>-128.63000000000102</v>
      </c>
      <c r="K674">
        <v>87.100000000000364</v>
      </c>
      <c r="L674">
        <v>82.229999999999563</v>
      </c>
      <c r="M674">
        <v>298.34000000000015</v>
      </c>
      <c r="N674">
        <v>74.909999999999854</v>
      </c>
      <c r="O674">
        <v>59.690000000000055</v>
      </c>
      <c r="P674">
        <v>4.9600000000000364</v>
      </c>
      <c r="Q674">
        <v>-0.96000000000003638</v>
      </c>
      <c r="R674">
        <v>-31.269999999999982</v>
      </c>
      <c r="S674">
        <v>24.920000000000016</v>
      </c>
    </row>
    <row r="675" spans="1:19" x14ac:dyDescent="0.25">
      <c r="A675" s="4">
        <v>38749</v>
      </c>
      <c r="B675" s="6">
        <v>10993.41</v>
      </c>
      <c r="C675" s="6">
        <v>4436.3900000000003</v>
      </c>
      <c r="D675" s="6">
        <v>412.84</v>
      </c>
      <c r="E675">
        <v>128.54999999999927</v>
      </c>
      <c r="F675">
        <v>68.850000000000364</v>
      </c>
      <c r="G675">
        <v>-1</v>
      </c>
      <c r="H675">
        <v>147.36000000000058</v>
      </c>
      <c r="I675">
        <v>-88.3700000000008</v>
      </c>
      <c r="J675">
        <v>365.80000000000109</v>
      </c>
      <c r="K675">
        <v>-128.63000000000102</v>
      </c>
      <c r="L675">
        <v>171.51000000000022</v>
      </c>
      <c r="M675">
        <v>82.229999999999563</v>
      </c>
      <c r="N675">
        <v>298.34000000000015</v>
      </c>
      <c r="O675">
        <v>74.909999999999854</v>
      </c>
      <c r="P675">
        <v>8.7299999999999613</v>
      </c>
      <c r="Q675">
        <v>4.9600000000000364</v>
      </c>
      <c r="R675">
        <v>-0.96000000000003638</v>
      </c>
      <c r="S675">
        <v>-31.269999999999982</v>
      </c>
    </row>
    <row r="676" spans="1:19" x14ac:dyDescent="0.25">
      <c r="A676" s="4">
        <v>38777</v>
      </c>
      <c r="B676" s="6">
        <v>11109.32</v>
      </c>
      <c r="C676" s="6">
        <v>4568</v>
      </c>
      <c r="D676" s="6">
        <v>389.01</v>
      </c>
      <c r="E676">
        <v>115.90999999999985</v>
      </c>
      <c r="F676">
        <v>131.60999999999967</v>
      </c>
      <c r="G676">
        <v>-23.829999999999984</v>
      </c>
      <c r="H676">
        <v>128.54999999999927</v>
      </c>
      <c r="I676">
        <v>147.36000000000058</v>
      </c>
      <c r="J676">
        <v>-88.3700000000008</v>
      </c>
      <c r="K676">
        <v>365.80000000000109</v>
      </c>
      <c r="L676">
        <v>68.850000000000364</v>
      </c>
      <c r="M676">
        <v>171.51000000000022</v>
      </c>
      <c r="N676">
        <v>82.229999999999563</v>
      </c>
      <c r="O676">
        <v>298.34000000000015</v>
      </c>
      <c r="P676">
        <v>-1</v>
      </c>
      <c r="Q676">
        <v>8.7299999999999613</v>
      </c>
      <c r="R676">
        <v>4.9600000000000364</v>
      </c>
      <c r="S676">
        <v>-0.96000000000003638</v>
      </c>
    </row>
    <row r="677" spans="1:19" x14ac:dyDescent="0.25">
      <c r="A677" s="4">
        <v>38808</v>
      </c>
      <c r="B677" s="6">
        <v>11367.14</v>
      </c>
      <c r="C677" s="6">
        <v>4664.49</v>
      </c>
      <c r="D677" s="6">
        <v>397.46</v>
      </c>
      <c r="E677">
        <v>257.81999999999971</v>
      </c>
      <c r="F677">
        <v>96.489999999999782</v>
      </c>
      <c r="G677">
        <v>8.4499999999999886</v>
      </c>
      <c r="H677">
        <v>115.90999999999985</v>
      </c>
      <c r="I677">
        <v>128.54999999999927</v>
      </c>
      <c r="J677">
        <v>147.36000000000058</v>
      </c>
      <c r="K677">
        <v>-88.3700000000008</v>
      </c>
      <c r="L677">
        <v>131.60999999999967</v>
      </c>
      <c r="M677">
        <v>68.850000000000364</v>
      </c>
      <c r="N677">
        <v>171.51000000000022</v>
      </c>
      <c r="O677">
        <v>82.229999999999563</v>
      </c>
      <c r="P677">
        <v>-23.829999999999984</v>
      </c>
      <c r="Q677">
        <v>-1</v>
      </c>
      <c r="R677">
        <v>8.7299999999999613</v>
      </c>
      <c r="S677">
        <v>4.9600000000000364</v>
      </c>
    </row>
    <row r="678" spans="1:19" x14ac:dyDescent="0.25">
      <c r="A678" s="4">
        <v>38838</v>
      </c>
      <c r="B678" s="6">
        <v>11168.31</v>
      </c>
      <c r="C678" s="6">
        <v>4669.6499999999996</v>
      </c>
      <c r="D678" s="6">
        <v>406.17</v>
      </c>
      <c r="E678">
        <v>-198.82999999999993</v>
      </c>
      <c r="F678">
        <v>5.1599999999998545</v>
      </c>
      <c r="G678">
        <v>8.7100000000000364</v>
      </c>
      <c r="H678">
        <v>257.81999999999971</v>
      </c>
      <c r="I678">
        <v>115.90999999999985</v>
      </c>
      <c r="J678">
        <v>128.54999999999927</v>
      </c>
      <c r="K678">
        <v>147.36000000000058</v>
      </c>
      <c r="L678">
        <v>96.489999999999782</v>
      </c>
      <c r="M678">
        <v>131.60999999999967</v>
      </c>
      <c r="N678">
        <v>68.850000000000364</v>
      </c>
      <c r="O678">
        <v>171.51000000000022</v>
      </c>
      <c r="P678">
        <v>8.4499999999999886</v>
      </c>
      <c r="Q678">
        <v>-23.829999999999984</v>
      </c>
      <c r="R678">
        <v>-1</v>
      </c>
      <c r="S678">
        <v>8.7299999999999613</v>
      </c>
    </row>
    <row r="679" spans="1:19" x14ac:dyDescent="0.25">
      <c r="A679" s="4">
        <v>38869</v>
      </c>
      <c r="B679" s="6">
        <v>11150.22</v>
      </c>
      <c r="C679" s="6">
        <v>4928.8900000000003</v>
      </c>
      <c r="D679" s="6">
        <v>413.95</v>
      </c>
      <c r="E679">
        <v>-18.090000000000146</v>
      </c>
      <c r="F679">
        <v>259.24000000000069</v>
      </c>
      <c r="G679">
        <v>7.7799999999999727</v>
      </c>
      <c r="H679">
        <v>-198.82999999999993</v>
      </c>
      <c r="I679">
        <v>257.81999999999971</v>
      </c>
      <c r="J679">
        <v>115.90999999999985</v>
      </c>
      <c r="K679">
        <v>128.54999999999927</v>
      </c>
      <c r="L679">
        <v>5.1599999999998545</v>
      </c>
      <c r="M679">
        <v>96.489999999999782</v>
      </c>
      <c r="N679">
        <v>131.60999999999967</v>
      </c>
      <c r="O679">
        <v>68.850000000000364</v>
      </c>
      <c r="P679">
        <v>8.7100000000000364</v>
      </c>
      <c r="Q679">
        <v>8.4499999999999886</v>
      </c>
      <c r="R679">
        <v>-23.829999999999984</v>
      </c>
      <c r="S679">
        <v>-1</v>
      </c>
    </row>
    <row r="680" spans="1:19" x14ac:dyDescent="0.25">
      <c r="A680" s="4">
        <v>38899</v>
      </c>
      <c r="B680" s="6">
        <v>11185.68</v>
      </c>
      <c r="C680" s="6">
        <v>4381.99</v>
      </c>
      <c r="D680" s="6">
        <v>433.42</v>
      </c>
      <c r="E680">
        <v>35.460000000000946</v>
      </c>
      <c r="F680">
        <v>-546.90000000000055</v>
      </c>
      <c r="G680">
        <v>19.470000000000027</v>
      </c>
      <c r="H680">
        <v>-18.090000000000146</v>
      </c>
      <c r="I680">
        <v>-198.82999999999993</v>
      </c>
      <c r="J680">
        <v>257.81999999999971</v>
      </c>
      <c r="K680">
        <v>115.90999999999985</v>
      </c>
      <c r="L680">
        <v>259.24000000000069</v>
      </c>
      <c r="M680">
        <v>5.1599999999998545</v>
      </c>
      <c r="N680">
        <v>96.489999999999782</v>
      </c>
      <c r="O680">
        <v>131.60999999999967</v>
      </c>
      <c r="P680">
        <v>7.7799999999999727</v>
      </c>
      <c r="Q680">
        <v>8.7100000000000364</v>
      </c>
      <c r="R680">
        <v>8.4499999999999886</v>
      </c>
      <c r="S680">
        <v>-23.829999999999984</v>
      </c>
    </row>
    <row r="681" spans="1:19" x14ac:dyDescent="0.25">
      <c r="A681" s="4">
        <v>38930</v>
      </c>
      <c r="B681" s="6">
        <v>11381.15</v>
      </c>
      <c r="C681" s="6">
        <v>4282.9399999999996</v>
      </c>
      <c r="D681" s="6">
        <v>442.55</v>
      </c>
      <c r="E681">
        <v>195.46999999999935</v>
      </c>
      <c r="F681">
        <v>-99.050000000000182</v>
      </c>
      <c r="G681">
        <v>9.1299999999999955</v>
      </c>
      <c r="H681">
        <v>35.460000000000946</v>
      </c>
      <c r="I681">
        <v>-18.090000000000146</v>
      </c>
      <c r="J681">
        <v>-198.82999999999993</v>
      </c>
      <c r="K681">
        <v>257.81999999999971</v>
      </c>
      <c r="L681">
        <v>-546.90000000000055</v>
      </c>
      <c r="M681">
        <v>259.24000000000069</v>
      </c>
      <c r="N681">
        <v>5.1599999999998545</v>
      </c>
      <c r="O681">
        <v>96.489999999999782</v>
      </c>
      <c r="P681">
        <v>19.470000000000027</v>
      </c>
      <c r="Q681">
        <v>7.7799999999999727</v>
      </c>
      <c r="R681">
        <v>8.7100000000000364</v>
      </c>
      <c r="S681">
        <v>8.4499999999999886</v>
      </c>
    </row>
    <row r="682" spans="1:19" x14ac:dyDescent="0.25">
      <c r="A682" s="4">
        <v>38961</v>
      </c>
      <c r="B682" s="6">
        <v>11679.07</v>
      </c>
      <c r="C682" s="6">
        <v>4453.46</v>
      </c>
      <c r="D682" s="6">
        <v>428.4</v>
      </c>
      <c r="E682">
        <v>297.92000000000007</v>
      </c>
      <c r="F682">
        <v>170.52000000000044</v>
      </c>
      <c r="G682">
        <v>-14.150000000000034</v>
      </c>
      <c r="H682">
        <v>195.46999999999935</v>
      </c>
      <c r="I682">
        <v>35.460000000000946</v>
      </c>
      <c r="J682">
        <v>-18.090000000000146</v>
      </c>
      <c r="K682">
        <v>-198.82999999999993</v>
      </c>
      <c r="L682">
        <v>-99.050000000000182</v>
      </c>
      <c r="M682">
        <v>-546.90000000000055</v>
      </c>
      <c r="N682">
        <v>259.24000000000069</v>
      </c>
      <c r="O682">
        <v>5.1599999999998545</v>
      </c>
      <c r="P682">
        <v>9.1299999999999955</v>
      </c>
      <c r="Q682">
        <v>19.470000000000027</v>
      </c>
      <c r="R682">
        <v>7.7799999999999727</v>
      </c>
      <c r="S682">
        <v>8.7100000000000364</v>
      </c>
    </row>
    <row r="683" spans="1:19" x14ac:dyDescent="0.25">
      <c r="A683" s="4">
        <v>38991</v>
      </c>
      <c r="B683" s="6">
        <v>12080.73</v>
      </c>
      <c r="C683" s="6">
        <v>4726.6099999999997</v>
      </c>
      <c r="D683" s="6">
        <v>448.29</v>
      </c>
      <c r="E683">
        <v>401.65999999999985</v>
      </c>
      <c r="F683">
        <v>273.14999999999964</v>
      </c>
      <c r="G683">
        <v>19.890000000000043</v>
      </c>
      <c r="H683">
        <v>297.92000000000007</v>
      </c>
      <c r="I683">
        <v>195.46999999999935</v>
      </c>
      <c r="J683">
        <v>35.460000000000946</v>
      </c>
      <c r="K683">
        <v>-18.090000000000146</v>
      </c>
      <c r="L683">
        <v>170.52000000000044</v>
      </c>
      <c r="M683">
        <v>-99.050000000000182</v>
      </c>
      <c r="N683">
        <v>-546.90000000000055</v>
      </c>
      <c r="O683">
        <v>259.24000000000069</v>
      </c>
      <c r="P683">
        <v>-14.150000000000034</v>
      </c>
      <c r="Q683">
        <v>9.1299999999999955</v>
      </c>
      <c r="R683">
        <v>19.470000000000027</v>
      </c>
      <c r="S683">
        <v>7.7799999999999727</v>
      </c>
    </row>
    <row r="684" spans="1:19" x14ac:dyDescent="0.25">
      <c r="A684" s="4">
        <v>39022</v>
      </c>
      <c r="B684" s="6">
        <v>12221.93</v>
      </c>
      <c r="C684" s="6">
        <v>4727.42</v>
      </c>
      <c r="D684" s="6">
        <v>455.87</v>
      </c>
      <c r="E684">
        <v>141.20000000000073</v>
      </c>
      <c r="F684">
        <v>0.81000000000040018</v>
      </c>
      <c r="G684">
        <v>7.5799999999999841</v>
      </c>
      <c r="H684">
        <v>401.65999999999985</v>
      </c>
      <c r="I684">
        <v>297.92000000000007</v>
      </c>
      <c r="J684">
        <v>195.46999999999935</v>
      </c>
      <c r="K684">
        <v>35.460000000000946</v>
      </c>
      <c r="L684">
        <v>273.14999999999964</v>
      </c>
      <c r="M684">
        <v>170.52000000000044</v>
      </c>
      <c r="N684">
        <v>-99.050000000000182</v>
      </c>
      <c r="O684">
        <v>-546.90000000000055</v>
      </c>
      <c r="P684">
        <v>19.890000000000043</v>
      </c>
      <c r="Q684">
        <v>-14.150000000000034</v>
      </c>
      <c r="R684">
        <v>9.1299999999999955</v>
      </c>
      <c r="S684">
        <v>19.470000000000027</v>
      </c>
    </row>
    <row r="685" spans="1:19" x14ac:dyDescent="0.25">
      <c r="A685" s="4">
        <v>39052</v>
      </c>
      <c r="B685" s="6">
        <v>12463.15</v>
      </c>
      <c r="C685" s="6">
        <v>4560.18</v>
      </c>
      <c r="D685" s="6">
        <v>456.77</v>
      </c>
      <c r="E685">
        <v>241.21999999999935</v>
      </c>
      <c r="F685">
        <v>-167.23999999999978</v>
      </c>
      <c r="G685">
        <v>0.89999999999997726</v>
      </c>
      <c r="H685">
        <v>141.20000000000073</v>
      </c>
      <c r="I685">
        <v>401.65999999999985</v>
      </c>
      <c r="J685">
        <v>297.92000000000007</v>
      </c>
      <c r="K685">
        <v>195.46999999999935</v>
      </c>
      <c r="L685">
        <v>0.81000000000040018</v>
      </c>
      <c r="M685">
        <v>273.14999999999964</v>
      </c>
      <c r="N685">
        <v>170.52000000000044</v>
      </c>
      <c r="O685">
        <v>-99.050000000000182</v>
      </c>
      <c r="P685">
        <v>7.5799999999999841</v>
      </c>
      <c r="Q685">
        <v>19.890000000000043</v>
      </c>
      <c r="R685">
        <v>-14.150000000000034</v>
      </c>
      <c r="S685">
        <v>9.1299999999999955</v>
      </c>
    </row>
    <row r="686" spans="1:19" x14ac:dyDescent="0.25">
      <c r="A686" s="4">
        <v>39083</v>
      </c>
      <c r="B686" s="6">
        <v>12621.69</v>
      </c>
      <c r="C686" s="6">
        <v>4916.82</v>
      </c>
      <c r="D686" s="6">
        <v>454.54</v>
      </c>
      <c r="E686">
        <v>158.54000000000087</v>
      </c>
      <c r="F686">
        <v>356.63999999999942</v>
      </c>
      <c r="G686">
        <v>-2.2299999999999613</v>
      </c>
      <c r="H686">
        <v>241.21999999999935</v>
      </c>
      <c r="I686">
        <v>141.20000000000073</v>
      </c>
      <c r="J686">
        <v>401.65999999999985</v>
      </c>
      <c r="K686">
        <v>297.92000000000007</v>
      </c>
      <c r="L686">
        <v>-167.23999999999978</v>
      </c>
      <c r="M686">
        <v>0.81000000000040018</v>
      </c>
      <c r="N686">
        <v>273.14999999999964</v>
      </c>
      <c r="O686">
        <v>170.52000000000044</v>
      </c>
      <c r="P686">
        <v>0.89999999999997726</v>
      </c>
      <c r="Q686">
        <v>7.5799999999999841</v>
      </c>
      <c r="R686">
        <v>19.890000000000043</v>
      </c>
      <c r="S686">
        <v>-14.150000000000034</v>
      </c>
    </row>
    <row r="687" spans="1:19" x14ac:dyDescent="0.25">
      <c r="A687" s="4">
        <v>39114</v>
      </c>
      <c r="B687" s="6">
        <v>12268.63</v>
      </c>
      <c r="C687" s="6">
        <v>4863.5200000000004</v>
      </c>
      <c r="D687" s="6">
        <v>479.19</v>
      </c>
      <c r="E687">
        <v>-353.06000000000131</v>
      </c>
      <c r="F687">
        <v>-53.299999999999272</v>
      </c>
      <c r="G687">
        <v>24.649999999999977</v>
      </c>
      <c r="H687">
        <v>158.54000000000087</v>
      </c>
      <c r="I687">
        <v>241.21999999999935</v>
      </c>
      <c r="J687">
        <v>141.20000000000073</v>
      </c>
      <c r="K687">
        <v>401.65999999999985</v>
      </c>
      <c r="L687">
        <v>356.63999999999942</v>
      </c>
      <c r="M687">
        <v>-167.23999999999978</v>
      </c>
      <c r="N687">
        <v>0.81000000000040018</v>
      </c>
      <c r="O687">
        <v>273.14999999999964</v>
      </c>
      <c r="P687">
        <v>-2.2299999999999613</v>
      </c>
      <c r="Q687">
        <v>0.89999999999997726</v>
      </c>
      <c r="R687">
        <v>7.5799999999999841</v>
      </c>
      <c r="S687">
        <v>19.890000000000043</v>
      </c>
    </row>
    <row r="688" spans="1:19" x14ac:dyDescent="0.25">
      <c r="A688" s="4">
        <v>39142</v>
      </c>
      <c r="B688" s="6">
        <v>12354.35</v>
      </c>
      <c r="C688" s="6">
        <v>4810.7</v>
      </c>
      <c r="D688" s="6">
        <v>500.18</v>
      </c>
      <c r="E688">
        <v>85.720000000001164</v>
      </c>
      <c r="F688">
        <v>-52.820000000000618</v>
      </c>
      <c r="G688">
        <v>20.990000000000009</v>
      </c>
      <c r="H688">
        <v>-353.06000000000131</v>
      </c>
      <c r="I688">
        <v>158.54000000000087</v>
      </c>
      <c r="J688">
        <v>241.21999999999935</v>
      </c>
      <c r="K688">
        <v>141.20000000000073</v>
      </c>
      <c r="L688">
        <v>-53.299999999999272</v>
      </c>
      <c r="M688">
        <v>356.63999999999942</v>
      </c>
      <c r="N688">
        <v>-167.23999999999978</v>
      </c>
      <c r="O688">
        <v>0.81000000000040018</v>
      </c>
      <c r="P688">
        <v>24.649999999999977</v>
      </c>
      <c r="Q688">
        <v>-2.2299999999999613</v>
      </c>
      <c r="R688">
        <v>0.89999999999997726</v>
      </c>
      <c r="S688">
        <v>7.5799999999999841</v>
      </c>
    </row>
    <row r="689" spans="1:19" x14ac:dyDescent="0.25">
      <c r="A689" s="4">
        <v>39173</v>
      </c>
      <c r="B689" s="6">
        <v>13062.91</v>
      </c>
      <c r="C689" s="6">
        <v>5037.3500000000004</v>
      </c>
      <c r="D689" s="6">
        <v>519.25</v>
      </c>
      <c r="E689">
        <v>708.55999999999949</v>
      </c>
      <c r="F689">
        <v>226.65000000000055</v>
      </c>
      <c r="G689">
        <v>19.069999999999993</v>
      </c>
      <c r="H689">
        <v>85.720000000001164</v>
      </c>
      <c r="I689">
        <v>-353.06000000000131</v>
      </c>
      <c r="J689">
        <v>158.54000000000087</v>
      </c>
      <c r="K689">
        <v>241.21999999999935</v>
      </c>
      <c r="L689">
        <v>-52.820000000000618</v>
      </c>
      <c r="M689">
        <v>-53.299999999999272</v>
      </c>
      <c r="N689">
        <v>356.63999999999942</v>
      </c>
      <c r="O689">
        <v>-167.23999999999978</v>
      </c>
      <c r="P689">
        <v>20.990000000000009</v>
      </c>
      <c r="Q689">
        <v>24.649999999999977</v>
      </c>
      <c r="R689">
        <v>-2.2299999999999613</v>
      </c>
      <c r="S689">
        <v>0.89999999999997726</v>
      </c>
    </row>
    <row r="690" spans="1:19" x14ac:dyDescent="0.25">
      <c r="A690" s="4">
        <v>39203</v>
      </c>
      <c r="B690" s="6">
        <v>13627.64</v>
      </c>
      <c r="C690" s="6">
        <v>5292.82</v>
      </c>
      <c r="D690" s="6">
        <v>521.79</v>
      </c>
      <c r="E690">
        <v>564.72999999999956</v>
      </c>
      <c r="F690">
        <v>255.46999999999935</v>
      </c>
      <c r="G690">
        <v>2.5399999999999636</v>
      </c>
      <c r="H690">
        <v>708.55999999999949</v>
      </c>
      <c r="I690">
        <v>85.720000000001164</v>
      </c>
      <c r="J690">
        <v>-353.06000000000131</v>
      </c>
      <c r="K690">
        <v>158.54000000000087</v>
      </c>
      <c r="L690">
        <v>226.65000000000055</v>
      </c>
      <c r="M690">
        <v>-52.820000000000618</v>
      </c>
      <c r="N690">
        <v>-53.299999999999272</v>
      </c>
      <c r="O690">
        <v>356.63999999999942</v>
      </c>
      <c r="P690">
        <v>19.069999999999993</v>
      </c>
      <c r="Q690">
        <v>20.990000000000009</v>
      </c>
      <c r="R690">
        <v>24.649999999999977</v>
      </c>
      <c r="S690">
        <v>-2.2299999999999613</v>
      </c>
    </row>
    <row r="691" spans="1:19" x14ac:dyDescent="0.25">
      <c r="A691" s="4">
        <v>39234</v>
      </c>
      <c r="B691" s="6">
        <v>13408.62</v>
      </c>
      <c r="C691" s="6">
        <v>5098.88</v>
      </c>
      <c r="D691" s="6">
        <v>498.17</v>
      </c>
      <c r="E691">
        <v>-219.01999999999862</v>
      </c>
      <c r="F691">
        <v>-193.9399999999996</v>
      </c>
      <c r="G691">
        <v>-23.619999999999948</v>
      </c>
      <c r="H691">
        <v>564.72999999999956</v>
      </c>
      <c r="I691">
        <v>708.55999999999949</v>
      </c>
      <c r="J691">
        <v>85.720000000001164</v>
      </c>
      <c r="K691">
        <v>-353.06000000000131</v>
      </c>
      <c r="L691">
        <v>255.46999999999935</v>
      </c>
      <c r="M691">
        <v>226.65000000000055</v>
      </c>
      <c r="N691">
        <v>-52.820000000000618</v>
      </c>
      <c r="O691">
        <v>-53.299999999999272</v>
      </c>
      <c r="P691">
        <v>2.5399999999999636</v>
      </c>
      <c r="Q691">
        <v>19.069999999999993</v>
      </c>
      <c r="R691">
        <v>20.990000000000009</v>
      </c>
      <c r="S691">
        <v>24.649999999999977</v>
      </c>
    </row>
    <row r="692" spans="1:19" x14ac:dyDescent="0.25">
      <c r="A692" s="4">
        <v>39264</v>
      </c>
      <c r="B692" s="6">
        <v>13211.99</v>
      </c>
      <c r="C692" s="6">
        <v>5030.0200000000004</v>
      </c>
      <c r="D692" s="6">
        <v>479.36</v>
      </c>
      <c r="E692">
        <v>-196.63000000000102</v>
      </c>
      <c r="F692">
        <v>-68.859999999999673</v>
      </c>
      <c r="G692">
        <v>-18.810000000000002</v>
      </c>
      <c r="H692">
        <v>-219.01999999999862</v>
      </c>
      <c r="I692">
        <v>564.72999999999956</v>
      </c>
      <c r="J692">
        <v>708.55999999999949</v>
      </c>
      <c r="K692">
        <v>85.720000000001164</v>
      </c>
      <c r="L692">
        <v>-193.9399999999996</v>
      </c>
      <c r="M692">
        <v>255.46999999999935</v>
      </c>
      <c r="N692">
        <v>226.65000000000055</v>
      </c>
      <c r="O692">
        <v>-52.820000000000618</v>
      </c>
      <c r="P692">
        <v>-23.619999999999948</v>
      </c>
      <c r="Q692">
        <v>2.5399999999999636</v>
      </c>
      <c r="R692">
        <v>19.069999999999993</v>
      </c>
      <c r="S692">
        <v>20.990000000000009</v>
      </c>
    </row>
    <row r="693" spans="1:19" x14ac:dyDescent="0.25">
      <c r="A693" s="4">
        <v>39295</v>
      </c>
      <c r="B693" s="6">
        <v>13357.74</v>
      </c>
      <c r="C693" s="6">
        <v>4878.75</v>
      </c>
      <c r="D693" s="6">
        <v>484.79</v>
      </c>
      <c r="E693">
        <v>145.75</v>
      </c>
      <c r="F693">
        <v>-151.27000000000044</v>
      </c>
      <c r="G693">
        <v>5.4300000000000068</v>
      </c>
      <c r="H693">
        <v>-196.63000000000102</v>
      </c>
      <c r="I693">
        <v>-219.01999999999862</v>
      </c>
      <c r="J693">
        <v>564.72999999999956</v>
      </c>
      <c r="K693">
        <v>708.55999999999949</v>
      </c>
      <c r="L693">
        <v>-68.859999999999673</v>
      </c>
      <c r="M693">
        <v>-193.9399999999996</v>
      </c>
      <c r="N693">
        <v>255.46999999999935</v>
      </c>
      <c r="O693">
        <v>226.65000000000055</v>
      </c>
      <c r="P693">
        <v>-18.810000000000002</v>
      </c>
      <c r="Q693">
        <v>-23.619999999999948</v>
      </c>
      <c r="R693">
        <v>2.5399999999999636</v>
      </c>
      <c r="S693">
        <v>19.069999999999993</v>
      </c>
    </row>
    <row r="694" spans="1:19" x14ac:dyDescent="0.25">
      <c r="A694" s="4">
        <v>39326</v>
      </c>
      <c r="B694" s="6">
        <v>13895.63</v>
      </c>
      <c r="C694" s="6">
        <v>4836.32</v>
      </c>
      <c r="D694" s="6">
        <v>501.54</v>
      </c>
      <c r="E694">
        <v>537.88999999999942</v>
      </c>
      <c r="F694">
        <v>-42.430000000000291</v>
      </c>
      <c r="G694">
        <v>16.75</v>
      </c>
      <c r="H694">
        <v>145.75</v>
      </c>
      <c r="I694">
        <v>-196.63000000000102</v>
      </c>
      <c r="J694">
        <v>-219.01999999999862</v>
      </c>
      <c r="K694">
        <v>564.72999999999956</v>
      </c>
      <c r="L694">
        <v>-151.27000000000044</v>
      </c>
      <c r="M694">
        <v>-68.859999999999673</v>
      </c>
      <c r="N694">
        <v>-193.9399999999996</v>
      </c>
      <c r="O694">
        <v>255.46999999999935</v>
      </c>
      <c r="P694">
        <v>5.4300000000000068</v>
      </c>
      <c r="Q694">
        <v>-18.810000000000002</v>
      </c>
      <c r="R694">
        <v>-23.619999999999948</v>
      </c>
      <c r="S694">
        <v>2.5399999999999636</v>
      </c>
    </row>
    <row r="695" spans="1:19" x14ac:dyDescent="0.25">
      <c r="A695" s="4">
        <v>39356</v>
      </c>
      <c r="B695" s="6">
        <v>13930.01</v>
      </c>
      <c r="C695" s="6">
        <v>4907.96</v>
      </c>
      <c r="D695" s="6">
        <v>534.95000000000005</v>
      </c>
      <c r="E695">
        <v>34.380000000001019</v>
      </c>
      <c r="F695">
        <v>71.640000000000327</v>
      </c>
      <c r="G695">
        <v>33.410000000000025</v>
      </c>
      <c r="H695">
        <v>537.88999999999942</v>
      </c>
      <c r="I695">
        <v>145.75</v>
      </c>
      <c r="J695">
        <v>-196.63000000000102</v>
      </c>
      <c r="K695">
        <v>-219.01999999999862</v>
      </c>
      <c r="L695">
        <v>-42.430000000000291</v>
      </c>
      <c r="M695">
        <v>-151.27000000000044</v>
      </c>
      <c r="N695">
        <v>-68.859999999999673</v>
      </c>
      <c r="O695">
        <v>-193.9399999999996</v>
      </c>
      <c r="P695">
        <v>16.75</v>
      </c>
      <c r="Q695">
        <v>5.4300000000000068</v>
      </c>
      <c r="R695">
        <v>-18.810000000000002</v>
      </c>
      <c r="S695">
        <v>-23.619999999999948</v>
      </c>
    </row>
    <row r="696" spans="1:19" x14ac:dyDescent="0.25">
      <c r="A696" s="4">
        <v>39387</v>
      </c>
      <c r="B696" s="6">
        <v>13371.72</v>
      </c>
      <c r="C696" s="6">
        <v>4661.29</v>
      </c>
      <c r="D696" s="6">
        <v>532.25</v>
      </c>
      <c r="E696">
        <v>-558.29000000000087</v>
      </c>
      <c r="F696">
        <v>-246.67000000000007</v>
      </c>
      <c r="G696">
        <v>-2.7000000000000455</v>
      </c>
      <c r="H696">
        <v>34.380000000001019</v>
      </c>
      <c r="I696">
        <v>537.88999999999942</v>
      </c>
      <c r="J696">
        <v>145.75</v>
      </c>
      <c r="K696">
        <v>-196.63000000000102</v>
      </c>
      <c r="L696">
        <v>71.640000000000327</v>
      </c>
      <c r="M696">
        <v>-42.430000000000291</v>
      </c>
      <c r="N696">
        <v>-151.27000000000044</v>
      </c>
      <c r="O696">
        <v>-68.859999999999673</v>
      </c>
      <c r="P696">
        <v>33.410000000000025</v>
      </c>
      <c r="Q696">
        <v>16.75</v>
      </c>
      <c r="R696">
        <v>5.4300000000000068</v>
      </c>
      <c r="S696">
        <v>-18.810000000000002</v>
      </c>
    </row>
    <row r="697" spans="1:19" x14ac:dyDescent="0.25">
      <c r="A697" s="4">
        <v>39417</v>
      </c>
      <c r="B697" s="6">
        <v>13264.82</v>
      </c>
      <c r="C697" s="6">
        <v>4570.55</v>
      </c>
      <c r="D697" s="6">
        <v>532.53</v>
      </c>
      <c r="E697">
        <v>-106.89999999999964</v>
      </c>
      <c r="F697">
        <v>-90.739999999999782</v>
      </c>
      <c r="G697">
        <v>0.27999999999997272</v>
      </c>
      <c r="H697">
        <v>-558.29000000000087</v>
      </c>
      <c r="I697">
        <v>34.380000000001019</v>
      </c>
      <c r="J697">
        <v>537.88999999999942</v>
      </c>
      <c r="K697">
        <v>145.75</v>
      </c>
      <c r="L697">
        <v>-246.67000000000007</v>
      </c>
      <c r="M697">
        <v>71.640000000000327</v>
      </c>
      <c r="N697">
        <v>-42.430000000000291</v>
      </c>
      <c r="O697">
        <v>-151.27000000000044</v>
      </c>
      <c r="P697">
        <v>-2.7000000000000455</v>
      </c>
      <c r="Q697">
        <v>33.410000000000025</v>
      </c>
      <c r="R697">
        <v>16.75</v>
      </c>
      <c r="S697">
        <v>5.4300000000000068</v>
      </c>
    </row>
    <row r="698" spans="1:19" x14ac:dyDescent="0.25">
      <c r="A698" s="4">
        <v>39448</v>
      </c>
      <c r="B698" s="6">
        <v>12650.36</v>
      </c>
      <c r="C698" s="6">
        <v>4751.9399999999996</v>
      </c>
      <c r="D698" s="6">
        <v>502.68</v>
      </c>
      <c r="E698">
        <v>-614.45999999999913</v>
      </c>
      <c r="F698">
        <v>181.38999999999942</v>
      </c>
      <c r="G698">
        <v>-29.849999999999966</v>
      </c>
      <c r="H698">
        <v>-106.89999999999964</v>
      </c>
      <c r="I698">
        <v>-558.29000000000087</v>
      </c>
      <c r="J698">
        <v>34.380000000001019</v>
      </c>
      <c r="K698">
        <v>537.88999999999942</v>
      </c>
      <c r="L698">
        <v>-90.739999999999782</v>
      </c>
      <c r="M698">
        <v>-246.67000000000007</v>
      </c>
      <c r="N698">
        <v>71.640000000000327</v>
      </c>
      <c r="O698">
        <v>-42.430000000000291</v>
      </c>
      <c r="P698">
        <v>0.27999999999997272</v>
      </c>
      <c r="Q698">
        <v>-2.7000000000000455</v>
      </c>
      <c r="R698">
        <v>33.410000000000025</v>
      </c>
      <c r="S698">
        <v>16.75</v>
      </c>
    </row>
    <row r="699" spans="1:19" x14ac:dyDescent="0.25">
      <c r="A699" s="4">
        <v>39479</v>
      </c>
      <c r="B699" s="6">
        <v>12266.39</v>
      </c>
      <c r="C699" s="6">
        <v>4550.58</v>
      </c>
      <c r="D699" s="6">
        <v>477.5</v>
      </c>
      <c r="E699">
        <v>-383.97000000000116</v>
      </c>
      <c r="F699">
        <v>-201.35999999999967</v>
      </c>
      <c r="G699">
        <v>-25.180000000000007</v>
      </c>
      <c r="H699">
        <v>-614.45999999999913</v>
      </c>
      <c r="I699">
        <v>-106.89999999999964</v>
      </c>
      <c r="J699">
        <v>-558.29000000000087</v>
      </c>
      <c r="K699">
        <v>34.380000000001019</v>
      </c>
      <c r="L699">
        <v>181.38999999999942</v>
      </c>
      <c r="M699">
        <v>-90.739999999999782</v>
      </c>
      <c r="N699">
        <v>-246.67000000000007</v>
      </c>
      <c r="O699">
        <v>71.640000000000327</v>
      </c>
      <c r="P699">
        <v>-29.849999999999966</v>
      </c>
      <c r="Q699">
        <v>0.27999999999997272</v>
      </c>
      <c r="R699">
        <v>-2.7000000000000455</v>
      </c>
      <c r="S699">
        <v>33.410000000000025</v>
      </c>
    </row>
    <row r="700" spans="1:19" x14ac:dyDescent="0.25">
      <c r="A700" s="4">
        <v>39508</v>
      </c>
      <c r="B700" s="6">
        <v>12262.89</v>
      </c>
      <c r="C700" s="6">
        <v>4783.88</v>
      </c>
      <c r="D700" s="6">
        <v>479</v>
      </c>
      <c r="E700">
        <v>-3.5</v>
      </c>
      <c r="F700">
        <v>233.30000000000018</v>
      </c>
      <c r="G700">
        <v>1.5</v>
      </c>
      <c r="H700">
        <v>-383.97000000000116</v>
      </c>
      <c r="I700">
        <v>-614.45999999999913</v>
      </c>
      <c r="J700">
        <v>-106.89999999999964</v>
      </c>
      <c r="K700">
        <v>-558.29000000000087</v>
      </c>
      <c r="L700">
        <v>-201.35999999999967</v>
      </c>
      <c r="M700">
        <v>181.38999999999942</v>
      </c>
      <c r="N700">
        <v>-90.739999999999782</v>
      </c>
      <c r="O700">
        <v>-246.67000000000007</v>
      </c>
      <c r="P700">
        <v>-25.180000000000007</v>
      </c>
      <c r="Q700">
        <v>-29.849999999999966</v>
      </c>
      <c r="R700">
        <v>0.27999999999997272</v>
      </c>
      <c r="S700">
        <v>-2.7000000000000455</v>
      </c>
    </row>
    <row r="701" spans="1:19" x14ac:dyDescent="0.25">
      <c r="A701" s="4">
        <v>39539</v>
      </c>
      <c r="B701" s="6">
        <v>12820.13</v>
      </c>
      <c r="C701" s="6">
        <v>5168.13</v>
      </c>
      <c r="D701" s="6">
        <v>510.52</v>
      </c>
      <c r="E701">
        <v>557.23999999999978</v>
      </c>
      <c r="F701">
        <v>384.25</v>
      </c>
      <c r="G701">
        <v>31.519999999999982</v>
      </c>
      <c r="H701">
        <v>-3.5</v>
      </c>
      <c r="I701">
        <v>-383.97000000000116</v>
      </c>
      <c r="J701">
        <v>-614.45999999999913</v>
      </c>
      <c r="K701">
        <v>-106.89999999999964</v>
      </c>
      <c r="L701">
        <v>233.30000000000018</v>
      </c>
      <c r="M701">
        <v>-201.35999999999967</v>
      </c>
      <c r="N701">
        <v>181.38999999999942</v>
      </c>
      <c r="O701">
        <v>-90.739999999999782</v>
      </c>
      <c r="P701">
        <v>1.5</v>
      </c>
      <c r="Q701">
        <v>-25.180000000000007</v>
      </c>
      <c r="R701">
        <v>-29.849999999999966</v>
      </c>
      <c r="S701">
        <v>0.27999999999997272</v>
      </c>
    </row>
    <row r="702" spans="1:19" x14ac:dyDescent="0.25">
      <c r="A702" s="4">
        <v>39569</v>
      </c>
      <c r="B702" s="6">
        <v>12638.32</v>
      </c>
      <c r="C702" s="6">
        <v>5437.54</v>
      </c>
      <c r="D702" s="6">
        <v>521.65</v>
      </c>
      <c r="E702">
        <v>-181.80999999999949</v>
      </c>
      <c r="F702">
        <v>269.40999999999985</v>
      </c>
      <c r="G702">
        <v>11.129999999999995</v>
      </c>
      <c r="H702">
        <v>557.23999999999978</v>
      </c>
      <c r="I702">
        <v>-3.5</v>
      </c>
      <c r="J702">
        <v>-383.97000000000116</v>
      </c>
      <c r="K702">
        <v>-614.45999999999913</v>
      </c>
      <c r="L702">
        <v>384.25</v>
      </c>
      <c r="M702">
        <v>233.30000000000018</v>
      </c>
      <c r="N702">
        <v>-201.35999999999967</v>
      </c>
      <c r="O702">
        <v>181.38999999999942</v>
      </c>
      <c r="P702">
        <v>31.519999999999982</v>
      </c>
      <c r="Q702">
        <v>1.5</v>
      </c>
      <c r="R702">
        <v>-25.180000000000007</v>
      </c>
      <c r="S702">
        <v>-29.849999999999966</v>
      </c>
    </row>
    <row r="703" spans="1:19" x14ac:dyDescent="0.25">
      <c r="A703" s="4">
        <v>39600</v>
      </c>
      <c r="B703" s="6">
        <v>11350.01</v>
      </c>
      <c r="C703" s="6">
        <v>4948.03</v>
      </c>
      <c r="D703" s="6">
        <v>520.85</v>
      </c>
      <c r="E703">
        <v>-1288.3099999999995</v>
      </c>
      <c r="F703">
        <v>-489.51000000000022</v>
      </c>
      <c r="G703">
        <v>-0.79999999999995453</v>
      </c>
      <c r="H703">
        <v>-181.80999999999949</v>
      </c>
      <c r="I703">
        <v>557.23999999999978</v>
      </c>
      <c r="J703">
        <v>-3.5</v>
      </c>
      <c r="K703">
        <v>-383.97000000000116</v>
      </c>
      <c r="L703">
        <v>269.40999999999985</v>
      </c>
      <c r="M703">
        <v>384.25</v>
      </c>
      <c r="N703">
        <v>233.30000000000018</v>
      </c>
      <c r="O703">
        <v>-201.35999999999967</v>
      </c>
      <c r="P703">
        <v>11.129999999999995</v>
      </c>
      <c r="Q703">
        <v>31.519999999999982</v>
      </c>
      <c r="R703">
        <v>1.5</v>
      </c>
      <c r="S703">
        <v>-25.180000000000007</v>
      </c>
    </row>
    <row r="704" spans="1:19" x14ac:dyDescent="0.25">
      <c r="A704" s="4">
        <v>39630</v>
      </c>
      <c r="B704" s="6">
        <v>11378.02</v>
      </c>
      <c r="C704" s="6">
        <v>5071.91</v>
      </c>
      <c r="D704" s="6">
        <v>484.88</v>
      </c>
      <c r="E704">
        <v>28.010000000000218</v>
      </c>
      <c r="F704">
        <v>123.88000000000011</v>
      </c>
      <c r="G704">
        <v>-35.970000000000027</v>
      </c>
      <c r="H704">
        <v>-1288.3099999999995</v>
      </c>
      <c r="I704">
        <v>-181.80999999999949</v>
      </c>
      <c r="J704">
        <v>557.23999999999978</v>
      </c>
      <c r="K704">
        <v>-3.5</v>
      </c>
      <c r="L704">
        <v>-489.51000000000022</v>
      </c>
      <c r="M704">
        <v>269.40999999999985</v>
      </c>
      <c r="N704">
        <v>384.25</v>
      </c>
      <c r="O704">
        <v>233.30000000000018</v>
      </c>
      <c r="P704">
        <v>-0.79999999999995453</v>
      </c>
      <c r="Q704">
        <v>11.129999999999995</v>
      </c>
      <c r="R704">
        <v>31.519999999999982</v>
      </c>
      <c r="S704">
        <v>1.5</v>
      </c>
    </row>
    <row r="705" spans="1:22" x14ac:dyDescent="0.25">
      <c r="A705" s="4">
        <v>39661</v>
      </c>
      <c r="B705" s="6">
        <v>11543.55</v>
      </c>
      <c r="C705" s="6">
        <v>5103.3999999999996</v>
      </c>
      <c r="D705" s="6">
        <v>477.52</v>
      </c>
      <c r="E705">
        <v>165.52999999999884</v>
      </c>
      <c r="F705">
        <v>31.489999999999782</v>
      </c>
      <c r="G705">
        <v>-7.3600000000000136</v>
      </c>
      <c r="H705">
        <v>28.010000000000218</v>
      </c>
      <c r="I705">
        <v>-1288.3099999999995</v>
      </c>
      <c r="J705">
        <v>-181.80999999999949</v>
      </c>
      <c r="K705">
        <v>557.23999999999978</v>
      </c>
      <c r="L705">
        <v>123.88000000000011</v>
      </c>
      <c r="M705">
        <v>-489.51000000000022</v>
      </c>
      <c r="N705">
        <v>269.40999999999985</v>
      </c>
      <c r="O705">
        <v>384.25</v>
      </c>
      <c r="P705">
        <v>-35.970000000000027</v>
      </c>
      <c r="Q705">
        <v>-0.79999999999995453</v>
      </c>
      <c r="R705">
        <v>11.129999999999995</v>
      </c>
      <c r="S705">
        <v>31.519999999999982</v>
      </c>
    </row>
    <row r="706" spans="1:22" x14ac:dyDescent="0.25">
      <c r="A706" s="4">
        <v>39692</v>
      </c>
      <c r="B706" s="6">
        <v>10850.66</v>
      </c>
      <c r="C706" s="6">
        <v>4616.01</v>
      </c>
      <c r="D706" s="6">
        <v>428.45</v>
      </c>
      <c r="E706">
        <v>-692.88999999999942</v>
      </c>
      <c r="F706">
        <v>-487.38999999999942</v>
      </c>
      <c r="G706">
        <v>-49.069999999999993</v>
      </c>
      <c r="H706">
        <v>165.52999999999884</v>
      </c>
      <c r="I706">
        <v>28.010000000000218</v>
      </c>
      <c r="J706">
        <v>-1288.3099999999995</v>
      </c>
      <c r="K706">
        <v>-181.80999999999949</v>
      </c>
      <c r="L706">
        <v>31.489999999999782</v>
      </c>
      <c r="M706">
        <v>123.88000000000011</v>
      </c>
      <c r="N706">
        <v>-489.51000000000022</v>
      </c>
      <c r="O706">
        <v>269.40999999999985</v>
      </c>
      <c r="P706">
        <v>-7.3600000000000136</v>
      </c>
      <c r="Q706">
        <v>-35.970000000000027</v>
      </c>
      <c r="R706">
        <v>-0.79999999999995453</v>
      </c>
      <c r="S706">
        <v>11.129999999999995</v>
      </c>
    </row>
    <row r="707" spans="1:22" x14ac:dyDescent="0.25">
      <c r="A707" s="4">
        <v>39722</v>
      </c>
      <c r="B707" s="6">
        <v>9325.01</v>
      </c>
      <c r="C707" s="6">
        <v>3885.83</v>
      </c>
      <c r="D707" s="6">
        <v>378.42</v>
      </c>
      <c r="E707">
        <v>-1525.6499999999996</v>
      </c>
      <c r="F707">
        <v>-730.18000000000029</v>
      </c>
      <c r="G707">
        <v>-50.029999999999973</v>
      </c>
      <c r="H707">
        <v>-692.88999999999942</v>
      </c>
      <c r="I707">
        <v>165.52999999999884</v>
      </c>
      <c r="J707">
        <v>28.010000000000218</v>
      </c>
      <c r="K707">
        <v>-1288.3099999999995</v>
      </c>
      <c r="L707">
        <v>-487.38999999999942</v>
      </c>
      <c r="M707">
        <v>31.489999999999782</v>
      </c>
      <c r="N707">
        <v>123.88000000000011</v>
      </c>
      <c r="O707">
        <v>-489.51000000000022</v>
      </c>
      <c r="P707">
        <v>-49.069999999999993</v>
      </c>
      <c r="Q707">
        <v>-7.3600000000000136</v>
      </c>
      <c r="R707">
        <v>-35.970000000000027</v>
      </c>
      <c r="S707">
        <v>-0.79999999999995453</v>
      </c>
    </row>
    <row r="708" spans="1:22" x14ac:dyDescent="0.25">
      <c r="A708" s="4">
        <v>39753</v>
      </c>
      <c r="B708" s="6">
        <v>8829.0400000000009</v>
      </c>
      <c r="C708" s="6">
        <v>3512.2</v>
      </c>
      <c r="D708" s="6">
        <v>382.24</v>
      </c>
      <c r="E708">
        <v>-495.96999999999935</v>
      </c>
      <c r="F708">
        <v>-373.63000000000011</v>
      </c>
      <c r="G708">
        <v>3.8199999999999932</v>
      </c>
      <c r="H708">
        <v>-1525.6499999999996</v>
      </c>
      <c r="I708">
        <v>-692.88999999999942</v>
      </c>
      <c r="J708">
        <v>165.52999999999884</v>
      </c>
      <c r="K708">
        <v>28.010000000000218</v>
      </c>
      <c r="L708">
        <v>-730.18000000000029</v>
      </c>
      <c r="M708">
        <v>-487.38999999999942</v>
      </c>
      <c r="N708">
        <v>31.489999999999782</v>
      </c>
      <c r="O708">
        <v>123.88000000000011</v>
      </c>
      <c r="P708">
        <v>-50.029999999999973</v>
      </c>
      <c r="Q708">
        <v>-49.069999999999993</v>
      </c>
      <c r="R708">
        <v>-7.3600000000000136</v>
      </c>
      <c r="S708">
        <v>-35.970000000000027</v>
      </c>
    </row>
    <row r="709" spans="1:22" x14ac:dyDescent="0.25">
      <c r="A709" s="4">
        <v>39783</v>
      </c>
      <c r="B709" s="6">
        <v>8776.39</v>
      </c>
      <c r="C709" s="6">
        <v>3537.15</v>
      </c>
      <c r="D709" s="6">
        <v>370.76</v>
      </c>
      <c r="E709">
        <v>-52.650000000001455</v>
      </c>
      <c r="F709">
        <v>24.950000000000273</v>
      </c>
      <c r="G709">
        <v>-11.480000000000018</v>
      </c>
      <c r="H709">
        <v>-495.96999999999935</v>
      </c>
      <c r="I709">
        <v>-1525.6499999999996</v>
      </c>
      <c r="J709">
        <v>-692.88999999999942</v>
      </c>
      <c r="K709">
        <v>165.52999999999884</v>
      </c>
      <c r="L709">
        <v>-373.63000000000011</v>
      </c>
      <c r="M709">
        <v>-730.18000000000029</v>
      </c>
      <c r="N709">
        <v>-487.38999999999942</v>
      </c>
      <c r="O709">
        <v>31.489999999999782</v>
      </c>
      <c r="P709">
        <v>3.8199999999999932</v>
      </c>
      <c r="Q709">
        <v>-50.029999999999973</v>
      </c>
      <c r="R709">
        <v>-49.069999999999993</v>
      </c>
      <c r="S709">
        <v>-7.3600000000000136</v>
      </c>
    </row>
    <row r="710" spans="1:22" x14ac:dyDescent="0.25">
      <c r="A710" s="4">
        <v>39814</v>
      </c>
      <c r="B710" s="7">
        <v>8000.86</v>
      </c>
      <c r="C710" s="7">
        <v>2965.69</v>
      </c>
      <c r="D710" s="7">
        <v>369.7</v>
      </c>
      <c r="E710">
        <v>-775.52999999999975</v>
      </c>
      <c r="F710">
        <v>-571.46</v>
      </c>
      <c r="G710">
        <v>-1.0600000000000023</v>
      </c>
      <c r="H710">
        <v>-52.650000000001455</v>
      </c>
      <c r="I710">
        <v>-495.96999999999935</v>
      </c>
      <c r="J710">
        <v>-1525.6499999999996</v>
      </c>
      <c r="K710">
        <v>-692.88999999999942</v>
      </c>
      <c r="L710">
        <v>24.950000000000273</v>
      </c>
      <c r="M710">
        <v>-373.63000000000011</v>
      </c>
      <c r="N710">
        <v>-730.18000000000029</v>
      </c>
      <c r="O710">
        <v>-487.38999999999942</v>
      </c>
      <c r="P710">
        <v>-11.480000000000018</v>
      </c>
      <c r="Q710">
        <v>3.8199999999999932</v>
      </c>
      <c r="R710">
        <v>-50.029999999999973</v>
      </c>
      <c r="S710">
        <v>-49.069999999999993</v>
      </c>
      <c r="T710" s="7"/>
      <c r="U710" s="7"/>
      <c r="V710" s="7"/>
    </row>
    <row r="711" spans="1:22" x14ac:dyDescent="0.25">
      <c r="A711" s="4">
        <v>39845</v>
      </c>
      <c r="B711" s="7">
        <v>7062.93</v>
      </c>
      <c r="C711" s="7">
        <v>2499.0700000000002</v>
      </c>
      <c r="D711" s="7">
        <v>323.97000000000003</v>
      </c>
      <c r="E711">
        <v>-937.92999999999938</v>
      </c>
      <c r="F711">
        <v>-466.61999999999989</v>
      </c>
      <c r="G711">
        <v>-45.729999999999961</v>
      </c>
      <c r="H711">
        <v>-775.52999999999975</v>
      </c>
      <c r="I711">
        <v>-52.650000000001455</v>
      </c>
      <c r="J711">
        <v>-495.96999999999935</v>
      </c>
      <c r="K711">
        <v>-1525.6499999999996</v>
      </c>
      <c r="L711">
        <v>-571.46</v>
      </c>
      <c r="M711">
        <v>24.950000000000273</v>
      </c>
      <c r="N711">
        <v>-373.63000000000011</v>
      </c>
      <c r="O711">
        <v>-730.18000000000029</v>
      </c>
      <c r="P711">
        <v>-1.0600000000000023</v>
      </c>
      <c r="Q711">
        <v>-11.480000000000018</v>
      </c>
      <c r="R711">
        <v>3.8199999999999932</v>
      </c>
      <c r="S711">
        <v>-50.029999999999973</v>
      </c>
      <c r="T711" s="7"/>
      <c r="U711" s="7"/>
      <c r="V711" s="7"/>
    </row>
    <row r="712" spans="1:22" x14ac:dyDescent="0.25">
      <c r="A712" s="4">
        <v>39873</v>
      </c>
      <c r="B712" s="7">
        <v>7608.92</v>
      </c>
      <c r="C712" s="7">
        <v>2684.08</v>
      </c>
      <c r="D712" s="7">
        <v>329.37</v>
      </c>
      <c r="E712">
        <v>545.98999999999978</v>
      </c>
      <c r="F712">
        <v>185.00999999999976</v>
      </c>
      <c r="G712">
        <v>5.3999999999999773</v>
      </c>
      <c r="H712">
        <v>-937.92999999999938</v>
      </c>
      <c r="I712">
        <v>-775.52999999999975</v>
      </c>
      <c r="J712">
        <v>-52.650000000001455</v>
      </c>
      <c r="K712">
        <v>-495.96999999999935</v>
      </c>
      <c r="L712">
        <v>-466.61999999999989</v>
      </c>
      <c r="M712">
        <v>-571.46</v>
      </c>
      <c r="N712">
        <v>24.950000000000273</v>
      </c>
      <c r="O712">
        <v>-373.63000000000011</v>
      </c>
      <c r="P712">
        <v>-45.729999999999961</v>
      </c>
      <c r="Q712">
        <v>-1.0600000000000023</v>
      </c>
      <c r="R712">
        <v>-11.480000000000018</v>
      </c>
      <c r="S712">
        <v>3.8199999999999932</v>
      </c>
      <c r="T712" s="7"/>
      <c r="U712" s="7"/>
      <c r="V712" s="7"/>
    </row>
    <row r="713" spans="1:22" x14ac:dyDescent="0.25">
      <c r="A713" s="4">
        <v>39904</v>
      </c>
      <c r="B713" s="7">
        <v>8168.12</v>
      </c>
      <c r="C713" s="7">
        <v>3144.15</v>
      </c>
      <c r="D713" s="7">
        <v>334.2</v>
      </c>
      <c r="E713">
        <v>559.19999999999982</v>
      </c>
      <c r="F713">
        <v>460.07000000000016</v>
      </c>
      <c r="G713">
        <v>4.8299999999999841</v>
      </c>
      <c r="H713">
        <v>545.98999999999978</v>
      </c>
      <c r="I713">
        <v>-937.92999999999938</v>
      </c>
      <c r="J713">
        <v>-775.52999999999975</v>
      </c>
      <c r="K713">
        <v>-52.650000000001455</v>
      </c>
      <c r="L713">
        <v>185.00999999999976</v>
      </c>
      <c r="M713">
        <v>-466.61999999999989</v>
      </c>
      <c r="N713">
        <v>-571.46</v>
      </c>
      <c r="O713">
        <v>24.950000000000273</v>
      </c>
      <c r="P713">
        <v>5.3999999999999773</v>
      </c>
      <c r="Q713">
        <v>-45.729999999999961</v>
      </c>
      <c r="R713">
        <v>-1.0600000000000023</v>
      </c>
      <c r="S713">
        <v>-11.480000000000018</v>
      </c>
      <c r="T713" s="7"/>
      <c r="U713" s="7"/>
      <c r="V713" s="7"/>
    </row>
    <row r="714" spans="1:22" x14ac:dyDescent="0.25">
      <c r="A714" s="4">
        <v>39934</v>
      </c>
      <c r="B714" s="7">
        <v>8500.33</v>
      </c>
      <c r="C714" s="7">
        <v>3202.45</v>
      </c>
      <c r="D714" s="7">
        <v>340.99</v>
      </c>
      <c r="E714">
        <v>332.21000000000004</v>
      </c>
      <c r="F714">
        <v>58.299999999999727</v>
      </c>
      <c r="G714">
        <v>6.7900000000000205</v>
      </c>
      <c r="H714">
        <v>559.19999999999982</v>
      </c>
      <c r="I714">
        <v>545.98999999999978</v>
      </c>
      <c r="J714">
        <v>-937.92999999999938</v>
      </c>
      <c r="K714">
        <v>-775.52999999999975</v>
      </c>
      <c r="L714">
        <v>460.07000000000016</v>
      </c>
      <c r="M714">
        <v>185.00999999999976</v>
      </c>
      <c r="N714">
        <v>-466.61999999999989</v>
      </c>
      <c r="O714">
        <v>-571.46</v>
      </c>
      <c r="P714">
        <v>4.8299999999999841</v>
      </c>
      <c r="Q714">
        <v>5.3999999999999773</v>
      </c>
      <c r="R714">
        <v>-45.729999999999961</v>
      </c>
      <c r="S714">
        <v>-1.0600000000000023</v>
      </c>
      <c r="T714" s="7"/>
      <c r="U714" s="7"/>
      <c r="V714" s="7"/>
    </row>
    <row r="715" spans="1:22" x14ac:dyDescent="0.25">
      <c r="A715" s="4">
        <v>39965</v>
      </c>
      <c r="B715" s="7">
        <v>8447</v>
      </c>
      <c r="C715" s="7">
        <v>3234.56</v>
      </c>
      <c r="D715" s="7">
        <v>357.81</v>
      </c>
      <c r="E715">
        <v>-53.329999999999927</v>
      </c>
      <c r="F715">
        <v>32.110000000000127</v>
      </c>
      <c r="G715">
        <v>16.819999999999993</v>
      </c>
      <c r="H715">
        <v>332.21000000000004</v>
      </c>
      <c r="I715">
        <v>559.19999999999982</v>
      </c>
      <c r="J715">
        <v>545.98999999999978</v>
      </c>
      <c r="K715">
        <v>-937.92999999999938</v>
      </c>
      <c r="L715">
        <v>58.299999999999727</v>
      </c>
      <c r="M715">
        <v>460.07000000000016</v>
      </c>
      <c r="N715">
        <v>185.00999999999976</v>
      </c>
      <c r="O715">
        <v>-466.61999999999989</v>
      </c>
      <c r="P715">
        <v>6.7900000000000205</v>
      </c>
      <c r="Q715">
        <v>4.8299999999999841</v>
      </c>
      <c r="R715">
        <v>5.3999999999999773</v>
      </c>
      <c r="S715">
        <v>-45.729999999999961</v>
      </c>
      <c r="T715" s="7"/>
      <c r="U715" s="7"/>
      <c r="V715" s="7"/>
    </row>
    <row r="716" spans="1:22" x14ac:dyDescent="0.25">
      <c r="A716" s="4">
        <v>39995</v>
      </c>
      <c r="B716" s="7">
        <v>9171.61</v>
      </c>
      <c r="C716" s="7">
        <v>3579.99</v>
      </c>
      <c r="D716" s="7">
        <v>369.47</v>
      </c>
      <c r="E716">
        <v>724.61000000000058</v>
      </c>
      <c r="F716">
        <v>345.42999999999984</v>
      </c>
      <c r="G716">
        <v>11.660000000000025</v>
      </c>
      <c r="H716">
        <v>-53.329999999999927</v>
      </c>
      <c r="I716">
        <v>332.21000000000004</v>
      </c>
      <c r="J716">
        <v>559.19999999999982</v>
      </c>
      <c r="K716">
        <v>545.98999999999978</v>
      </c>
      <c r="L716">
        <v>32.110000000000127</v>
      </c>
      <c r="M716">
        <v>58.299999999999727</v>
      </c>
      <c r="N716">
        <v>460.07000000000016</v>
      </c>
      <c r="O716">
        <v>185.00999999999976</v>
      </c>
      <c r="P716">
        <v>16.819999999999993</v>
      </c>
      <c r="Q716">
        <v>6.7900000000000205</v>
      </c>
      <c r="R716">
        <v>4.8299999999999841</v>
      </c>
      <c r="S716">
        <v>5.3999999999999773</v>
      </c>
      <c r="T716" s="7"/>
      <c r="U716" s="7"/>
      <c r="V716" s="7"/>
    </row>
    <row r="717" spans="1:22" x14ac:dyDescent="0.25">
      <c r="A717" s="4">
        <v>40026</v>
      </c>
      <c r="B717" s="7">
        <v>9496.2800000000007</v>
      </c>
      <c r="C717" s="7">
        <v>3667.16</v>
      </c>
      <c r="D717" s="7">
        <v>373.35</v>
      </c>
      <c r="E717">
        <v>324.67000000000007</v>
      </c>
      <c r="F717">
        <v>87.170000000000073</v>
      </c>
      <c r="G717">
        <v>3.8799999999999955</v>
      </c>
      <c r="H717">
        <v>724.61000000000058</v>
      </c>
      <c r="I717">
        <v>-53.329999999999927</v>
      </c>
      <c r="J717">
        <v>332.21000000000004</v>
      </c>
      <c r="K717">
        <v>559.19999999999982</v>
      </c>
      <c r="L717">
        <v>345.42999999999984</v>
      </c>
      <c r="M717">
        <v>32.110000000000127</v>
      </c>
      <c r="N717">
        <v>58.299999999999727</v>
      </c>
      <c r="O717">
        <v>460.07000000000016</v>
      </c>
      <c r="P717">
        <v>11.660000000000025</v>
      </c>
      <c r="Q717">
        <v>16.819999999999993</v>
      </c>
      <c r="R717">
        <v>6.7900000000000205</v>
      </c>
      <c r="S717">
        <v>4.8299999999999841</v>
      </c>
      <c r="T717" s="7"/>
      <c r="U717" s="7"/>
      <c r="V717" s="7"/>
    </row>
    <row r="718" spans="1:22" x14ac:dyDescent="0.25">
      <c r="A718" s="4">
        <v>40057</v>
      </c>
      <c r="B718" s="7">
        <v>9712.2800000000007</v>
      </c>
      <c r="C718" s="7">
        <v>3799.84</v>
      </c>
      <c r="D718" s="7">
        <v>377.23</v>
      </c>
      <c r="E718">
        <v>216</v>
      </c>
      <c r="F718">
        <v>132.68000000000029</v>
      </c>
      <c r="G718">
        <v>3.8799999999999955</v>
      </c>
      <c r="H718">
        <v>324.67000000000007</v>
      </c>
      <c r="I718">
        <v>724.61000000000058</v>
      </c>
      <c r="J718">
        <v>-53.329999999999927</v>
      </c>
      <c r="K718">
        <v>332.21000000000004</v>
      </c>
      <c r="L718">
        <v>87.170000000000073</v>
      </c>
      <c r="M718">
        <v>345.42999999999984</v>
      </c>
      <c r="N718">
        <v>32.110000000000127</v>
      </c>
      <c r="O718">
        <v>58.299999999999727</v>
      </c>
      <c r="P718">
        <v>3.8799999999999955</v>
      </c>
      <c r="Q718">
        <v>11.660000000000025</v>
      </c>
      <c r="R718">
        <v>16.819999999999993</v>
      </c>
      <c r="S718">
        <v>6.7900000000000205</v>
      </c>
      <c r="T718" s="7"/>
      <c r="U718" s="7"/>
      <c r="V718" s="7"/>
    </row>
    <row r="719" spans="1:22" x14ac:dyDescent="0.25">
      <c r="A719" s="4">
        <v>40087</v>
      </c>
      <c r="B719" s="7">
        <v>9712.73</v>
      </c>
      <c r="C719" s="7">
        <v>3613.34</v>
      </c>
      <c r="D719" s="7">
        <v>363.04</v>
      </c>
      <c r="E719">
        <v>0.44999999999890861</v>
      </c>
      <c r="F719">
        <v>-186.5</v>
      </c>
      <c r="G719">
        <v>-14.189999999999998</v>
      </c>
      <c r="H719">
        <v>216</v>
      </c>
      <c r="I719">
        <v>324.67000000000007</v>
      </c>
      <c r="J719">
        <v>724.61000000000058</v>
      </c>
      <c r="K719">
        <v>-53.329999999999927</v>
      </c>
      <c r="L719">
        <v>132.68000000000029</v>
      </c>
      <c r="M719">
        <v>87.170000000000073</v>
      </c>
      <c r="N719">
        <v>345.42999999999984</v>
      </c>
      <c r="O719">
        <v>32.110000000000127</v>
      </c>
      <c r="P719">
        <v>3.8799999999999955</v>
      </c>
      <c r="Q719">
        <v>3.8799999999999955</v>
      </c>
      <c r="R719">
        <v>11.660000000000025</v>
      </c>
      <c r="S719">
        <v>16.819999999999993</v>
      </c>
      <c r="T719" s="7"/>
      <c r="U719" s="7"/>
      <c r="V719" s="7"/>
    </row>
    <row r="720" spans="1:22" x14ac:dyDescent="0.25">
      <c r="A720" s="4">
        <v>40118</v>
      </c>
      <c r="B720" s="7">
        <v>10344.84</v>
      </c>
      <c r="C720" s="7">
        <v>3937.89</v>
      </c>
      <c r="D720" s="7">
        <v>379.2</v>
      </c>
      <c r="E720">
        <v>632.11000000000058</v>
      </c>
      <c r="F720">
        <v>324.54999999999973</v>
      </c>
      <c r="G720">
        <v>16.159999999999968</v>
      </c>
      <c r="H720">
        <v>0.44999999999890861</v>
      </c>
      <c r="I720">
        <v>216</v>
      </c>
      <c r="J720">
        <v>324.67000000000007</v>
      </c>
      <c r="K720">
        <v>724.61000000000058</v>
      </c>
      <c r="L720">
        <v>-186.5</v>
      </c>
      <c r="M720">
        <v>132.68000000000029</v>
      </c>
      <c r="N720">
        <v>87.170000000000073</v>
      </c>
      <c r="O720">
        <v>345.42999999999984</v>
      </c>
      <c r="P720">
        <v>-14.189999999999998</v>
      </c>
      <c r="Q720">
        <v>3.8799999999999955</v>
      </c>
      <c r="R720">
        <v>3.8799999999999955</v>
      </c>
      <c r="S720">
        <v>11.660000000000025</v>
      </c>
      <c r="T720" s="7"/>
      <c r="U720" s="7"/>
      <c r="V720" s="7"/>
    </row>
    <row r="721" spans="1:22" x14ac:dyDescent="0.25">
      <c r="A721" s="4">
        <v>40148</v>
      </c>
      <c r="B721" s="7">
        <v>10428.049999999999</v>
      </c>
      <c r="C721" s="7">
        <v>4099.63</v>
      </c>
      <c r="D721" s="7">
        <v>398.01</v>
      </c>
      <c r="E721">
        <v>83.209999999999127</v>
      </c>
      <c r="F721">
        <v>161.74000000000024</v>
      </c>
      <c r="G721">
        <v>18.810000000000002</v>
      </c>
      <c r="H721">
        <v>632.11000000000058</v>
      </c>
      <c r="I721">
        <v>0.44999999999890861</v>
      </c>
      <c r="J721">
        <v>216</v>
      </c>
      <c r="K721">
        <v>324.67000000000007</v>
      </c>
      <c r="L721">
        <v>324.54999999999973</v>
      </c>
      <c r="M721">
        <v>-186.5</v>
      </c>
      <c r="N721">
        <v>132.68000000000029</v>
      </c>
      <c r="O721">
        <v>87.170000000000073</v>
      </c>
      <c r="P721">
        <v>16.159999999999968</v>
      </c>
      <c r="Q721">
        <v>-14.189999999999998</v>
      </c>
      <c r="R721">
        <v>3.8799999999999955</v>
      </c>
      <c r="S721">
        <v>3.8799999999999955</v>
      </c>
      <c r="T721" s="7"/>
      <c r="U721" s="7"/>
      <c r="V721" s="7"/>
    </row>
    <row r="722" spans="1:22" x14ac:dyDescent="0.25">
      <c r="A722" s="4">
        <v>40179</v>
      </c>
      <c r="B722" s="7">
        <v>10067.33</v>
      </c>
      <c r="C722" s="7">
        <v>3895.48</v>
      </c>
      <c r="D722" s="7">
        <v>378.25</v>
      </c>
      <c r="E722">
        <v>-360.71999999999935</v>
      </c>
      <c r="F722">
        <v>-204.15000000000009</v>
      </c>
      <c r="G722">
        <v>-19.759999999999991</v>
      </c>
      <c r="H722">
        <v>83.209999999999127</v>
      </c>
      <c r="I722">
        <v>632.11000000000058</v>
      </c>
      <c r="J722">
        <v>0.44999999999890861</v>
      </c>
      <c r="K722">
        <v>216</v>
      </c>
      <c r="L722">
        <v>161.74000000000024</v>
      </c>
      <c r="M722">
        <v>324.54999999999973</v>
      </c>
      <c r="N722">
        <v>-186.5</v>
      </c>
      <c r="O722">
        <v>132.68000000000029</v>
      </c>
      <c r="P722">
        <v>18.810000000000002</v>
      </c>
      <c r="Q722">
        <v>16.159999999999968</v>
      </c>
      <c r="R722">
        <v>-14.189999999999998</v>
      </c>
      <c r="S722">
        <v>3.8799999999999955</v>
      </c>
      <c r="T722" s="7"/>
      <c r="U722" s="7"/>
      <c r="V722" s="7"/>
    </row>
    <row r="723" spans="1:22" x14ac:dyDescent="0.25">
      <c r="A723" s="4">
        <v>40210</v>
      </c>
      <c r="B723" s="7">
        <v>10325.26</v>
      </c>
      <c r="C723" s="7">
        <v>4134.57</v>
      </c>
      <c r="D723" s="7">
        <v>367.39</v>
      </c>
      <c r="E723">
        <v>257.93000000000029</v>
      </c>
      <c r="F723">
        <v>239.08999999999969</v>
      </c>
      <c r="G723">
        <v>-10.860000000000014</v>
      </c>
      <c r="H723">
        <v>-360.71999999999935</v>
      </c>
      <c r="I723">
        <v>83.209999999999127</v>
      </c>
      <c r="J723">
        <v>632.11000000000058</v>
      </c>
      <c r="K723">
        <v>0.44999999999890861</v>
      </c>
      <c r="L723">
        <v>-204.15000000000009</v>
      </c>
      <c r="M723">
        <v>161.74000000000024</v>
      </c>
      <c r="N723">
        <v>324.54999999999973</v>
      </c>
      <c r="O723">
        <v>-186.5</v>
      </c>
      <c r="P723">
        <v>-19.759999999999991</v>
      </c>
      <c r="Q723">
        <v>18.810000000000002</v>
      </c>
      <c r="R723">
        <v>16.159999999999968</v>
      </c>
      <c r="S723">
        <v>-14.189999999999998</v>
      </c>
      <c r="T723" s="7"/>
      <c r="U723" s="7"/>
      <c r="V723" s="7"/>
    </row>
    <row r="724" spans="1:22" x14ac:dyDescent="0.25">
      <c r="A724" s="4">
        <v>40238</v>
      </c>
      <c r="B724" s="7">
        <v>10856.63</v>
      </c>
      <c r="C724" s="7">
        <v>4374.62</v>
      </c>
      <c r="D724" s="7">
        <v>378.82</v>
      </c>
      <c r="E724">
        <v>531.36999999999898</v>
      </c>
      <c r="F724">
        <v>240.05000000000018</v>
      </c>
      <c r="G724">
        <v>11.430000000000007</v>
      </c>
      <c r="H724">
        <v>257.93000000000029</v>
      </c>
      <c r="I724">
        <v>-360.71999999999935</v>
      </c>
      <c r="J724">
        <v>83.209999999999127</v>
      </c>
      <c r="K724">
        <v>632.11000000000058</v>
      </c>
      <c r="L724">
        <v>239.08999999999969</v>
      </c>
      <c r="M724">
        <v>-204.15000000000009</v>
      </c>
      <c r="N724">
        <v>161.74000000000024</v>
      </c>
      <c r="O724">
        <v>324.54999999999973</v>
      </c>
      <c r="P724">
        <v>-10.860000000000014</v>
      </c>
      <c r="Q724">
        <v>-19.759999999999991</v>
      </c>
      <c r="R724">
        <v>18.810000000000002</v>
      </c>
      <c r="S724">
        <v>16.159999999999968</v>
      </c>
      <c r="T724" s="7"/>
      <c r="U724" s="7"/>
      <c r="V724" s="7"/>
    </row>
    <row r="725" spans="1:22" x14ac:dyDescent="0.25">
      <c r="A725" s="4">
        <v>40269</v>
      </c>
      <c r="B725" s="7">
        <v>11008.61</v>
      </c>
      <c r="C725" s="7">
        <v>4670.92</v>
      </c>
      <c r="D725" s="7">
        <v>387.95</v>
      </c>
      <c r="E725">
        <v>151.98000000000138</v>
      </c>
      <c r="F725">
        <v>296.30000000000018</v>
      </c>
      <c r="G725">
        <v>9.1299999999999955</v>
      </c>
      <c r="H725">
        <v>531.36999999999898</v>
      </c>
      <c r="I725">
        <v>257.93000000000029</v>
      </c>
      <c r="J725">
        <v>-360.71999999999935</v>
      </c>
      <c r="K725">
        <v>83.209999999999127</v>
      </c>
      <c r="L725">
        <v>240.05000000000018</v>
      </c>
      <c r="M725">
        <v>239.08999999999969</v>
      </c>
      <c r="N725">
        <v>-204.15000000000009</v>
      </c>
      <c r="O725">
        <v>161.74000000000024</v>
      </c>
      <c r="P725">
        <v>11.430000000000007</v>
      </c>
      <c r="Q725">
        <v>-10.860000000000014</v>
      </c>
      <c r="R725">
        <v>-19.759999999999991</v>
      </c>
      <c r="S725">
        <v>18.810000000000002</v>
      </c>
      <c r="T725" s="7"/>
      <c r="U725" s="7"/>
      <c r="V725" s="7"/>
    </row>
    <row r="726" spans="1:22" x14ac:dyDescent="0.25">
      <c r="A726" s="4">
        <v>40299</v>
      </c>
      <c r="B726" s="7">
        <v>10136.629999999999</v>
      </c>
      <c r="C726" s="7">
        <v>4336.0600000000004</v>
      </c>
      <c r="D726" s="7">
        <v>361.19</v>
      </c>
      <c r="E726">
        <v>-871.98000000000138</v>
      </c>
      <c r="F726">
        <v>-334.85999999999967</v>
      </c>
      <c r="G726">
        <v>-26.759999999999991</v>
      </c>
      <c r="H726">
        <v>151.98000000000138</v>
      </c>
      <c r="I726">
        <v>531.36999999999898</v>
      </c>
      <c r="J726">
        <v>257.93000000000029</v>
      </c>
      <c r="K726">
        <v>-360.71999999999935</v>
      </c>
      <c r="L726">
        <v>296.30000000000018</v>
      </c>
      <c r="M726">
        <v>240.05000000000018</v>
      </c>
      <c r="N726">
        <v>239.08999999999969</v>
      </c>
      <c r="O726">
        <v>-204.15000000000009</v>
      </c>
      <c r="P726">
        <v>9.1299999999999955</v>
      </c>
      <c r="Q726">
        <v>11.430000000000007</v>
      </c>
      <c r="R726">
        <v>-10.860000000000014</v>
      </c>
      <c r="S726">
        <v>-19.759999999999991</v>
      </c>
      <c r="T726" s="7"/>
      <c r="U726" s="7"/>
      <c r="V726" s="7"/>
    </row>
    <row r="727" spans="1:22" x14ac:dyDescent="0.25">
      <c r="A727" s="4">
        <v>40330</v>
      </c>
      <c r="B727" s="7">
        <v>9774.02</v>
      </c>
      <c r="C727" s="7">
        <v>4007.84</v>
      </c>
      <c r="D727" s="7">
        <v>357.74</v>
      </c>
      <c r="E727">
        <v>-362.60999999999876</v>
      </c>
      <c r="F727">
        <v>-328.22000000000025</v>
      </c>
      <c r="G727">
        <v>-3.4499999999999886</v>
      </c>
      <c r="H727">
        <v>-871.98000000000138</v>
      </c>
      <c r="I727">
        <v>151.98000000000138</v>
      </c>
      <c r="J727">
        <v>531.36999999999898</v>
      </c>
      <c r="K727">
        <v>257.93000000000029</v>
      </c>
      <c r="L727">
        <v>-334.85999999999967</v>
      </c>
      <c r="M727">
        <v>296.30000000000018</v>
      </c>
      <c r="N727">
        <v>240.05000000000018</v>
      </c>
      <c r="O727">
        <v>239.08999999999969</v>
      </c>
      <c r="P727">
        <v>-26.759999999999991</v>
      </c>
      <c r="Q727">
        <v>9.1299999999999955</v>
      </c>
      <c r="R727">
        <v>11.430000000000007</v>
      </c>
      <c r="S727">
        <v>-10.860000000000014</v>
      </c>
      <c r="T727" s="7"/>
      <c r="U727" s="7"/>
      <c r="V727" s="7"/>
    </row>
    <row r="728" spans="1:22" x14ac:dyDescent="0.25">
      <c r="A728" s="4">
        <v>40360</v>
      </c>
      <c r="B728" s="7">
        <v>10465.94</v>
      </c>
      <c r="C728" s="7">
        <v>4422.9399999999996</v>
      </c>
      <c r="D728" s="7">
        <v>385.53</v>
      </c>
      <c r="E728">
        <v>691.92000000000007</v>
      </c>
      <c r="F728">
        <v>415.09999999999945</v>
      </c>
      <c r="G728">
        <v>27.789999999999964</v>
      </c>
      <c r="H728">
        <v>-362.60999999999876</v>
      </c>
      <c r="I728">
        <v>-871.98000000000138</v>
      </c>
      <c r="J728">
        <v>151.98000000000138</v>
      </c>
      <c r="K728">
        <v>531.36999999999898</v>
      </c>
      <c r="L728">
        <v>-328.22000000000025</v>
      </c>
      <c r="M728">
        <v>-334.85999999999967</v>
      </c>
      <c r="N728">
        <v>296.30000000000018</v>
      </c>
      <c r="O728">
        <v>240.05000000000018</v>
      </c>
      <c r="P728">
        <v>-3.4499999999999886</v>
      </c>
      <c r="Q728">
        <v>-26.759999999999991</v>
      </c>
      <c r="R728">
        <v>9.1299999999999955</v>
      </c>
      <c r="S728">
        <v>11.430000000000007</v>
      </c>
      <c r="T728" s="7"/>
      <c r="U728" s="7"/>
      <c r="V728" s="7"/>
    </row>
    <row r="729" spans="1:22" x14ac:dyDescent="0.25">
      <c r="A729" s="4">
        <v>40391</v>
      </c>
      <c r="B729" s="7">
        <v>10014.719999999999</v>
      </c>
      <c r="C729" s="7">
        <v>4122.63</v>
      </c>
      <c r="D729" s="7">
        <v>388.97</v>
      </c>
      <c r="E729">
        <v>-451.22000000000116</v>
      </c>
      <c r="F729">
        <v>-300.30999999999949</v>
      </c>
      <c r="G729">
        <v>3.4400000000000546</v>
      </c>
      <c r="H729">
        <v>691.92000000000007</v>
      </c>
      <c r="I729">
        <v>-362.60999999999876</v>
      </c>
      <c r="J729">
        <v>-871.98000000000138</v>
      </c>
      <c r="K729">
        <v>151.98000000000138</v>
      </c>
      <c r="L729">
        <v>415.09999999999945</v>
      </c>
      <c r="M729">
        <v>-328.22000000000025</v>
      </c>
      <c r="N729">
        <v>-334.85999999999967</v>
      </c>
      <c r="O729">
        <v>296.30000000000018</v>
      </c>
      <c r="P729">
        <v>27.789999999999964</v>
      </c>
      <c r="Q729">
        <v>-3.4499999999999886</v>
      </c>
      <c r="R729">
        <v>-26.759999999999991</v>
      </c>
      <c r="S729">
        <v>9.1299999999999955</v>
      </c>
      <c r="T729" s="7"/>
      <c r="U729" s="7"/>
      <c r="V729" s="7"/>
    </row>
    <row r="730" spans="1:22" x14ac:dyDescent="0.25">
      <c r="A730" s="4">
        <v>40422</v>
      </c>
      <c r="B730" s="7">
        <v>10788.05</v>
      </c>
      <c r="C730" s="7">
        <v>4522.32</v>
      </c>
      <c r="D730" s="7">
        <v>398.23</v>
      </c>
      <c r="E730">
        <v>773.32999999999993</v>
      </c>
      <c r="F730">
        <v>399.6899999999996</v>
      </c>
      <c r="G730">
        <v>9.2599999999999909</v>
      </c>
      <c r="H730">
        <v>-451.22000000000116</v>
      </c>
      <c r="I730">
        <v>691.92000000000007</v>
      </c>
      <c r="J730">
        <v>-362.60999999999876</v>
      </c>
      <c r="K730">
        <v>-871.98000000000138</v>
      </c>
      <c r="L730">
        <v>-300.30999999999949</v>
      </c>
      <c r="M730">
        <v>415.09999999999945</v>
      </c>
      <c r="N730">
        <v>-328.22000000000025</v>
      </c>
      <c r="O730">
        <v>-334.85999999999967</v>
      </c>
      <c r="P730">
        <v>3.4400000000000546</v>
      </c>
      <c r="Q730">
        <v>27.789999999999964</v>
      </c>
      <c r="R730">
        <v>-3.4499999999999886</v>
      </c>
      <c r="S730">
        <v>-26.759999999999991</v>
      </c>
      <c r="T730" s="7"/>
      <c r="U730" s="7"/>
      <c r="V730" s="7"/>
    </row>
    <row r="731" spans="1:22" x14ac:dyDescent="0.25">
      <c r="A731" s="4">
        <v>40452</v>
      </c>
      <c r="B731" s="7">
        <v>11118.49</v>
      </c>
      <c r="C731" s="7">
        <v>4754.29</v>
      </c>
      <c r="D731" s="7">
        <v>404.86</v>
      </c>
      <c r="E731">
        <v>330.44000000000051</v>
      </c>
      <c r="F731">
        <v>231.97000000000025</v>
      </c>
      <c r="G731">
        <v>6.6299999999999955</v>
      </c>
      <c r="H731">
        <v>773.32999999999993</v>
      </c>
      <c r="I731">
        <v>-451.22000000000116</v>
      </c>
      <c r="J731">
        <v>691.92000000000007</v>
      </c>
      <c r="K731">
        <v>-362.60999999999876</v>
      </c>
      <c r="L731">
        <v>399.6899999999996</v>
      </c>
      <c r="M731">
        <v>-300.30999999999949</v>
      </c>
      <c r="N731">
        <v>415.09999999999945</v>
      </c>
      <c r="O731">
        <v>-328.22000000000025</v>
      </c>
      <c r="P731">
        <v>9.2599999999999909</v>
      </c>
      <c r="Q731">
        <v>3.4400000000000546</v>
      </c>
      <c r="R731">
        <v>27.789999999999964</v>
      </c>
      <c r="S731">
        <v>-3.4499999999999886</v>
      </c>
      <c r="T731" s="7"/>
      <c r="U731" s="7"/>
      <c r="V731" s="7"/>
    </row>
    <row r="732" spans="1:22" x14ac:dyDescent="0.25">
      <c r="A732" s="4">
        <v>40483</v>
      </c>
      <c r="B732" s="7">
        <v>11006.02</v>
      </c>
      <c r="C732" s="7">
        <v>4855.78</v>
      </c>
      <c r="D732" s="7">
        <v>391.4</v>
      </c>
      <c r="E732">
        <v>-112.46999999999935</v>
      </c>
      <c r="F732">
        <v>101.48999999999978</v>
      </c>
      <c r="G732">
        <v>-13.460000000000036</v>
      </c>
      <c r="H732">
        <v>330.44000000000051</v>
      </c>
      <c r="I732">
        <v>773.32999999999993</v>
      </c>
      <c r="J732">
        <v>-451.22000000000116</v>
      </c>
      <c r="K732">
        <v>691.92000000000007</v>
      </c>
      <c r="L732">
        <v>231.97000000000025</v>
      </c>
      <c r="M732">
        <v>399.6899999999996</v>
      </c>
      <c r="N732">
        <v>-300.30999999999949</v>
      </c>
      <c r="O732">
        <v>415.09999999999945</v>
      </c>
      <c r="P732">
        <v>6.6299999999999955</v>
      </c>
      <c r="Q732">
        <v>9.2599999999999909</v>
      </c>
      <c r="R732">
        <v>3.4400000000000546</v>
      </c>
      <c r="S732">
        <v>27.789999999999964</v>
      </c>
      <c r="T732" s="7"/>
      <c r="U732" s="7"/>
      <c r="V732" s="7"/>
    </row>
    <row r="733" spans="1:22" x14ac:dyDescent="0.25">
      <c r="A733" s="4">
        <v>40513</v>
      </c>
      <c r="B733" s="7">
        <v>11577.51</v>
      </c>
      <c r="C733" s="7">
        <v>5106.75</v>
      </c>
      <c r="D733" s="7">
        <v>404.99</v>
      </c>
      <c r="E733">
        <v>571.48999999999978</v>
      </c>
      <c r="F733">
        <v>250.97000000000025</v>
      </c>
      <c r="G733">
        <v>13.590000000000032</v>
      </c>
      <c r="H733">
        <v>-112.46999999999935</v>
      </c>
      <c r="I733">
        <v>330.44000000000051</v>
      </c>
      <c r="J733">
        <v>773.32999999999993</v>
      </c>
      <c r="K733">
        <v>-451.22000000000116</v>
      </c>
      <c r="L733">
        <v>101.48999999999978</v>
      </c>
      <c r="M733">
        <v>231.97000000000025</v>
      </c>
      <c r="N733">
        <v>399.6899999999996</v>
      </c>
      <c r="O733">
        <v>-300.30999999999949</v>
      </c>
      <c r="P733">
        <v>-13.460000000000036</v>
      </c>
      <c r="Q733">
        <v>6.6299999999999955</v>
      </c>
      <c r="R733">
        <v>9.2599999999999909</v>
      </c>
      <c r="S733">
        <v>3.4400000000000546</v>
      </c>
      <c r="T733" s="7"/>
      <c r="U733" s="7"/>
      <c r="V733" s="7"/>
    </row>
    <row r="734" spans="1:22" x14ac:dyDescent="0.25">
      <c r="A734" s="4">
        <v>40544</v>
      </c>
      <c r="B734" s="7">
        <v>11891.93</v>
      </c>
      <c r="C734" s="7">
        <v>5025.1099999999997</v>
      </c>
      <c r="D734" s="7">
        <v>409.35</v>
      </c>
      <c r="E734">
        <v>314.42000000000007</v>
      </c>
      <c r="F734">
        <v>-81.640000000000327</v>
      </c>
      <c r="G734">
        <v>4.3600000000000136</v>
      </c>
      <c r="H734">
        <v>571.48999999999978</v>
      </c>
      <c r="I734">
        <v>-112.46999999999935</v>
      </c>
      <c r="J734">
        <v>330.44000000000051</v>
      </c>
      <c r="K734">
        <v>773.32999999999993</v>
      </c>
      <c r="L734">
        <v>250.97000000000025</v>
      </c>
      <c r="M734">
        <v>101.48999999999978</v>
      </c>
      <c r="N734">
        <v>231.97000000000025</v>
      </c>
      <c r="O734">
        <v>399.6899999999996</v>
      </c>
      <c r="P734">
        <v>13.590000000000032</v>
      </c>
      <c r="Q734">
        <v>-13.460000000000036</v>
      </c>
      <c r="R734">
        <v>6.6299999999999955</v>
      </c>
      <c r="S734">
        <v>9.2599999999999909</v>
      </c>
      <c r="T734" s="7"/>
      <c r="U734" s="7"/>
      <c r="V734" s="7"/>
    </row>
    <row r="735" spans="1:22" x14ac:dyDescent="0.25">
      <c r="A735" s="4">
        <v>40575</v>
      </c>
      <c r="B735" s="7">
        <v>12226.34</v>
      </c>
      <c r="C735" s="7">
        <v>5084.8999999999996</v>
      </c>
      <c r="D735" s="7">
        <v>415.61</v>
      </c>
      <c r="E735">
        <v>334.40999999999985</v>
      </c>
      <c r="F735">
        <v>59.789999999999964</v>
      </c>
      <c r="G735">
        <v>6.2599999999999909</v>
      </c>
      <c r="H735">
        <v>314.42000000000007</v>
      </c>
      <c r="I735">
        <v>571.48999999999978</v>
      </c>
      <c r="J735">
        <v>-112.46999999999935</v>
      </c>
      <c r="K735">
        <v>330.44000000000051</v>
      </c>
      <c r="L735">
        <v>-81.640000000000327</v>
      </c>
      <c r="M735">
        <v>250.97000000000025</v>
      </c>
      <c r="N735">
        <v>101.48999999999978</v>
      </c>
      <c r="O735">
        <v>231.97000000000025</v>
      </c>
      <c r="P735">
        <v>4.3600000000000136</v>
      </c>
      <c r="Q735">
        <v>13.590000000000032</v>
      </c>
      <c r="R735">
        <v>-13.460000000000036</v>
      </c>
      <c r="S735">
        <v>6.6299999999999955</v>
      </c>
      <c r="T735" s="7"/>
      <c r="U735" s="7"/>
      <c r="V735" s="7"/>
    </row>
    <row r="736" spans="1:22" x14ac:dyDescent="0.25">
      <c r="A736" s="4">
        <v>40603</v>
      </c>
      <c r="B736" s="7">
        <v>12319.73</v>
      </c>
      <c r="C736" s="7">
        <v>5299.89</v>
      </c>
      <c r="D736" s="7">
        <v>413.06</v>
      </c>
      <c r="E736">
        <v>93.389999999999418</v>
      </c>
      <c r="F736">
        <v>214.99000000000069</v>
      </c>
      <c r="G736">
        <v>-2.5500000000000114</v>
      </c>
      <c r="H736">
        <v>334.40999999999985</v>
      </c>
      <c r="I736">
        <v>314.42000000000007</v>
      </c>
      <c r="J736">
        <v>571.48999999999978</v>
      </c>
      <c r="K736">
        <v>-112.46999999999935</v>
      </c>
      <c r="L736">
        <v>59.789999999999964</v>
      </c>
      <c r="M736">
        <v>-81.640000000000327</v>
      </c>
      <c r="N736">
        <v>250.97000000000025</v>
      </c>
      <c r="O736">
        <v>101.48999999999978</v>
      </c>
      <c r="P736">
        <v>6.2599999999999909</v>
      </c>
      <c r="Q736">
        <v>4.3600000000000136</v>
      </c>
      <c r="R736">
        <v>13.590000000000032</v>
      </c>
      <c r="S736">
        <v>-13.460000000000036</v>
      </c>
      <c r="T736" s="7"/>
      <c r="U736" s="7"/>
      <c r="V736" s="7"/>
    </row>
    <row r="737" spans="1:22" x14ac:dyDescent="0.25">
      <c r="A737" s="4">
        <v>40634</v>
      </c>
      <c r="B737" s="7">
        <v>12810.54</v>
      </c>
      <c r="C737" s="7">
        <v>5514.87</v>
      </c>
      <c r="D737" s="7">
        <v>429.06</v>
      </c>
      <c r="E737">
        <v>490.81000000000131</v>
      </c>
      <c r="F737">
        <v>214.97999999999956</v>
      </c>
      <c r="G737">
        <v>16</v>
      </c>
      <c r="H737">
        <v>93.389999999999418</v>
      </c>
      <c r="I737">
        <v>334.40999999999985</v>
      </c>
      <c r="J737">
        <v>314.42000000000007</v>
      </c>
      <c r="K737">
        <v>571.48999999999978</v>
      </c>
      <c r="L737">
        <v>214.99000000000069</v>
      </c>
      <c r="M737">
        <v>59.789999999999964</v>
      </c>
      <c r="N737">
        <v>-81.640000000000327</v>
      </c>
      <c r="O737">
        <v>250.97000000000025</v>
      </c>
      <c r="P737">
        <v>-2.5500000000000114</v>
      </c>
      <c r="Q737">
        <v>6.2599999999999909</v>
      </c>
      <c r="R737">
        <v>4.3600000000000136</v>
      </c>
      <c r="S737">
        <v>13.590000000000032</v>
      </c>
      <c r="T737" s="7"/>
      <c r="U737" s="7"/>
      <c r="V737" s="7"/>
    </row>
    <row r="738" spans="1:22" x14ac:dyDescent="0.25">
      <c r="A738" s="4">
        <v>40664</v>
      </c>
      <c r="B738" s="7">
        <v>12569.79</v>
      </c>
      <c r="C738" s="7">
        <v>5469.55</v>
      </c>
      <c r="D738" s="7">
        <v>436.37</v>
      </c>
      <c r="E738">
        <v>-240.75</v>
      </c>
      <c r="F738">
        <v>-45.319999999999709</v>
      </c>
      <c r="G738">
        <v>7.3100000000000023</v>
      </c>
      <c r="H738">
        <v>490.81000000000131</v>
      </c>
      <c r="I738">
        <v>93.389999999999418</v>
      </c>
      <c r="J738">
        <v>334.40999999999985</v>
      </c>
      <c r="K738">
        <v>314.42000000000007</v>
      </c>
      <c r="L738">
        <v>214.97999999999956</v>
      </c>
      <c r="M738">
        <v>214.99000000000069</v>
      </c>
      <c r="N738">
        <v>59.789999999999964</v>
      </c>
      <c r="O738">
        <v>-81.640000000000327</v>
      </c>
      <c r="P738">
        <v>16</v>
      </c>
      <c r="Q738">
        <v>-2.5500000000000114</v>
      </c>
      <c r="R738">
        <v>6.2599999999999909</v>
      </c>
      <c r="S738">
        <v>4.3600000000000136</v>
      </c>
      <c r="T738" s="7"/>
      <c r="U738" s="7"/>
      <c r="V738" s="7"/>
    </row>
    <row r="739" spans="1:22" x14ac:dyDescent="0.25">
      <c r="A739" s="4">
        <v>40695</v>
      </c>
      <c r="B739" s="7">
        <v>12414.34</v>
      </c>
      <c r="C739" s="7">
        <v>5423.82</v>
      </c>
      <c r="D739" s="7">
        <v>433.48</v>
      </c>
      <c r="E739">
        <v>-155.45000000000073</v>
      </c>
      <c r="F739">
        <v>-45.730000000000473</v>
      </c>
      <c r="G739">
        <v>-2.8899999999999864</v>
      </c>
      <c r="H739">
        <v>-240.75</v>
      </c>
      <c r="I739">
        <v>490.81000000000131</v>
      </c>
      <c r="J739">
        <v>93.389999999999418</v>
      </c>
      <c r="K739">
        <v>334.40999999999985</v>
      </c>
      <c r="L739">
        <v>-45.319999999999709</v>
      </c>
      <c r="M739">
        <v>214.97999999999956</v>
      </c>
      <c r="N739">
        <v>214.99000000000069</v>
      </c>
      <c r="O739">
        <v>59.789999999999964</v>
      </c>
      <c r="P739">
        <v>7.3100000000000023</v>
      </c>
      <c r="Q739">
        <v>16</v>
      </c>
      <c r="R739">
        <v>-2.5500000000000114</v>
      </c>
      <c r="S739">
        <v>6.2599999999999909</v>
      </c>
      <c r="T739" s="7"/>
      <c r="U739" s="7"/>
      <c r="V739" s="7"/>
    </row>
    <row r="740" spans="1:22" x14ac:dyDescent="0.25">
      <c r="A740" s="4">
        <v>40725</v>
      </c>
      <c r="B740" s="7">
        <v>12143.24</v>
      </c>
      <c r="C740" s="7">
        <v>5184.05</v>
      </c>
      <c r="D740" s="7">
        <v>431.17</v>
      </c>
      <c r="E740">
        <v>-271.10000000000036</v>
      </c>
      <c r="F740">
        <v>-239.76999999999953</v>
      </c>
      <c r="G740">
        <v>-2.3100000000000023</v>
      </c>
      <c r="H740">
        <v>-155.45000000000073</v>
      </c>
      <c r="I740">
        <v>-240.75</v>
      </c>
      <c r="J740">
        <v>490.81000000000131</v>
      </c>
      <c r="K740">
        <v>93.389999999999418</v>
      </c>
      <c r="L740">
        <v>-45.730000000000473</v>
      </c>
      <c r="M740">
        <v>-45.319999999999709</v>
      </c>
      <c r="N740">
        <v>214.97999999999956</v>
      </c>
      <c r="O740">
        <v>214.99000000000069</v>
      </c>
      <c r="P740">
        <v>-2.8899999999999864</v>
      </c>
      <c r="Q740">
        <v>7.3100000000000023</v>
      </c>
      <c r="R740">
        <v>16</v>
      </c>
      <c r="S740">
        <v>-2.5500000000000114</v>
      </c>
      <c r="T740" s="7"/>
      <c r="U740" s="7"/>
      <c r="V740" s="7"/>
    </row>
    <row r="741" spans="1:22" x14ac:dyDescent="0.25">
      <c r="A741" s="4">
        <v>40756</v>
      </c>
      <c r="B741" s="7">
        <v>11613.53</v>
      </c>
      <c r="C741" s="7">
        <v>4666.96</v>
      </c>
      <c r="D741" s="7">
        <v>435.06</v>
      </c>
      <c r="E741">
        <v>-529.70999999999913</v>
      </c>
      <c r="F741">
        <v>-517.09000000000015</v>
      </c>
      <c r="G741">
        <v>3.8899999999999864</v>
      </c>
      <c r="H741">
        <v>-271.10000000000036</v>
      </c>
      <c r="I741">
        <v>-155.45000000000073</v>
      </c>
      <c r="J741">
        <v>-240.75</v>
      </c>
      <c r="K741">
        <v>490.81000000000131</v>
      </c>
      <c r="L741">
        <v>-239.76999999999953</v>
      </c>
      <c r="M741">
        <v>-45.730000000000473</v>
      </c>
      <c r="N741">
        <v>-45.319999999999709</v>
      </c>
      <c r="O741">
        <v>214.97999999999956</v>
      </c>
      <c r="P741">
        <v>-2.3100000000000023</v>
      </c>
      <c r="Q741">
        <v>-2.8899999999999864</v>
      </c>
      <c r="R741">
        <v>7.3100000000000023</v>
      </c>
      <c r="S741">
        <v>16</v>
      </c>
      <c r="T741" s="7"/>
      <c r="U741" s="7"/>
      <c r="V741" s="7"/>
    </row>
    <row r="742" spans="1:22" x14ac:dyDescent="0.25">
      <c r="A742" s="4">
        <v>40787</v>
      </c>
      <c r="B742" s="7">
        <v>10913.38</v>
      </c>
      <c r="C742" s="7">
        <v>4189.37</v>
      </c>
      <c r="D742" s="7">
        <v>433.38</v>
      </c>
      <c r="E742">
        <v>-700.15000000000146</v>
      </c>
      <c r="F742">
        <v>-477.59000000000015</v>
      </c>
      <c r="G742">
        <v>-1.6800000000000068</v>
      </c>
      <c r="H742">
        <v>-529.70999999999913</v>
      </c>
      <c r="I742">
        <v>-271.10000000000036</v>
      </c>
      <c r="J742">
        <v>-155.45000000000073</v>
      </c>
      <c r="K742">
        <v>-240.75</v>
      </c>
      <c r="L742">
        <v>-517.09000000000015</v>
      </c>
      <c r="M742">
        <v>-239.76999999999953</v>
      </c>
      <c r="N742">
        <v>-45.730000000000473</v>
      </c>
      <c r="O742">
        <v>-45.319999999999709</v>
      </c>
      <c r="P742">
        <v>3.8899999999999864</v>
      </c>
      <c r="Q742">
        <v>-2.3100000000000023</v>
      </c>
      <c r="R742">
        <v>-2.8899999999999864</v>
      </c>
      <c r="S742">
        <v>7.3100000000000023</v>
      </c>
      <c r="T742" s="7"/>
      <c r="U742" s="7"/>
      <c r="V742" s="7"/>
    </row>
    <row r="743" spans="1:22" x14ac:dyDescent="0.25">
      <c r="A743" s="4">
        <v>40817</v>
      </c>
      <c r="B743" s="7">
        <v>11955.01</v>
      </c>
      <c r="C743" s="7">
        <v>4892.57</v>
      </c>
      <c r="D743" s="7">
        <v>450.14</v>
      </c>
      <c r="E743">
        <v>1041.630000000001</v>
      </c>
      <c r="F743">
        <v>703.19999999999982</v>
      </c>
      <c r="G743">
        <v>16.759999999999991</v>
      </c>
      <c r="H743">
        <v>-700.15000000000146</v>
      </c>
      <c r="I743">
        <v>-529.70999999999913</v>
      </c>
      <c r="J743">
        <v>-271.10000000000036</v>
      </c>
      <c r="K743">
        <v>-155.45000000000073</v>
      </c>
      <c r="L743">
        <v>-477.59000000000015</v>
      </c>
      <c r="M743">
        <v>-517.09000000000015</v>
      </c>
      <c r="N743">
        <v>-239.76999999999953</v>
      </c>
      <c r="O743">
        <v>-45.730000000000473</v>
      </c>
      <c r="P743">
        <v>-1.6800000000000068</v>
      </c>
      <c r="Q743">
        <v>3.8899999999999864</v>
      </c>
      <c r="R743">
        <v>-2.3100000000000023</v>
      </c>
      <c r="S743">
        <v>-2.8899999999999864</v>
      </c>
      <c r="T743" s="7"/>
      <c r="U743" s="7"/>
      <c r="V743" s="7"/>
    </row>
    <row r="744" spans="1:22" x14ac:dyDescent="0.25">
      <c r="A744" s="4">
        <v>40848</v>
      </c>
      <c r="B744" s="7">
        <v>12045.68</v>
      </c>
      <c r="C744" s="7">
        <v>4946.17</v>
      </c>
      <c r="D744" s="7">
        <v>448.84</v>
      </c>
      <c r="E744">
        <v>90.670000000000073</v>
      </c>
      <c r="F744">
        <v>53.600000000000364</v>
      </c>
      <c r="G744">
        <v>-1.3000000000000114</v>
      </c>
      <c r="H744">
        <v>1041.630000000001</v>
      </c>
      <c r="I744">
        <v>-700.15000000000146</v>
      </c>
      <c r="J744">
        <v>-529.70999999999913</v>
      </c>
      <c r="K744">
        <v>-271.10000000000036</v>
      </c>
      <c r="L744">
        <v>703.19999999999982</v>
      </c>
      <c r="M744">
        <v>-477.59000000000015</v>
      </c>
      <c r="N744">
        <v>-517.09000000000015</v>
      </c>
      <c r="O744">
        <v>-239.76999999999953</v>
      </c>
      <c r="P744">
        <v>16.759999999999991</v>
      </c>
      <c r="Q744">
        <v>-1.6800000000000068</v>
      </c>
      <c r="R744">
        <v>3.8899999999999864</v>
      </c>
      <c r="S744">
        <v>-2.3100000000000023</v>
      </c>
      <c r="T744" s="7"/>
      <c r="U744" s="7"/>
      <c r="V744" s="7"/>
    </row>
    <row r="745" spans="1:22" x14ac:dyDescent="0.25">
      <c r="A745" s="4">
        <v>40878</v>
      </c>
      <c r="B745" s="7">
        <v>12217.56</v>
      </c>
      <c r="C745" s="7">
        <v>5019.6899999999996</v>
      </c>
      <c r="D745" s="7">
        <v>464.68</v>
      </c>
      <c r="E745">
        <v>171.8799999999992</v>
      </c>
      <c r="F745">
        <v>73.519999999999527</v>
      </c>
      <c r="G745">
        <v>15.840000000000032</v>
      </c>
      <c r="H745">
        <v>90.670000000000073</v>
      </c>
      <c r="I745">
        <v>1041.630000000001</v>
      </c>
      <c r="J745">
        <v>-700.15000000000146</v>
      </c>
      <c r="K745">
        <v>-529.70999999999913</v>
      </c>
      <c r="L745">
        <v>53.600000000000364</v>
      </c>
      <c r="M745">
        <v>703.19999999999982</v>
      </c>
      <c r="N745">
        <v>-477.59000000000015</v>
      </c>
      <c r="O745">
        <v>-517.09000000000015</v>
      </c>
      <c r="P745">
        <v>-1.3000000000000114</v>
      </c>
      <c r="Q745">
        <v>16.759999999999991</v>
      </c>
      <c r="R745">
        <v>-1.6800000000000068</v>
      </c>
      <c r="S745">
        <v>3.8899999999999864</v>
      </c>
      <c r="T745" s="7"/>
      <c r="U745" s="7"/>
      <c r="V745" s="7"/>
    </row>
    <row r="746" spans="1:22" x14ac:dyDescent="0.25">
      <c r="A746" s="4">
        <v>40909</v>
      </c>
      <c r="B746" s="7">
        <v>12632.91</v>
      </c>
      <c r="C746" s="7">
        <v>5319.14</v>
      </c>
      <c r="D746" s="7">
        <v>448.84</v>
      </c>
      <c r="E746">
        <v>415.35000000000036</v>
      </c>
      <c r="F746">
        <v>299.45000000000073</v>
      </c>
      <c r="G746">
        <v>-15.840000000000032</v>
      </c>
      <c r="H746">
        <v>171.8799999999992</v>
      </c>
      <c r="I746">
        <v>90.670000000000073</v>
      </c>
      <c r="J746">
        <v>1041.630000000001</v>
      </c>
      <c r="K746">
        <v>-700.15000000000146</v>
      </c>
      <c r="L746">
        <v>73.519999999999527</v>
      </c>
      <c r="M746">
        <v>53.600000000000364</v>
      </c>
      <c r="N746">
        <v>703.19999999999982</v>
      </c>
      <c r="O746">
        <v>-477.59000000000015</v>
      </c>
      <c r="P746">
        <v>15.840000000000032</v>
      </c>
      <c r="Q746">
        <v>-1.3000000000000114</v>
      </c>
      <c r="R746">
        <v>16.759999999999991</v>
      </c>
      <c r="S746">
        <v>-1.6800000000000068</v>
      </c>
      <c r="T746" s="7"/>
      <c r="U746" s="7"/>
      <c r="V746" s="7"/>
    </row>
    <row r="747" spans="1:22" x14ac:dyDescent="0.25">
      <c r="A747" s="4">
        <v>40940</v>
      </c>
      <c r="B747" s="7">
        <v>12952.07</v>
      </c>
      <c r="C747" s="7">
        <v>5153.16</v>
      </c>
      <c r="D747" s="7">
        <v>451.54</v>
      </c>
      <c r="E747">
        <v>319.15999999999985</v>
      </c>
      <c r="F747">
        <v>-165.98000000000047</v>
      </c>
      <c r="G747">
        <v>2.7000000000000455</v>
      </c>
      <c r="H747">
        <v>415.35000000000036</v>
      </c>
      <c r="I747">
        <v>171.8799999999992</v>
      </c>
      <c r="J747">
        <v>90.670000000000073</v>
      </c>
      <c r="K747">
        <v>1041.630000000001</v>
      </c>
      <c r="L747">
        <v>299.45000000000073</v>
      </c>
      <c r="M747">
        <v>73.519999999999527</v>
      </c>
      <c r="N747">
        <v>53.600000000000364</v>
      </c>
      <c r="O747">
        <v>703.19999999999982</v>
      </c>
      <c r="P747">
        <v>-15.840000000000032</v>
      </c>
      <c r="Q747">
        <v>15.840000000000032</v>
      </c>
      <c r="R747">
        <v>-1.3000000000000114</v>
      </c>
      <c r="S747">
        <v>16.759999999999991</v>
      </c>
      <c r="T747" s="7"/>
      <c r="U747" s="7"/>
      <c r="V747" s="7"/>
    </row>
    <row r="748" spans="1:22" x14ac:dyDescent="0.25">
      <c r="A748" s="4">
        <v>40969</v>
      </c>
      <c r="B748" s="7">
        <v>13212.04</v>
      </c>
      <c r="C748" s="7">
        <v>5253.16</v>
      </c>
      <c r="D748" s="7">
        <v>458.93</v>
      </c>
      <c r="E748">
        <v>259.97000000000116</v>
      </c>
      <c r="F748">
        <v>100</v>
      </c>
      <c r="G748">
        <v>7.3899999999999864</v>
      </c>
      <c r="H748">
        <v>319.15999999999985</v>
      </c>
      <c r="I748">
        <v>415.35000000000036</v>
      </c>
      <c r="J748">
        <v>171.8799999999992</v>
      </c>
      <c r="K748">
        <v>90.670000000000073</v>
      </c>
      <c r="L748">
        <v>-165.98000000000047</v>
      </c>
      <c r="M748">
        <v>299.45000000000073</v>
      </c>
      <c r="N748">
        <v>73.519999999999527</v>
      </c>
      <c r="O748">
        <v>53.600000000000364</v>
      </c>
      <c r="P748">
        <v>2.7000000000000455</v>
      </c>
      <c r="Q748">
        <v>-15.840000000000032</v>
      </c>
      <c r="R748">
        <v>15.840000000000032</v>
      </c>
      <c r="S748">
        <v>-1.3000000000000114</v>
      </c>
      <c r="T748" s="7"/>
      <c r="U748" s="7"/>
      <c r="V748" s="7"/>
    </row>
    <row r="749" spans="1:22" x14ac:dyDescent="0.25">
      <c r="A749" s="4">
        <v>41000</v>
      </c>
      <c r="B749" s="7">
        <v>13213.63</v>
      </c>
      <c r="C749" s="7">
        <v>5230.24</v>
      </c>
      <c r="D749" s="7">
        <v>470.53</v>
      </c>
      <c r="E749">
        <v>1.5899999999983265</v>
      </c>
      <c r="F749">
        <v>-22.920000000000073</v>
      </c>
      <c r="G749">
        <v>11.599999999999966</v>
      </c>
      <c r="H749">
        <v>259.97000000000116</v>
      </c>
      <c r="I749">
        <v>319.15999999999985</v>
      </c>
      <c r="J749">
        <v>415.35000000000036</v>
      </c>
      <c r="K749">
        <v>171.8799999999992</v>
      </c>
      <c r="L749">
        <v>100</v>
      </c>
      <c r="M749">
        <v>-165.98000000000047</v>
      </c>
      <c r="N749">
        <v>299.45000000000073</v>
      </c>
      <c r="O749">
        <v>73.519999999999527</v>
      </c>
      <c r="P749">
        <v>7.3899999999999864</v>
      </c>
      <c r="Q749">
        <v>2.7000000000000455</v>
      </c>
      <c r="R749">
        <v>-15.840000000000032</v>
      </c>
      <c r="S749">
        <v>15.840000000000032</v>
      </c>
      <c r="T749" s="7"/>
      <c r="U749" s="7"/>
      <c r="V749" s="7"/>
    </row>
    <row r="750" spans="1:22" x14ac:dyDescent="0.25">
      <c r="A750" s="4">
        <v>41030</v>
      </c>
      <c r="B750" s="7">
        <v>12393.45</v>
      </c>
      <c r="C750" s="7">
        <v>5074.7</v>
      </c>
      <c r="D750" s="7">
        <v>468.04</v>
      </c>
      <c r="E750">
        <v>-820.17999999999847</v>
      </c>
      <c r="F750">
        <v>-155.53999999999996</v>
      </c>
      <c r="G750">
        <v>-2.4899999999999523</v>
      </c>
      <c r="H750">
        <v>1.5899999999983265</v>
      </c>
      <c r="I750">
        <v>259.97000000000116</v>
      </c>
      <c r="J750">
        <v>319.15999999999985</v>
      </c>
      <c r="K750">
        <v>415.35000000000036</v>
      </c>
      <c r="L750">
        <v>-22.920000000000073</v>
      </c>
      <c r="M750">
        <v>100</v>
      </c>
      <c r="N750">
        <v>-165.98000000000047</v>
      </c>
      <c r="O750">
        <v>299.45000000000073</v>
      </c>
      <c r="P750">
        <v>11.599999999999966</v>
      </c>
      <c r="Q750">
        <v>7.3899999999999864</v>
      </c>
      <c r="R750">
        <v>2.7000000000000455</v>
      </c>
      <c r="S750">
        <v>-15.840000000000032</v>
      </c>
      <c r="T750" s="7"/>
      <c r="U750" s="7"/>
      <c r="V750" s="7"/>
    </row>
    <row r="751" spans="1:22" x14ac:dyDescent="0.25">
      <c r="A751" s="4">
        <v>41061</v>
      </c>
      <c r="B751" s="7">
        <v>12880.09</v>
      </c>
      <c r="C751" s="7">
        <v>5209.18</v>
      </c>
      <c r="D751" s="7">
        <v>481.36</v>
      </c>
      <c r="E751">
        <v>486.63999999999942</v>
      </c>
      <c r="F751">
        <v>134.48000000000047</v>
      </c>
      <c r="G751">
        <v>13.319999999999993</v>
      </c>
      <c r="H751">
        <v>-820.17999999999847</v>
      </c>
      <c r="I751">
        <v>1.5899999999983265</v>
      </c>
      <c r="J751">
        <v>259.97000000000116</v>
      </c>
      <c r="K751">
        <v>319.15999999999985</v>
      </c>
      <c r="L751">
        <v>-155.53999999999996</v>
      </c>
      <c r="M751">
        <v>-22.920000000000073</v>
      </c>
      <c r="N751">
        <v>100</v>
      </c>
      <c r="O751">
        <v>-165.98000000000047</v>
      </c>
      <c r="P751">
        <v>-2.4899999999999523</v>
      </c>
      <c r="Q751">
        <v>11.599999999999966</v>
      </c>
      <c r="R751">
        <v>7.3899999999999864</v>
      </c>
      <c r="S751">
        <v>2.7000000000000455</v>
      </c>
      <c r="T751" s="7"/>
      <c r="U751" s="7"/>
      <c r="V751" s="7"/>
    </row>
    <row r="752" spans="1:22" x14ac:dyDescent="0.25">
      <c r="A752" s="4">
        <v>41091</v>
      </c>
      <c r="B752" s="7">
        <v>13008.68</v>
      </c>
      <c r="C752" s="7">
        <v>5088.34</v>
      </c>
      <c r="D752" s="7">
        <v>492.62</v>
      </c>
      <c r="E752">
        <v>128.59000000000015</v>
      </c>
      <c r="F752">
        <v>-120.84000000000015</v>
      </c>
      <c r="G752">
        <v>11.259999999999991</v>
      </c>
      <c r="H752">
        <v>486.63999999999942</v>
      </c>
      <c r="I752">
        <v>-820.17999999999847</v>
      </c>
      <c r="J752">
        <v>1.5899999999983265</v>
      </c>
      <c r="K752">
        <v>259.97000000000116</v>
      </c>
      <c r="L752">
        <v>134.48000000000047</v>
      </c>
      <c r="M752">
        <v>-155.53999999999996</v>
      </c>
      <c r="N752">
        <v>-22.920000000000073</v>
      </c>
      <c r="O752">
        <v>100</v>
      </c>
      <c r="P752">
        <v>13.319999999999993</v>
      </c>
      <c r="Q752">
        <v>-2.4899999999999523</v>
      </c>
      <c r="R752">
        <v>11.599999999999966</v>
      </c>
      <c r="S752">
        <v>7.3899999999999864</v>
      </c>
      <c r="T752" s="7"/>
      <c r="U752" s="7"/>
      <c r="V752" s="7"/>
    </row>
    <row r="753" spans="1:22" x14ac:dyDescent="0.25">
      <c r="A753" s="4">
        <v>41122</v>
      </c>
      <c r="B753" s="7">
        <v>13090.84</v>
      </c>
      <c r="C753" s="7">
        <v>5007.49</v>
      </c>
      <c r="D753" s="7">
        <v>468.21</v>
      </c>
      <c r="E753">
        <v>82.159999999999854</v>
      </c>
      <c r="F753">
        <v>-80.850000000000364</v>
      </c>
      <c r="G753">
        <v>-24.410000000000025</v>
      </c>
      <c r="H753">
        <v>128.59000000000015</v>
      </c>
      <c r="I753">
        <v>486.63999999999942</v>
      </c>
      <c r="J753">
        <v>-820.17999999999847</v>
      </c>
      <c r="K753">
        <v>1.5899999999983265</v>
      </c>
      <c r="L753">
        <v>-120.84000000000015</v>
      </c>
      <c r="M753">
        <v>134.48000000000047</v>
      </c>
      <c r="N753">
        <v>-155.53999999999996</v>
      </c>
      <c r="O753">
        <v>-22.920000000000073</v>
      </c>
      <c r="P753">
        <v>11.259999999999991</v>
      </c>
      <c r="Q753">
        <v>13.319999999999993</v>
      </c>
      <c r="R753">
        <v>-2.4899999999999523</v>
      </c>
      <c r="S753">
        <v>11.599999999999966</v>
      </c>
      <c r="T753" s="7"/>
      <c r="U753" s="7"/>
      <c r="V753" s="7"/>
    </row>
    <row r="754" spans="1:22" x14ac:dyDescent="0.25">
      <c r="A754" s="4">
        <v>41153</v>
      </c>
      <c r="B754" s="7">
        <v>13437.13</v>
      </c>
      <c r="C754" s="7">
        <v>4892.62</v>
      </c>
      <c r="D754" s="7">
        <v>475.75</v>
      </c>
      <c r="E754">
        <v>346.28999999999905</v>
      </c>
      <c r="F754">
        <v>-114.86999999999989</v>
      </c>
      <c r="G754">
        <v>7.5400000000000205</v>
      </c>
      <c r="H754">
        <v>82.159999999999854</v>
      </c>
      <c r="I754">
        <v>128.59000000000015</v>
      </c>
      <c r="J754">
        <v>486.63999999999942</v>
      </c>
      <c r="K754">
        <v>-820.17999999999847</v>
      </c>
      <c r="L754">
        <v>-80.850000000000364</v>
      </c>
      <c r="M754">
        <v>-120.84000000000015</v>
      </c>
      <c r="N754">
        <v>134.48000000000047</v>
      </c>
      <c r="O754">
        <v>-155.53999999999996</v>
      </c>
      <c r="P754">
        <v>-24.410000000000025</v>
      </c>
      <c r="Q754">
        <v>11.259999999999991</v>
      </c>
      <c r="R754">
        <v>13.319999999999993</v>
      </c>
      <c r="S754">
        <v>-2.4899999999999523</v>
      </c>
      <c r="T754" s="7"/>
      <c r="U754" s="7"/>
      <c r="V754" s="7"/>
    </row>
    <row r="755" spans="1:22" x14ac:dyDescent="0.25">
      <c r="A755" s="4">
        <v>41183</v>
      </c>
      <c r="B755" s="7">
        <v>13096.46</v>
      </c>
      <c r="C755" s="7">
        <v>5085.03</v>
      </c>
      <c r="D755" s="7">
        <v>479.4</v>
      </c>
      <c r="E755">
        <v>-340.67000000000007</v>
      </c>
      <c r="F755">
        <v>192.40999999999985</v>
      </c>
      <c r="G755">
        <v>3.6499999999999773</v>
      </c>
      <c r="H755">
        <v>346.28999999999905</v>
      </c>
      <c r="I755">
        <v>82.159999999999854</v>
      </c>
      <c r="J755">
        <v>128.59000000000015</v>
      </c>
      <c r="K755">
        <v>486.63999999999942</v>
      </c>
      <c r="L755">
        <v>-114.86999999999989</v>
      </c>
      <c r="M755">
        <v>-80.850000000000364</v>
      </c>
      <c r="N755">
        <v>-120.84000000000015</v>
      </c>
      <c r="O755">
        <v>134.48000000000047</v>
      </c>
      <c r="P755">
        <v>7.5400000000000205</v>
      </c>
      <c r="Q755">
        <v>-24.410000000000025</v>
      </c>
      <c r="R755">
        <v>11.259999999999991</v>
      </c>
      <c r="S755">
        <v>13.319999999999993</v>
      </c>
      <c r="T755" s="7"/>
      <c r="U755" s="7"/>
      <c r="V755" s="7"/>
    </row>
    <row r="756" spans="1:22" x14ac:dyDescent="0.25">
      <c r="A756" s="4">
        <v>41214</v>
      </c>
      <c r="B756" s="7">
        <v>13025.58</v>
      </c>
      <c r="C756" s="7">
        <v>5119.1099999999997</v>
      </c>
      <c r="D756" s="7">
        <v>454.12</v>
      </c>
      <c r="E756">
        <v>-70.8799999999992</v>
      </c>
      <c r="F756">
        <v>34.079999999999927</v>
      </c>
      <c r="G756">
        <v>-25.279999999999973</v>
      </c>
      <c r="H756">
        <v>-340.67000000000007</v>
      </c>
      <c r="I756">
        <v>346.28999999999905</v>
      </c>
      <c r="J756">
        <v>82.159999999999854</v>
      </c>
      <c r="K756">
        <v>128.59000000000015</v>
      </c>
      <c r="L756">
        <v>192.40999999999985</v>
      </c>
      <c r="M756">
        <v>-114.86999999999989</v>
      </c>
      <c r="N756">
        <v>-80.850000000000364</v>
      </c>
      <c r="O756">
        <v>-120.84000000000015</v>
      </c>
      <c r="P756">
        <v>3.6499999999999773</v>
      </c>
      <c r="Q756">
        <v>7.5400000000000205</v>
      </c>
      <c r="R756">
        <v>-24.410000000000025</v>
      </c>
      <c r="S756">
        <v>11.259999999999991</v>
      </c>
      <c r="T756" s="7"/>
      <c r="U756" s="7"/>
      <c r="V756" s="7"/>
    </row>
    <row r="757" spans="1:22" x14ac:dyDescent="0.25">
      <c r="A757" s="4">
        <v>41244</v>
      </c>
      <c r="B757" s="7">
        <v>13104.14</v>
      </c>
      <c r="C757" s="7">
        <v>5306.77</v>
      </c>
      <c r="D757" s="7">
        <v>453.09</v>
      </c>
      <c r="E757">
        <v>78.559999999999491</v>
      </c>
      <c r="F757">
        <v>187.66000000000076</v>
      </c>
      <c r="G757">
        <v>-1.0300000000000296</v>
      </c>
      <c r="H757">
        <v>-70.8799999999992</v>
      </c>
      <c r="I757">
        <v>-340.67000000000007</v>
      </c>
      <c r="J757">
        <v>346.28999999999905</v>
      </c>
      <c r="K757">
        <v>82.159999999999854</v>
      </c>
      <c r="L757">
        <v>34.079999999999927</v>
      </c>
      <c r="M757">
        <v>192.40999999999985</v>
      </c>
      <c r="N757">
        <v>-114.86999999999989</v>
      </c>
      <c r="O757">
        <v>-80.850000000000364</v>
      </c>
      <c r="P757">
        <v>-25.279999999999973</v>
      </c>
      <c r="Q757">
        <v>3.6499999999999773</v>
      </c>
      <c r="R757">
        <v>7.5400000000000205</v>
      </c>
      <c r="S757">
        <v>-24.410000000000025</v>
      </c>
      <c r="T757" s="7"/>
      <c r="U757" s="7"/>
      <c r="V757" s="7"/>
    </row>
    <row r="758" spans="1:22" x14ac:dyDescent="0.25">
      <c r="A758" s="4">
        <v>41275</v>
      </c>
      <c r="B758" s="7">
        <v>13860.58</v>
      </c>
      <c r="C758" s="7">
        <v>5804.23</v>
      </c>
      <c r="D758" s="7">
        <v>474</v>
      </c>
      <c r="E758">
        <v>756.44000000000051</v>
      </c>
      <c r="F758">
        <v>497.45999999999913</v>
      </c>
      <c r="G758">
        <v>20.910000000000025</v>
      </c>
      <c r="H758">
        <v>78.559999999999491</v>
      </c>
      <c r="I758">
        <v>-70.8799999999992</v>
      </c>
      <c r="J758">
        <v>-340.67000000000007</v>
      </c>
      <c r="K758">
        <v>346.28999999999905</v>
      </c>
      <c r="L758">
        <v>187.66000000000076</v>
      </c>
      <c r="M758">
        <v>34.079999999999927</v>
      </c>
      <c r="N758">
        <v>192.40999999999985</v>
      </c>
      <c r="O758">
        <v>-114.86999999999989</v>
      </c>
      <c r="P758">
        <v>-1.0300000000000296</v>
      </c>
      <c r="Q758">
        <v>-25.279999999999973</v>
      </c>
      <c r="R758">
        <v>3.6499999999999773</v>
      </c>
      <c r="S758">
        <v>7.5400000000000205</v>
      </c>
      <c r="T758" s="7"/>
      <c r="U758" s="7"/>
      <c r="V758" s="7"/>
    </row>
    <row r="759" spans="1:22" x14ac:dyDescent="0.25">
      <c r="A759" s="4">
        <v>41306</v>
      </c>
      <c r="B759" s="7">
        <v>14054.49</v>
      </c>
      <c r="C759" s="7">
        <v>5993.35</v>
      </c>
      <c r="D759" s="7">
        <v>480.41</v>
      </c>
      <c r="E759">
        <v>193.90999999999985</v>
      </c>
      <c r="F759">
        <v>189.1200000000008</v>
      </c>
      <c r="G759">
        <v>6.410000000000025</v>
      </c>
      <c r="H759">
        <v>756.44000000000051</v>
      </c>
      <c r="I759">
        <v>78.559999999999491</v>
      </c>
      <c r="J759">
        <v>-70.8799999999992</v>
      </c>
      <c r="K759">
        <v>-340.67000000000007</v>
      </c>
      <c r="L759">
        <v>497.45999999999913</v>
      </c>
      <c r="M759">
        <v>187.66000000000076</v>
      </c>
      <c r="N759">
        <v>34.079999999999927</v>
      </c>
      <c r="O759">
        <v>192.40999999999985</v>
      </c>
      <c r="P759">
        <v>20.910000000000025</v>
      </c>
      <c r="Q759">
        <v>-1.0300000000000296</v>
      </c>
      <c r="R759">
        <v>-25.279999999999973</v>
      </c>
      <c r="S759">
        <v>3.6499999999999773</v>
      </c>
      <c r="T759" s="7"/>
      <c r="U759" s="7"/>
      <c r="V759" s="7"/>
    </row>
    <row r="760" spans="1:22" x14ac:dyDescent="0.25">
      <c r="A760" s="4">
        <v>41334</v>
      </c>
      <c r="B760" s="7">
        <v>14578.54</v>
      </c>
      <c r="C760" s="7">
        <v>6255.33</v>
      </c>
      <c r="D760" s="7">
        <v>508.4</v>
      </c>
      <c r="E760">
        <v>524.05000000000109</v>
      </c>
      <c r="F760">
        <v>261.97999999999956</v>
      </c>
      <c r="G760">
        <v>27.989999999999952</v>
      </c>
      <c r="H760">
        <v>193.90999999999985</v>
      </c>
      <c r="I760">
        <v>756.44000000000051</v>
      </c>
      <c r="J760">
        <v>78.559999999999491</v>
      </c>
      <c r="K760">
        <v>-70.8799999999992</v>
      </c>
      <c r="L760">
        <v>189.1200000000008</v>
      </c>
      <c r="M760">
        <v>497.45999999999913</v>
      </c>
      <c r="N760">
        <v>187.66000000000076</v>
      </c>
      <c r="O760">
        <v>34.079999999999927</v>
      </c>
      <c r="P760">
        <v>6.410000000000025</v>
      </c>
      <c r="Q760">
        <v>20.910000000000025</v>
      </c>
      <c r="R760">
        <v>-1.0300000000000296</v>
      </c>
      <c r="S760">
        <v>-25.279999999999973</v>
      </c>
      <c r="T760" s="7"/>
      <c r="U760" s="7"/>
      <c r="V760" s="7"/>
    </row>
    <row r="761" spans="1:22" x14ac:dyDescent="0.25">
      <c r="A761" s="4">
        <v>41365</v>
      </c>
      <c r="B761" s="7">
        <v>14839.8</v>
      </c>
      <c r="C761" s="7">
        <v>6177.95</v>
      </c>
      <c r="D761" s="7">
        <v>537.32000000000005</v>
      </c>
      <c r="E761">
        <v>261.2599999999984</v>
      </c>
      <c r="F761">
        <v>-77.380000000000109</v>
      </c>
      <c r="G761">
        <v>28.920000000000073</v>
      </c>
      <c r="H761">
        <v>524.05000000000109</v>
      </c>
      <c r="I761">
        <v>193.90999999999985</v>
      </c>
      <c r="J761">
        <v>756.44000000000051</v>
      </c>
      <c r="K761">
        <v>78.559999999999491</v>
      </c>
      <c r="L761">
        <v>261.97999999999956</v>
      </c>
      <c r="M761">
        <v>189.1200000000008</v>
      </c>
      <c r="N761">
        <v>497.45999999999913</v>
      </c>
      <c r="O761">
        <v>187.66000000000076</v>
      </c>
      <c r="P761">
        <v>27.989999999999952</v>
      </c>
      <c r="Q761">
        <v>6.410000000000025</v>
      </c>
      <c r="R761">
        <v>20.910000000000025</v>
      </c>
      <c r="S761">
        <v>-1.0300000000000296</v>
      </c>
      <c r="T761" s="7"/>
      <c r="U761" s="7"/>
      <c r="V761" s="7"/>
    </row>
    <row r="762" spans="1:22" x14ac:dyDescent="0.25">
      <c r="A762" s="4">
        <v>41395</v>
      </c>
      <c r="B762" s="7">
        <v>15115.57</v>
      </c>
      <c r="C762" s="7">
        <v>6290.18</v>
      </c>
      <c r="D762" s="7">
        <v>482.16</v>
      </c>
      <c r="E762">
        <v>275.77000000000044</v>
      </c>
      <c r="F762">
        <v>112.23000000000047</v>
      </c>
      <c r="G762">
        <v>-55.160000000000025</v>
      </c>
      <c r="H762">
        <v>261.2599999999984</v>
      </c>
      <c r="I762">
        <v>524.05000000000109</v>
      </c>
      <c r="J762">
        <v>193.90999999999985</v>
      </c>
      <c r="K762">
        <v>756.44000000000051</v>
      </c>
      <c r="L762">
        <v>-77.380000000000109</v>
      </c>
      <c r="M762">
        <v>261.97999999999956</v>
      </c>
      <c r="N762">
        <v>189.1200000000008</v>
      </c>
      <c r="O762">
        <v>497.45999999999913</v>
      </c>
      <c r="P762">
        <v>28.920000000000073</v>
      </c>
      <c r="Q762">
        <v>27.989999999999952</v>
      </c>
      <c r="R762">
        <v>6.410000000000025</v>
      </c>
      <c r="S762">
        <v>20.910000000000025</v>
      </c>
      <c r="T762" s="7"/>
      <c r="U762" s="7"/>
      <c r="V762" s="7"/>
    </row>
    <row r="763" spans="1:22" x14ac:dyDescent="0.25">
      <c r="A763" s="4">
        <v>41426</v>
      </c>
      <c r="B763" s="7">
        <v>14909.6</v>
      </c>
      <c r="C763" s="7">
        <v>6173.86</v>
      </c>
      <c r="D763" s="7">
        <v>485.9</v>
      </c>
      <c r="E763">
        <v>-205.96999999999935</v>
      </c>
      <c r="F763">
        <v>-116.32000000000062</v>
      </c>
      <c r="G763">
        <v>3.7399999999999523</v>
      </c>
      <c r="H763">
        <v>275.77000000000044</v>
      </c>
      <c r="I763">
        <v>261.2599999999984</v>
      </c>
      <c r="J763">
        <v>524.05000000000109</v>
      </c>
      <c r="K763">
        <v>193.90999999999985</v>
      </c>
      <c r="L763">
        <v>112.23000000000047</v>
      </c>
      <c r="M763">
        <v>-77.380000000000109</v>
      </c>
      <c r="N763">
        <v>261.97999999999956</v>
      </c>
      <c r="O763">
        <v>189.1200000000008</v>
      </c>
      <c r="P763">
        <v>-55.160000000000025</v>
      </c>
      <c r="Q763">
        <v>28.920000000000073</v>
      </c>
      <c r="R763">
        <v>27.989999999999952</v>
      </c>
      <c r="S763">
        <v>6.410000000000025</v>
      </c>
      <c r="T763" s="7"/>
      <c r="U763" s="7"/>
      <c r="V763" s="7"/>
    </row>
    <row r="764" spans="1:22" x14ac:dyDescent="0.25">
      <c r="A764" s="4">
        <v>41456</v>
      </c>
      <c r="B764" s="7">
        <v>15499.54</v>
      </c>
      <c r="C764" s="7">
        <v>6461.8</v>
      </c>
      <c r="D764" s="7">
        <v>503.97</v>
      </c>
      <c r="E764">
        <v>589.94000000000051</v>
      </c>
      <c r="F764">
        <v>287.94000000000051</v>
      </c>
      <c r="G764">
        <v>18.07000000000005</v>
      </c>
      <c r="H764">
        <v>-205.96999999999935</v>
      </c>
      <c r="I764">
        <v>275.77000000000044</v>
      </c>
      <c r="J764">
        <v>261.2599999999984</v>
      </c>
      <c r="K764">
        <v>524.05000000000109</v>
      </c>
      <c r="L764">
        <v>-116.32000000000062</v>
      </c>
      <c r="M764">
        <v>112.23000000000047</v>
      </c>
      <c r="N764">
        <v>-77.380000000000109</v>
      </c>
      <c r="O764">
        <v>261.97999999999956</v>
      </c>
      <c r="P764">
        <v>3.7399999999999523</v>
      </c>
      <c r="Q764">
        <v>-55.160000000000025</v>
      </c>
      <c r="R764">
        <v>28.920000000000073</v>
      </c>
      <c r="S764">
        <v>27.989999999999952</v>
      </c>
      <c r="T764" s="7"/>
      <c r="U764" s="7"/>
      <c r="V764" s="7"/>
    </row>
    <row r="765" spans="1:22" x14ac:dyDescent="0.25">
      <c r="A765" s="4">
        <v>41487</v>
      </c>
      <c r="B765" s="7">
        <v>14810.31</v>
      </c>
      <c r="C765" s="7">
        <v>6249.88</v>
      </c>
      <c r="D765" s="7">
        <v>477.87</v>
      </c>
      <c r="E765">
        <v>-689.23000000000138</v>
      </c>
      <c r="F765">
        <v>-211.92000000000007</v>
      </c>
      <c r="G765">
        <v>-26.100000000000023</v>
      </c>
      <c r="H765">
        <v>589.94000000000051</v>
      </c>
      <c r="I765">
        <v>-205.96999999999935</v>
      </c>
      <c r="J765">
        <v>275.77000000000044</v>
      </c>
      <c r="K765">
        <v>261.2599999999984</v>
      </c>
      <c r="L765">
        <v>287.94000000000051</v>
      </c>
      <c r="M765">
        <v>-116.32000000000062</v>
      </c>
      <c r="N765">
        <v>112.23000000000047</v>
      </c>
      <c r="O765">
        <v>-77.380000000000109</v>
      </c>
      <c r="P765">
        <v>18.07000000000005</v>
      </c>
      <c r="Q765">
        <v>3.7399999999999523</v>
      </c>
      <c r="R765">
        <v>-55.160000000000025</v>
      </c>
      <c r="S765">
        <v>28.920000000000073</v>
      </c>
      <c r="T765" s="7"/>
      <c r="U765" s="7"/>
      <c r="V765" s="7"/>
    </row>
    <row r="766" spans="1:22" x14ac:dyDescent="0.25">
      <c r="A766" s="4">
        <v>41518</v>
      </c>
      <c r="B766" s="7">
        <v>15129.67</v>
      </c>
      <c r="C766" s="7">
        <v>6582.43</v>
      </c>
      <c r="D766" s="7">
        <v>482.29</v>
      </c>
      <c r="E766">
        <v>319.36000000000058</v>
      </c>
      <c r="F766">
        <v>332.55000000000018</v>
      </c>
      <c r="G766">
        <v>4.4200000000000159</v>
      </c>
      <c r="H766">
        <v>-689.23000000000138</v>
      </c>
      <c r="I766">
        <v>589.94000000000051</v>
      </c>
      <c r="J766">
        <v>-205.96999999999935</v>
      </c>
      <c r="K766">
        <v>275.77000000000044</v>
      </c>
      <c r="L766">
        <v>-211.92000000000007</v>
      </c>
      <c r="M766">
        <v>287.94000000000051</v>
      </c>
      <c r="N766">
        <v>-116.32000000000062</v>
      </c>
      <c r="O766">
        <v>112.23000000000047</v>
      </c>
      <c r="P766">
        <v>-26.100000000000023</v>
      </c>
      <c r="Q766">
        <v>18.07000000000005</v>
      </c>
      <c r="R766">
        <v>3.7399999999999523</v>
      </c>
      <c r="S766">
        <v>-55.160000000000025</v>
      </c>
      <c r="T766" s="7"/>
      <c r="U766" s="7"/>
      <c r="V766" s="7"/>
    </row>
    <row r="767" spans="1:22" x14ac:dyDescent="0.25">
      <c r="A767" s="4">
        <v>41548</v>
      </c>
      <c r="B767" s="7">
        <v>15545.75</v>
      </c>
      <c r="C767" s="7">
        <v>6975.18</v>
      </c>
      <c r="D767" s="7">
        <v>499.87</v>
      </c>
      <c r="E767">
        <v>416.07999999999993</v>
      </c>
      <c r="F767">
        <v>392.75</v>
      </c>
      <c r="G767">
        <v>17.579999999999984</v>
      </c>
      <c r="H767">
        <v>319.36000000000058</v>
      </c>
      <c r="I767">
        <v>-689.23000000000138</v>
      </c>
      <c r="J767">
        <v>589.94000000000051</v>
      </c>
      <c r="K767">
        <v>-205.96999999999935</v>
      </c>
      <c r="L767">
        <v>332.55000000000018</v>
      </c>
      <c r="M767">
        <v>-211.92000000000007</v>
      </c>
      <c r="N767">
        <v>287.94000000000051</v>
      </c>
      <c r="O767">
        <v>-116.32000000000062</v>
      </c>
      <c r="P767">
        <v>4.4200000000000159</v>
      </c>
      <c r="Q767">
        <v>-26.100000000000023</v>
      </c>
      <c r="R767">
        <v>18.07000000000005</v>
      </c>
      <c r="S767">
        <v>3.7399999999999523</v>
      </c>
      <c r="T767" s="7"/>
      <c r="U767" s="7"/>
      <c r="V767" s="7"/>
    </row>
    <row r="768" spans="1:22" x14ac:dyDescent="0.25">
      <c r="A768" s="4">
        <v>41579</v>
      </c>
      <c r="B768" s="7">
        <v>16086.41</v>
      </c>
      <c r="C768" s="7">
        <v>7235.69</v>
      </c>
      <c r="D768" s="7">
        <v>487.13</v>
      </c>
      <c r="E768">
        <v>540.65999999999985</v>
      </c>
      <c r="F768">
        <v>260.50999999999931</v>
      </c>
      <c r="G768">
        <v>-12.740000000000009</v>
      </c>
      <c r="H768">
        <v>416.07999999999993</v>
      </c>
      <c r="I768">
        <v>319.36000000000058</v>
      </c>
      <c r="J768">
        <v>-689.23000000000138</v>
      </c>
      <c r="K768">
        <v>589.94000000000051</v>
      </c>
      <c r="L768">
        <v>392.75</v>
      </c>
      <c r="M768">
        <v>332.55000000000018</v>
      </c>
      <c r="N768">
        <v>-211.92000000000007</v>
      </c>
      <c r="O768">
        <v>287.94000000000051</v>
      </c>
      <c r="P768">
        <v>17.579999999999984</v>
      </c>
      <c r="Q768">
        <v>4.4200000000000159</v>
      </c>
      <c r="R768">
        <v>-26.100000000000023</v>
      </c>
      <c r="S768">
        <v>18.07000000000005</v>
      </c>
      <c r="T768" s="7"/>
      <c r="U768" s="7"/>
      <c r="V768" s="7"/>
    </row>
    <row r="769" spans="1:22" x14ac:dyDescent="0.25">
      <c r="A769" s="4">
        <v>41609</v>
      </c>
      <c r="B769" s="7">
        <v>16576.66</v>
      </c>
      <c r="C769" s="7">
        <v>7400.57</v>
      </c>
      <c r="D769" s="7">
        <v>490.57</v>
      </c>
      <c r="E769">
        <v>490.25</v>
      </c>
      <c r="F769">
        <v>164.88000000000011</v>
      </c>
      <c r="G769">
        <v>3.4399999999999977</v>
      </c>
      <c r="H769">
        <v>540.65999999999985</v>
      </c>
      <c r="I769">
        <v>416.07999999999993</v>
      </c>
      <c r="J769">
        <v>319.36000000000058</v>
      </c>
      <c r="K769">
        <v>-689.23000000000138</v>
      </c>
      <c r="L769">
        <v>260.50999999999931</v>
      </c>
      <c r="M769">
        <v>392.75</v>
      </c>
      <c r="N769">
        <v>332.55000000000018</v>
      </c>
      <c r="O769">
        <v>-211.92000000000007</v>
      </c>
      <c r="P769">
        <v>-12.740000000000009</v>
      </c>
      <c r="Q769">
        <v>17.579999999999984</v>
      </c>
      <c r="R769">
        <v>4.4200000000000159</v>
      </c>
      <c r="S769">
        <v>-26.100000000000023</v>
      </c>
      <c r="T769" s="7"/>
      <c r="U769" s="7"/>
      <c r="V769" s="7"/>
    </row>
    <row r="770" spans="1:22" x14ac:dyDescent="0.25">
      <c r="A770" s="4">
        <v>41640</v>
      </c>
      <c r="B770" s="7">
        <v>15698.85</v>
      </c>
      <c r="C770" s="7">
        <v>7289.18</v>
      </c>
      <c r="D770" s="7">
        <v>506.26</v>
      </c>
      <c r="E770">
        <v>-877.80999999999949</v>
      </c>
      <c r="F770">
        <v>-111.38999999999942</v>
      </c>
      <c r="G770">
        <v>15.689999999999998</v>
      </c>
      <c r="H770">
        <v>490.25</v>
      </c>
      <c r="I770">
        <v>540.65999999999985</v>
      </c>
      <c r="J770">
        <v>416.07999999999993</v>
      </c>
      <c r="K770">
        <v>319.36000000000058</v>
      </c>
      <c r="L770">
        <v>164.88000000000011</v>
      </c>
      <c r="M770">
        <v>260.50999999999931</v>
      </c>
      <c r="N770">
        <v>392.75</v>
      </c>
      <c r="O770">
        <v>332.55000000000018</v>
      </c>
      <c r="P770">
        <v>3.4399999999999977</v>
      </c>
      <c r="Q770">
        <v>-12.740000000000009</v>
      </c>
      <c r="R770">
        <v>17.579999999999984</v>
      </c>
      <c r="S770">
        <v>4.4200000000000159</v>
      </c>
      <c r="T770" s="7"/>
      <c r="U770" s="7"/>
      <c r="V770" s="7"/>
    </row>
    <row r="771" spans="1:22" x14ac:dyDescent="0.25">
      <c r="A771" s="4">
        <v>41671</v>
      </c>
      <c r="B771" s="7">
        <v>16321.71</v>
      </c>
      <c r="C771" s="7">
        <v>7348.37</v>
      </c>
      <c r="D771" s="7">
        <v>518.77</v>
      </c>
      <c r="E771">
        <v>622.85999999999876</v>
      </c>
      <c r="F771">
        <v>59.1899999999996</v>
      </c>
      <c r="G771">
        <v>12.509999999999991</v>
      </c>
      <c r="H771">
        <v>-877.80999999999949</v>
      </c>
      <c r="I771">
        <v>490.25</v>
      </c>
      <c r="J771">
        <v>540.65999999999985</v>
      </c>
      <c r="K771">
        <v>416.07999999999993</v>
      </c>
      <c r="L771">
        <v>-111.38999999999942</v>
      </c>
      <c r="M771">
        <v>164.88000000000011</v>
      </c>
      <c r="N771">
        <v>260.50999999999931</v>
      </c>
      <c r="O771">
        <v>392.75</v>
      </c>
      <c r="P771">
        <v>15.689999999999998</v>
      </c>
      <c r="Q771">
        <v>3.4399999999999977</v>
      </c>
      <c r="R771">
        <v>-12.740000000000009</v>
      </c>
      <c r="S771">
        <v>17.579999999999984</v>
      </c>
      <c r="T771" s="7"/>
      <c r="U771" s="7"/>
      <c r="V771" s="7"/>
    </row>
    <row r="772" spans="1:22" x14ac:dyDescent="0.25">
      <c r="A772" s="4">
        <v>41699</v>
      </c>
      <c r="B772" s="7">
        <v>16457.66</v>
      </c>
      <c r="C772" s="7">
        <v>7574.96</v>
      </c>
      <c r="D772" s="7">
        <v>532.13</v>
      </c>
      <c r="E772">
        <v>135.95000000000073</v>
      </c>
      <c r="F772">
        <v>226.59000000000015</v>
      </c>
      <c r="G772">
        <v>13.360000000000014</v>
      </c>
      <c r="H772">
        <v>622.85999999999876</v>
      </c>
      <c r="I772">
        <v>-877.80999999999949</v>
      </c>
      <c r="J772">
        <v>490.25</v>
      </c>
      <c r="K772">
        <v>540.65999999999985</v>
      </c>
      <c r="L772">
        <v>59.1899999999996</v>
      </c>
      <c r="M772">
        <v>-111.38999999999942</v>
      </c>
      <c r="N772">
        <v>164.88000000000011</v>
      </c>
      <c r="O772">
        <v>260.50999999999931</v>
      </c>
      <c r="P772">
        <v>12.509999999999991</v>
      </c>
      <c r="Q772">
        <v>15.689999999999998</v>
      </c>
      <c r="R772">
        <v>3.4399999999999977</v>
      </c>
      <c r="S772">
        <v>-12.740000000000009</v>
      </c>
      <c r="T772" s="7"/>
      <c r="U772" s="7"/>
      <c r="V772" s="7"/>
    </row>
    <row r="773" spans="1:22" x14ac:dyDescent="0.25">
      <c r="A773" s="4">
        <v>41730</v>
      </c>
      <c r="B773" s="7">
        <v>16580.84</v>
      </c>
      <c r="C773" s="7">
        <v>7672.19</v>
      </c>
      <c r="D773" s="7">
        <v>553.58000000000004</v>
      </c>
      <c r="E773">
        <v>123.18000000000029</v>
      </c>
      <c r="F773">
        <v>97.229999999999563</v>
      </c>
      <c r="G773">
        <v>21.450000000000045</v>
      </c>
      <c r="H773">
        <v>135.95000000000073</v>
      </c>
      <c r="I773">
        <v>622.85999999999876</v>
      </c>
      <c r="J773">
        <v>-877.80999999999949</v>
      </c>
      <c r="K773">
        <v>490.25</v>
      </c>
      <c r="L773">
        <v>226.59000000000015</v>
      </c>
      <c r="M773">
        <v>59.1899999999996</v>
      </c>
      <c r="N773">
        <v>-111.38999999999942</v>
      </c>
      <c r="O773">
        <v>164.88000000000011</v>
      </c>
      <c r="P773">
        <v>13.360000000000014</v>
      </c>
      <c r="Q773">
        <v>12.509999999999991</v>
      </c>
      <c r="R773">
        <v>15.689999999999998</v>
      </c>
      <c r="S773">
        <v>3.4399999999999977</v>
      </c>
      <c r="T773" s="7"/>
      <c r="U773" s="7"/>
      <c r="V773" s="7"/>
    </row>
    <row r="774" spans="1:22" x14ac:dyDescent="0.25">
      <c r="A774" s="4">
        <v>41760</v>
      </c>
      <c r="B774" s="7">
        <v>16717.169999999998</v>
      </c>
      <c r="C774" s="7">
        <v>8104.57</v>
      </c>
      <c r="D774" s="7">
        <v>544.96</v>
      </c>
      <c r="E774">
        <v>136.32999999999811</v>
      </c>
      <c r="F774">
        <v>432.38000000000011</v>
      </c>
      <c r="G774">
        <v>-8.6200000000000045</v>
      </c>
      <c r="H774">
        <v>123.18000000000029</v>
      </c>
      <c r="I774">
        <v>135.95000000000073</v>
      </c>
      <c r="J774">
        <v>622.85999999999876</v>
      </c>
      <c r="K774">
        <v>-877.80999999999949</v>
      </c>
      <c r="L774">
        <v>97.229999999999563</v>
      </c>
      <c r="M774">
        <v>226.59000000000015</v>
      </c>
      <c r="N774">
        <v>59.1899999999996</v>
      </c>
      <c r="O774">
        <v>-111.38999999999942</v>
      </c>
      <c r="P774">
        <v>21.450000000000045</v>
      </c>
      <c r="Q774">
        <v>13.360000000000014</v>
      </c>
      <c r="R774">
        <v>12.509999999999991</v>
      </c>
      <c r="S774">
        <v>15.689999999999998</v>
      </c>
      <c r="T774" s="7"/>
      <c r="U774" s="7"/>
      <c r="V774" s="7"/>
    </row>
    <row r="775" spans="1:22" x14ac:dyDescent="0.25">
      <c r="A775" s="4">
        <v>41791</v>
      </c>
      <c r="B775" s="7">
        <v>16826.599999999999</v>
      </c>
      <c r="C775" s="7">
        <v>8202.2999999999993</v>
      </c>
      <c r="D775" s="7">
        <v>575.98</v>
      </c>
      <c r="E775">
        <v>109.43000000000029</v>
      </c>
      <c r="F775">
        <v>97.729999999999563</v>
      </c>
      <c r="G775">
        <v>31.019999999999982</v>
      </c>
      <c r="H775">
        <v>136.32999999999811</v>
      </c>
      <c r="I775">
        <v>123.18000000000029</v>
      </c>
      <c r="J775">
        <v>135.95000000000073</v>
      </c>
      <c r="K775">
        <v>622.85999999999876</v>
      </c>
      <c r="L775">
        <v>432.38000000000011</v>
      </c>
      <c r="M775">
        <v>97.229999999999563</v>
      </c>
      <c r="N775">
        <v>226.59000000000015</v>
      </c>
      <c r="O775">
        <v>59.1899999999996</v>
      </c>
      <c r="P775">
        <v>-8.6200000000000045</v>
      </c>
      <c r="Q775">
        <v>21.450000000000045</v>
      </c>
      <c r="R775">
        <v>13.360000000000014</v>
      </c>
      <c r="S775">
        <v>12.509999999999991</v>
      </c>
      <c r="T775" s="7"/>
      <c r="U775" s="7"/>
      <c r="V775" s="7"/>
    </row>
    <row r="776" spans="1:22" x14ac:dyDescent="0.25">
      <c r="A776" s="4">
        <v>41821</v>
      </c>
      <c r="B776" s="7">
        <v>16563.3</v>
      </c>
      <c r="C776" s="7">
        <v>8141.75</v>
      </c>
      <c r="D776" s="7">
        <v>539.29999999999995</v>
      </c>
      <c r="E776">
        <v>-263.29999999999927</v>
      </c>
      <c r="F776">
        <v>-60.549999999999272</v>
      </c>
      <c r="G776">
        <v>-36.680000000000064</v>
      </c>
      <c r="H776">
        <v>109.43000000000029</v>
      </c>
      <c r="I776">
        <v>136.32999999999811</v>
      </c>
      <c r="J776">
        <v>123.18000000000029</v>
      </c>
      <c r="K776">
        <v>135.95000000000073</v>
      </c>
      <c r="L776">
        <v>97.729999999999563</v>
      </c>
      <c r="M776">
        <v>432.38000000000011</v>
      </c>
      <c r="N776">
        <v>97.229999999999563</v>
      </c>
      <c r="O776">
        <v>226.59000000000015</v>
      </c>
      <c r="P776">
        <v>31.019999999999982</v>
      </c>
      <c r="Q776">
        <v>-8.6200000000000045</v>
      </c>
      <c r="R776">
        <v>21.450000000000045</v>
      </c>
      <c r="S776">
        <v>13.360000000000014</v>
      </c>
      <c r="T776" s="7"/>
      <c r="U776" s="7"/>
      <c r="V776" s="7"/>
    </row>
    <row r="777" spans="1:22" x14ac:dyDescent="0.25">
      <c r="A777" s="4">
        <v>41852</v>
      </c>
      <c r="B777" s="7">
        <v>17098.45</v>
      </c>
      <c r="C777" s="7">
        <v>8408.02</v>
      </c>
      <c r="D777" s="7">
        <v>564.37</v>
      </c>
      <c r="E777">
        <v>535.15000000000146</v>
      </c>
      <c r="F777">
        <v>266.27000000000044</v>
      </c>
      <c r="G777">
        <v>25.07000000000005</v>
      </c>
      <c r="H777">
        <v>-263.29999999999927</v>
      </c>
      <c r="I777">
        <v>109.43000000000029</v>
      </c>
      <c r="J777">
        <v>136.32999999999811</v>
      </c>
      <c r="K777">
        <v>123.18000000000029</v>
      </c>
      <c r="L777">
        <v>-60.549999999999272</v>
      </c>
      <c r="M777">
        <v>97.729999999999563</v>
      </c>
      <c r="N777">
        <v>432.38000000000011</v>
      </c>
      <c r="O777">
        <v>97.229999999999563</v>
      </c>
      <c r="P777">
        <v>-36.680000000000064</v>
      </c>
      <c r="Q777">
        <v>31.019999999999982</v>
      </c>
      <c r="R777">
        <v>-8.6200000000000045</v>
      </c>
      <c r="S777">
        <v>21.450000000000045</v>
      </c>
      <c r="T777" s="7"/>
      <c r="U777" s="7"/>
      <c r="V777" s="7"/>
    </row>
    <row r="778" spans="1:22" x14ac:dyDescent="0.25">
      <c r="A778" s="4">
        <v>41883</v>
      </c>
      <c r="B778" s="7">
        <v>17042.900000000001</v>
      </c>
      <c r="C778" s="7">
        <v>8451.1</v>
      </c>
      <c r="D778" s="7">
        <v>551.29</v>
      </c>
      <c r="E778">
        <v>-55.549999999999272</v>
      </c>
      <c r="F778">
        <v>43.079999999999927</v>
      </c>
      <c r="G778">
        <v>-13.080000000000041</v>
      </c>
      <c r="H778">
        <v>535.15000000000146</v>
      </c>
      <c r="I778">
        <v>-263.29999999999927</v>
      </c>
      <c r="J778">
        <v>109.43000000000029</v>
      </c>
      <c r="K778">
        <v>136.32999999999811</v>
      </c>
      <c r="L778">
        <v>266.27000000000044</v>
      </c>
      <c r="M778">
        <v>-60.549999999999272</v>
      </c>
      <c r="N778">
        <v>97.729999999999563</v>
      </c>
      <c r="O778">
        <v>432.38000000000011</v>
      </c>
      <c r="P778">
        <v>25.07000000000005</v>
      </c>
      <c r="Q778">
        <v>-36.680000000000064</v>
      </c>
      <c r="R778">
        <v>31.019999999999982</v>
      </c>
      <c r="S778">
        <v>-8.6200000000000045</v>
      </c>
      <c r="T778" s="7"/>
      <c r="U778" s="7"/>
      <c r="V778" s="7"/>
    </row>
    <row r="779" spans="1:22" x14ac:dyDescent="0.25">
      <c r="A779" s="4">
        <v>41913</v>
      </c>
      <c r="B779" s="7">
        <v>17390.52</v>
      </c>
      <c r="C779" s="7">
        <v>8755.51</v>
      </c>
      <c r="D779" s="7">
        <v>596.92999999999995</v>
      </c>
      <c r="E779">
        <v>347.61999999999898</v>
      </c>
      <c r="F779">
        <v>304.40999999999985</v>
      </c>
      <c r="G779">
        <v>45.639999999999986</v>
      </c>
      <c r="H779">
        <v>-55.549999999999272</v>
      </c>
      <c r="I779">
        <v>535.15000000000146</v>
      </c>
      <c r="J779">
        <v>-263.29999999999927</v>
      </c>
      <c r="K779">
        <v>109.43000000000029</v>
      </c>
      <c r="L779">
        <v>43.079999999999927</v>
      </c>
      <c r="M779">
        <v>266.27000000000044</v>
      </c>
      <c r="N779">
        <v>-60.549999999999272</v>
      </c>
      <c r="O779">
        <v>97.729999999999563</v>
      </c>
      <c r="P779">
        <v>-13.080000000000041</v>
      </c>
      <c r="Q779">
        <v>25.07000000000005</v>
      </c>
      <c r="R779">
        <v>-36.680000000000064</v>
      </c>
      <c r="S779">
        <v>31.019999999999982</v>
      </c>
      <c r="T779" s="7"/>
      <c r="U779" s="7"/>
      <c r="V779" s="7"/>
    </row>
    <row r="780" spans="1:22" x14ac:dyDescent="0.25">
      <c r="A780" s="4">
        <v>41944</v>
      </c>
      <c r="B780" s="7">
        <v>17828.240000000002</v>
      </c>
      <c r="C780" s="7">
        <v>9198.2000000000007</v>
      </c>
      <c r="D780" s="7">
        <v>599.70000000000005</v>
      </c>
      <c r="E780">
        <v>437.72000000000116</v>
      </c>
      <c r="F780">
        <v>442.69000000000051</v>
      </c>
      <c r="G780">
        <v>2.7700000000000955</v>
      </c>
      <c r="H780">
        <v>347.61999999999898</v>
      </c>
      <c r="I780">
        <v>-55.549999999999272</v>
      </c>
      <c r="J780">
        <v>535.15000000000146</v>
      </c>
      <c r="K780">
        <v>-263.29999999999927</v>
      </c>
      <c r="L780">
        <v>304.40999999999985</v>
      </c>
      <c r="M780">
        <v>43.079999999999927</v>
      </c>
      <c r="N780">
        <v>266.27000000000044</v>
      </c>
      <c r="O780">
        <v>-60.549999999999272</v>
      </c>
      <c r="P780">
        <v>45.639999999999986</v>
      </c>
      <c r="Q780">
        <v>-13.080000000000041</v>
      </c>
      <c r="R780">
        <v>25.07000000000005</v>
      </c>
      <c r="S780">
        <v>-36.680000000000064</v>
      </c>
      <c r="T780" s="7"/>
      <c r="U780" s="7"/>
      <c r="V780" s="7"/>
    </row>
    <row r="781" spans="1:22" x14ac:dyDescent="0.25">
      <c r="A781" s="4">
        <v>41974</v>
      </c>
      <c r="B781" s="7">
        <v>17823.07</v>
      </c>
      <c r="C781" s="7">
        <v>9139.92</v>
      </c>
      <c r="D781" s="7">
        <v>618.08000000000004</v>
      </c>
      <c r="E781">
        <v>-5.1700000000018917</v>
      </c>
      <c r="F781">
        <v>-58.280000000000655</v>
      </c>
      <c r="G781">
        <v>18.379999999999995</v>
      </c>
      <c r="H781">
        <v>437.72000000000116</v>
      </c>
      <c r="I781">
        <v>347.61999999999898</v>
      </c>
      <c r="J781">
        <v>-55.549999999999272</v>
      </c>
      <c r="K781">
        <v>535.15000000000146</v>
      </c>
      <c r="L781">
        <v>442.69000000000051</v>
      </c>
      <c r="M781">
        <v>304.40999999999985</v>
      </c>
      <c r="N781">
        <v>43.079999999999927</v>
      </c>
      <c r="O781">
        <v>266.27000000000044</v>
      </c>
      <c r="P781">
        <v>2.7700000000000955</v>
      </c>
      <c r="Q781">
        <v>45.639999999999986</v>
      </c>
      <c r="R781">
        <v>-13.080000000000041</v>
      </c>
      <c r="S781">
        <v>25.07000000000005</v>
      </c>
      <c r="T781" s="7"/>
      <c r="U781" s="7"/>
      <c r="V781" s="7"/>
    </row>
    <row r="782" spans="1:22" x14ac:dyDescent="0.25">
      <c r="A782" s="4">
        <v>42005</v>
      </c>
      <c r="B782" s="7">
        <v>17164.95</v>
      </c>
      <c r="C782" s="7">
        <v>8649.32</v>
      </c>
      <c r="D782" s="7">
        <v>637.20000000000005</v>
      </c>
      <c r="E782">
        <v>-658.11999999999898</v>
      </c>
      <c r="F782">
        <v>-490.60000000000036</v>
      </c>
      <c r="G782">
        <v>19.120000000000005</v>
      </c>
      <c r="H782">
        <v>-5.1700000000018917</v>
      </c>
      <c r="I782">
        <v>437.72000000000116</v>
      </c>
      <c r="J782">
        <v>347.61999999999898</v>
      </c>
      <c r="K782">
        <v>-55.549999999999272</v>
      </c>
      <c r="L782">
        <v>-58.280000000000655</v>
      </c>
      <c r="M782">
        <v>442.69000000000051</v>
      </c>
      <c r="N782">
        <v>304.40999999999985</v>
      </c>
      <c r="O782">
        <v>43.079999999999927</v>
      </c>
      <c r="P782">
        <v>18.379999999999995</v>
      </c>
      <c r="Q782">
        <v>2.7700000000000955</v>
      </c>
      <c r="R782">
        <v>45.639999999999986</v>
      </c>
      <c r="S782">
        <v>-13.080000000000041</v>
      </c>
      <c r="T782" s="7"/>
      <c r="U782" s="7"/>
      <c r="V782" s="7"/>
    </row>
    <row r="783" spans="1:22" x14ac:dyDescent="0.25">
      <c r="A783" s="4">
        <v>42036</v>
      </c>
      <c r="B783" s="7">
        <v>18132.7</v>
      </c>
      <c r="C783" s="7">
        <v>9024.52</v>
      </c>
      <c r="D783" s="7">
        <v>594.16999999999996</v>
      </c>
      <c r="E783">
        <v>967.75</v>
      </c>
      <c r="F783">
        <v>375.20000000000073</v>
      </c>
      <c r="G783">
        <v>-43.030000000000086</v>
      </c>
      <c r="H783">
        <v>-658.11999999999898</v>
      </c>
      <c r="I783">
        <v>-5.1700000000018917</v>
      </c>
      <c r="J783">
        <v>437.72000000000116</v>
      </c>
      <c r="K783">
        <v>347.61999999999898</v>
      </c>
      <c r="L783">
        <v>-490.60000000000036</v>
      </c>
      <c r="M783">
        <v>-58.280000000000655</v>
      </c>
      <c r="N783">
        <v>442.69000000000051</v>
      </c>
      <c r="O783">
        <v>304.40999999999985</v>
      </c>
      <c r="P783">
        <v>19.120000000000005</v>
      </c>
      <c r="Q783">
        <v>18.379999999999995</v>
      </c>
      <c r="R783">
        <v>2.7700000000000955</v>
      </c>
      <c r="S783">
        <v>45.639999999999986</v>
      </c>
      <c r="T783" s="7"/>
      <c r="U783" s="7"/>
      <c r="V783" s="7"/>
    </row>
    <row r="784" spans="1:22" x14ac:dyDescent="0.25">
      <c r="A784" s="4">
        <v>42064</v>
      </c>
      <c r="B784" s="7">
        <v>17776.12</v>
      </c>
      <c r="C784" s="7">
        <v>8741.41</v>
      </c>
      <c r="D784" s="7">
        <v>587.08000000000004</v>
      </c>
      <c r="E784">
        <v>-356.58000000000175</v>
      </c>
      <c r="F784">
        <v>-283.11000000000058</v>
      </c>
      <c r="G784">
        <v>-7.0899999999999181</v>
      </c>
      <c r="H784">
        <v>967.75</v>
      </c>
      <c r="I784">
        <v>-658.11999999999898</v>
      </c>
      <c r="J784">
        <v>-5.1700000000018917</v>
      </c>
      <c r="K784">
        <v>437.72000000000116</v>
      </c>
      <c r="L784">
        <v>375.20000000000073</v>
      </c>
      <c r="M784">
        <v>-490.60000000000036</v>
      </c>
      <c r="N784">
        <v>-58.280000000000655</v>
      </c>
      <c r="O784">
        <v>442.69000000000051</v>
      </c>
      <c r="P784">
        <v>-43.030000000000086</v>
      </c>
      <c r="Q784">
        <v>19.120000000000005</v>
      </c>
      <c r="R784">
        <v>18.379999999999995</v>
      </c>
      <c r="S784">
        <v>2.7700000000000955</v>
      </c>
      <c r="T784" s="7"/>
      <c r="U784" s="7"/>
      <c r="V784" s="7"/>
    </row>
    <row r="785" spans="1:22" x14ac:dyDescent="0.25">
      <c r="A785" s="4">
        <v>42095</v>
      </c>
      <c r="B785" s="7">
        <v>17840.52</v>
      </c>
      <c r="C785" s="7">
        <v>8592.89</v>
      </c>
      <c r="D785" s="7">
        <v>586.63</v>
      </c>
      <c r="E785">
        <v>64.400000000001455</v>
      </c>
      <c r="F785">
        <v>-148.52000000000044</v>
      </c>
      <c r="G785">
        <v>-0.45000000000004547</v>
      </c>
      <c r="H785">
        <v>-356.58000000000175</v>
      </c>
      <c r="I785">
        <v>967.75</v>
      </c>
      <c r="J785">
        <v>-658.11999999999898</v>
      </c>
      <c r="K785">
        <v>-5.1700000000018917</v>
      </c>
      <c r="L785">
        <v>-283.11000000000058</v>
      </c>
      <c r="M785">
        <v>375.20000000000073</v>
      </c>
      <c r="N785">
        <v>-490.60000000000036</v>
      </c>
      <c r="O785">
        <v>-58.280000000000655</v>
      </c>
      <c r="P785">
        <v>-7.0899999999999181</v>
      </c>
      <c r="Q785">
        <v>-43.030000000000086</v>
      </c>
      <c r="R785">
        <v>19.120000000000005</v>
      </c>
      <c r="S785">
        <v>18.379999999999995</v>
      </c>
      <c r="T785" s="7"/>
      <c r="U785" s="7"/>
      <c r="V785" s="7"/>
    </row>
    <row r="786" spans="1:22" x14ac:dyDescent="0.25">
      <c r="A786" s="4">
        <v>42125</v>
      </c>
      <c r="B786" s="7">
        <v>18010.68</v>
      </c>
      <c r="C786" s="7">
        <v>8299.75</v>
      </c>
      <c r="D786" s="7">
        <v>586.98</v>
      </c>
      <c r="E786">
        <v>170.15999999999985</v>
      </c>
      <c r="F786">
        <v>-293.13999999999942</v>
      </c>
      <c r="G786">
        <v>0.35000000000002274</v>
      </c>
      <c r="H786">
        <v>64.400000000001455</v>
      </c>
      <c r="I786">
        <v>-356.58000000000175</v>
      </c>
      <c r="J786">
        <v>967.75</v>
      </c>
      <c r="K786">
        <v>-658.11999999999898</v>
      </c>
      <c r="L786">
        <v>-148.52000000000044</v>
      </c>
      <c r="M786">
        <v>-283.11000000000058</v>
      </c>
      <c r="N786">
        <v>375.20000000000073</v>
      </c>
      <c r="O786">
        <v>-490.60000000000036</v>
      </c>
      <c r="P786">
        <v>-0.45000000000004547</v>
      </c>
      <c r="Q786">
        <v>-7.0899999999999181</v>
      </c>
      <c r="R786">
        <v>-43.030000000000086</v>
      </c>
      <c r="S786">
        <v>19.120000000000005</v>
      </c>
      <c r="T786" s="7"/>
      <c r="U786" s="7"/>
      <c r="V786" s="7"/>
    </row>
    <row r="787" spans="1:22" x14ac:dyDescent="0.25">
      <c r="A787" s="4">
        <v>42156</v>
      </c>
      <c r="B787" s="7">
        <v>17619.509999999998</v>
      </c>
      <c r="C787" s="7">
        <v>8092.28</v>
      </c>
      <c r="D787" s="7">
        <v>550.32000000000005</v>
      </c>
      <c r="E787">
        <v>-391.17000000000189</v>
      </c>
      <c r="F787">
        <v>-207.47000000000025</v>
      </c>
      <c r="G787">
        <v>-36.659999999999968</v>
      </c>
      <c r="H787">
        <v>170.15999999999985</v>
      </c>
      <c r="I787">
        <v>64.400000000001455</v>
      </c>
      <c r="J787">
        <v>-356.58000000000175</v>
      </c>
      <c r="K787">
        <v>967.75</v>
      </c>
      <c r="L787">
        <v>-293.13999999999942</v>
      </c>
      <c r="M787">
        <v>-148.52000000000044</v>
      </c>
      <c r="N787">
        <v>-283.11000000000058</v>
      </c>
      <c r="O787">
        <v>375.20000000000073</v>
      </c>
      <c r="P787">
        <v>0.35000000000002274</v>
      </c>
      <c r="Q787">
        <v>-0.45000000000004547</v>
      </c>
      <c r="R787">
        <v>-7.0899999999999181</v>
      </c>
      <c r="S787">
        <v>-43.030000000000086</v>
      </c>
      <c r="T787" s="7"/>
      <c r="U787" s="7"/>
      <c r="V787" s="7"/>
    </row>
    <row r="788" spans="1:22" x14ac:dyDescent="0.25">
      <c r="A788" s="4">
        <v>42186</v>
      </c>
      <c r="B788" s="7">
        <v>17689.86</v>
      </c>
      <c r="C788" s="7">
        <v>8391.9599999999991</v>
      </c>
      <c r="D788" s="7">
        <v>583.94000000000005</v>
      </c>
      <c r="E788">
        <v>70.350000000002183</v>
      </c>
      <c r="F788">
        <v>299.67999999999938</v>
      </c>
      <c r="G788">
        <v>33.620000000000005</v>
      </c>
      <c r="H788">
        <v>-391.17000000000189</v>
      </c>
      <c r="I788">
        <v>170.15999999999985</v>
      </c>
      <c r="J788">
        <v>64.400000000001455</v>
      </c>
      <c r="K788">
        <v>-356.58000000000175</v>
      </c>
      <c r="L788">
        <v>-207.47000000000025</v>
      </c>
      <c r="M788">
        <v>-293.13999999999942</v>
      </c>
      <c r="N788">
        <v>-148.52000000000044</v>
      </c>
      <c r="O788">
        <v>-283.11000000000058</v>
      </c>
      <c r="P788">
        <v>-36.659999999999968</v>
      </c>
      <c r="Q788">
        <v>0.35000000000002274</v>
      </c>
      <c r="R788">
        <v>-0.45000000000004547</v>
      </c>
      <c r="S788">
        <v>-7.0899999999999181</v>
      </c>
      <c r="T788" s="7"/>
      <c r="U788" s="7"/>
      <c r="V788" s="7"/>
    </row>
    <row r="789" spans="1:22" x14ac:dyDescent="0.25">
      <c r="T789" s="7"/>
      <c r="U789" s="7"/>
      <c r="V789" s="7"/>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9"/>
  <sheetViews>
    <sheetView workbookViewId="0"/>
  </sheetViews>
  <sheetFormatPr defaultRowHeight="15" x14ac:dyDescent="0.25"/>
  <sheetData>
    <row r="9" spans="2:2" x14ac:dyDescent="0.25">
      <c r="B9" s="8">
        <f>1</f>
        <v>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8"/>
  <sheetViews>
    <sheetView workbookViewId="0"/>
  </sheetViews>
  <sheetFormatPr defaultColWidth="30.7109375" defaultRowHeight="15" x14ac:dyDescent="0.25"/>
  <cols>
    <col min="1" max="1" width="30.7109375" style="10"/>
    <col min="2" max="16384" width="30.7109375" style="9"/>
  </cols>
  <sheetData>
    <row r="1" spans="1:20" x14ac:dyDescent="0.25">
      <c r="A1" s="10" t="s">
        <v>13</v>
      </c>
      <c r="B1" s="9" t="s">
        <v>14</v>
      </c>
      <c r="C1" s="9" t="s">
        <v>4</v>
      </c>
      <c r="D1" s="9">
        <v>7</v>
      </c>
      <c r="E1" s="9" t="s">
        <v>5</v>
      </c>
      <c r="F1" s="9">
        <v>0</v>
      </c>
      <c r="G1" s="9" t="s">
        <v>6</v>
      </c>
      <c r="H1" s="9">
        <v>0</v>
      </c>
      <c r="I1" s="9" t="s">
        <v>7</v>
      </c>
      <c r="J1" s="9">
        <v>1</v>
      </c>
      <c r="K1" s="9" t="s">
        <v>8</v>
      </c>
      <c r="L1" s="9">
        <v>0</v>
      </c>
      <c r="M1" s="9" t="s">
        <v>9</v>
      </c>
      <c r="N1" s="9">
        <v>0</v>
      </c>
      <c r="O1" s="9" t="s">
        <v>10</v>
      </c>
      <c r="P1" s="9">
        <v>1</v>
      </c>
      <c r="Q1" s="9" t="s">
        <v>11</v>
      </c>
      <c r="R1" s="9">
        <v>0</v>
      </c>
      <c r="S1" s="9" t="s">
        <v>12</v>
      </c>
      <c r="T1" s="9">
        <v>0</v>
      </c>
    </row>
    <row r="2" spans="1:20" x14ac:dyDescent="0.25">
      <c r="A2" s="10" t="s">
        <v>15</v>
      </c>
      <c r="B2" s="9" t="s">
        <v>16</v>
      </c>
    </row>
    <row r="3" spans="1:20" x14ac:dyDescent="0.25">
      <c r="A3" s="10" t="s">
        <v>17</v>
      </c>
      <c r="B3" s="9" t="b">
        <f>IF(B10&gt;256,"TripUpST110AndEarlier",FALSE)</f>
        <v>0</v>
      </c>
    </row>
    <row r="4" spans="1:20" x14ac:dyDescent="0.25">
      <c r="A4" s="10" t="s">
        <v>18</v>
      </c>
      <c r="B4" s="9" t="s">
        <v>19</v>
      </c>
    </row>
    <row r="5" spans="1:20" x14ac:dyDescent="0.25">
      <c r="A5" s="10" t="s">
        <v>20</v>
      </c>
      <c r="B5" s="9" t="b">
        <v>1</v>
      </c>
    </row>
    <row r="6" spans="1:20" x14ac:dyDescent="0.25">
      <c r="A6" s="10" t="s">
        <v>21</v>
      </c>
      <c r="B6" s="9" t="b">
        <v>0</v>
      </c>
    </row>
    <row r="7" spans="1:20" x14ac:dyDescent="0.25">
      <c r="A7" s="10" t="s">
        <v>22</v>
      </c>
      <c r="B7" s="9">
        <f>Data!$A$1:$S$788</f>
        <v>209.11</v>
      </c>
    </row>
    <row r="8" spans="1:20" x14ac:dyDescent="0.25">
      <c r="A8" s="10" t="s">
        <v>23</v>
      </c>
      <c r="B8" s="9">
        <v>2</v>
      </c>
    </row>
    <row r="9" spans="1:20" x14ac:dyDescent="0.25">
      <c r="A9" s="10" t="s">
        <v>24</v>
      </c>
      <c r="B9" s="11">
        <f>1</f>
        <v>1</v>
      </c>
    </row>
    <row r="10" spans="1:20" x14ac:dyDescent="0.25">
      <c r="A10" s="10" t="s">
        <v>25</v>
      </c>
      <c r="B10" s="9">
        <v>19</v>
      </c>
    </row>
    <row r="12" spans="1:20" x14ac:dyDescent="0.25">
      <c r="A12" s="10" t="s">
        <v>26</v>
      </c>
      <c r="B12" s="9" t="s">
        <v>27</v>
      </c>
      <c r="C12" s="9" t="s">
        <v>28</v>
      </c>
      <c r="D12" s="9" t="s">
        <v>29</v>
      </c>
      <c r="E12" s="9" t="b">
        <v>1</v>
      </c>
      <c r="F12" s="9">
        <v>1</v>
      </c>
      <c r="G12" s="9">
        <v>2</v>
      </c>
      <c r="H12" s="9">
        <v>0</v>
      </c>
    </row>
    <row r="13" spans="1:20" x14ac:dyDescent="0.25">
      <c r="A13" s="10" t="s">
        <v>30</v>
      </c>
      <c r="B13" s="9">
        <f>Data!$A$1:$A$788</f>
        <v>18598</v>
      </c>
    </row>
    <row r="14" spans="1:20" x14ac:dyDescent="0.25">
      <c r="A14" s="10" t="s">
        <v>31</v>
      </c>
    </row>
    <row r="15" spans="1:20" x14ac:dyDescent="0.25">
      <c r="A15" s="10" t="s">
        <v>32</v>
      </c>
      <c r="B15" s="9" t="s">
        <v>33</v>
      </c>
      <c r="C15" s="9" t="s">
        <v>34</v>
      </c>
      <c r="D15" s="9" t="s">
        <v>35</v>
      </c>
      <c r="E15" s="9" t="b">
        <v>1</v>
      </c>
      <c r="F15" s="9">
        <v>1</v>
      </c>
      <c r="G15" s="9">
        <v>2</v>
      </c>
      <c r="H15" s="9">
        <v>0</v>
      </c>
    </row>
    <row r="16" spans="1:20" x14ac:dyDescent="0.25">
      <c r="A16" s="10" t="s">
        <v>36</v>
      </c>
      <c r="B16" s="9">
        <f>Data!$B$1:$B$788</f>
        <v>248.53</v>
      </c>
    </row>
    <row r="17" spans="1:8" x14ac:dyDescent="0.25">
      <c r="A17" s="10" t="s">
        <v>37</v>
      </c>
    </row>
    <row r="18" spans="1:8" x14ac:dyDescent="0.25">
      <c r="A18" s="10" t="s">
        <v>38</v>
      </c>
      <c r="B18" s="9" t="s">
        <v>39</v>
      </c>
      <c r="C18" s="9" t="s">
        <v>40</v>
      </c>
      <c r="D18" s="9" t="s">
        <v>41</v>
      </c>
      <c r="E18" s="9" t="b">
        <v>1</v>
      </c>
      <c r="F18" s="9">
        <v>1</v>
      </c>
      <c r="G18" s="9">
        <v>2</v>
      </c>
      <c r="H18" s="9">
        <v>0</v>
      </c>
    </row>
    <row r="19" spans="1:8" x14ac:dyDescent="0.25">
      <c r="A19" s="10" t="s">
        <v>42</v>
      </c>
      <c r="B19" s="9">
        <f>Data!$C$1:$C$788</f>
        <v>72.39</v>
      </c>
    </row>
    <row r="20" spans="1:8" x14ac:dyDescent="0.25">
      <c r="A20" s="10" t="s">
        <v>43</v>
      </c>
    </row>
    <row r="21" spans="1:8" x14ac:dyDescent="0.25">
      <c r="A21" s="10" t="s">
        <v>44</v>
      </c>
      <c r="B21" s="9" t="s">
        <v>45</v>
      </c>
      <c r="C21" s="9" t="s">
        <v>46</v>
      </c>
      <c r="D21" s="9" t="s">
        <v>47</v>
      </c>
      <c r="E21" s="9" t="b">
        <v>1</v>
      </c>
      <c r="F21" s="9">
        <v>1</v>
      </c>
      <c r="G21" s="9">
        <v>2</v>
      </c>
      <c r="H21" s="9">
        <v>0</v>
      </c>
    </row>
    <row r="22" spans="1:8" x14ac:dyDescent="0.25">
      <c r="A22" s="10" t="s">
        <v>48</v>
      </c>
      <c r="B22" s="9">
        <f>Data!$D$1:$D$788</f>
        <v>45.67</v>
      </c>
    </row>
    <row r="23" spans="1:8" x14ac:dyDescent="0.25">
      <c r="A23" s="10" t="s">
        <v>49</v>
      </c>
    </row>
    <row r="24" spans="1:8" x14ac:dyDescent="0.25">
      <c r="A24" s="10" t="s">
        <v>51</v>
      </c>
      <c r="B24" s="9" t="s">
        <v>52</v>
      </c>
      <c r="C24" s="9" t="s">
        <v>50</v>
      </c>
      <c r="D24" s="9" t="s">
        <v>53</v>
      </c>
      <c r="E24" s="9" t="b">
        <v>1</v>
      </c>
      <c r="F24" s="9">
        <v>1</v>
      </c>
      <c r="G24" s="9">
        <v>2</v>
      </c>
      <c r="H24" s="9">
        <v>0</v>
      </c>
    </row>
    <row r="25" spans="1:8" x14ac:dyDescent="0.25">
      <c r="A25" s="10" t="s">
        <v>54</v>
      </c>
      <c r="B25" s="9">
        <f>Data!$E$1:$E$788</f>
        <v>7.9600000000000364</v>
      </c>
    </row>
    <row r="26" spans="1:8" x14ac:dyDescent="0.25">
      <c r="A26" s="10" t="s">
        <v>55</v>
      </c>
    </row>
    <row r="27" spans="1:8" x14ac:dyDescent="0.25">
      <c r="A27" s="10" t="s">
        <v>58</v>
      </c>
      <c r="B27" s="9" t="s">
        <v>59</v>
      </c>
      <c r="C27" s="9" t="s">
        <v>57</v>
      </c>
      <c r="D27" s="9" t="s">
        <v>60</v>
      </c>
      <c r="E27" s="9" t="b">
        <v>1</v>
      </c>
      <c r="F27" s="9">
        <v>1</v>
      </c>
      <c r="G27" s="9">
        <v>2</v>
      </c>
      <c r="H27" s="9">
        <v>0</v>
      </c>
    </row>
    <row r="28" spans="1:8" x14ac:dyDescent="0.25">
      <c r="A28" s="10" t="s">
        <v>61</v>
      </c>
      <c r="B28" s="9">
        <f>Data!$F$1:$F$788</f>
        <v>9.4899999999999949</v>
      </c>
    </row>
    <row r="29" spans="1:8" x14ac:dyDescent="0.25">
      <c r="A29" s="10" t="s">
        <v>62</v>
      </c>
    </row>
    <row r="30" spans="1:8" x14ac:dyDescent="0.25">
      <c r="A30" s="10" t="s">
        <v>65</v>
      </c>
      <c r="B30" s="9" t="s">
        <v>66</v>
      </c>
      <c r="C30" s="9" t="s">
        <v>64</v>
      </c>
      <c r="D30" s="9" t="s">
        <v>67</v>
      </c>
      <c r="E30" s="9" t="b">
        <v>1</v>
      </c>
      <c r="F30" s="9">
        <v>1</v>
      </c>
      <c r="G30" s="9">
        <v>2</v>
      </c>
      <c r="H30" s="9">
        <v>0</v>
      </c>
    </row>
    <row r="31" spans="1:8" x14ac:dyDescent="0.25">
      <c r="A31" s="10" t="s">
        <v>68</v>
      </c>
      <c r="B31" s="9">
        <f>Data!$G$1:$G$788</f>
        <v>-0.28000000000000114</v>
      </c>
    </row>
    <row r="32" spans="1:8" x14ac:dyDescent="0.25">
      <c r="A32" s="10" t="s">
        <v>69</v>
      </c>
    </row>
    <row r="33" spans="1:8" x14ac:dyDescent="0.25">
      <c r="A33" s="10" t="s">
        <v>75</v>
      </c>
      <c r="B33" s="9" t="s">
        <v>76</v>
      </c>
      <c r="C33" s="9" t="s">
        <v>71</v>
      </c>
      <c r="D33" s="9" t="s">
        <v>77</v>
      </c>
      <c r="E33" s="9" t="b">
        <v>1</v>
      </c>
      <c r="F33" s="9">
        <v>1</v>
      </c>
      <c r="G33" s="9">
        <v>2</v>
      </c>
      <c r="H33" s="9">
        <v>0</v>
      </c>
    </row>
    <row r="34" spans="1:8" x14ac:dyDescent="0.25">
      <c r="A34" s="10" t="s">
        <v>78</v>
      </c>
      <c r="B34" s="9">
        <f>Data!$H$1:$H$788</f>
        <v>-4.5199999999999818</v>
      </c>
    </row>
    <row r="35" spans="1:8" x14ac:dyDescent="0.25">
      <c r="A35" s="10" t="s">
        <v>79</v>
      </c>
    </row>
    <row r="36" spans="1:8" x14ac:dyDescent="0.25">
      <c r="A36" s="10" t="s">
        <v>80</v>
      </c>
      <c r="B36" s="9" t="s">
        <v>81</v>
      </c>
      <c r="C36" s="9" t="s">
        <v>72</v>
      </c>
      <c r="D36" s="9" t="s">
        <v>82</v>
      </c>
      <c r="E36" s="9" t="b">
        <v>1</v>
      </c>
      <c r="F36" s="9">
        <v>1</v>
      </c>
      <c r="G36" s="9">
        <v>2</v>
      </c>
      <c r="H36" s="9">
        <v>0</v>
      </c>
    </row>
    <row r="37" spans="1:8" x14ac:dyDescent="0.25">
      <c r="A37" s="10" t="s">
        <v>83</v>
      </c>
      <c r="B37" s="9">
        <f>Data!$I$1:$I$788</f>
        <v>-1.3799999999999955</v>
      </c>
    </row>
    <row r="38" spans="1:8" x14ac:dyDescent="0.25">
      <c r="A38" s="10" t="s">
        <v>84</v>
      </c>
    </row>
    <row r="39" spans="1:8" x14ac:dyDescent="0.25">
      <c r="A39" s="10" t="s">
        <v>85</v>
      </c>
      <c r="B39" s="9" t="s">
        <v>86</v>
      </c>
      <c r="C39" s="9" t="s">
        <v>73</v>
      </c>
      <c r="D39" s="9" t="s">
        <v>87</v>
      </c>
      <c r="E39" s="9" t="b">
        <v>1</v>
      </c>
      <c r="F39" s="9">
        <v>1</v>
      </c>
      <c r="G39" s="9">
        <v>2</v>
      </c>
      <c r="H39" s="9">
        <v>0</v>
      </c>
    </row>
    <row r="40" spans="1:8" x14ac:dyDescent="0.25">
      <c r="A40" s="10" t="s">
        <v>88</v>
      </c>
      <c r="B40" s="9">
        <f>Data!$J$1:$J$788</f>
        <v>8.2399999999999523</v>
      </c>
    </row>
    <row r="41" spans="1:8" x14ac:dyDescent="0.25">
      <c r="A41" s="10" t="s">
        <v>89</v>
      </c>
    </row>
    <row r="42" spans="1:8" x14ac:dyDescent="0.25">
      <c r="A42" s="10" t="s">
        <v>90</v>
      </c>
      <c r="B42" s="9" t="s">
        <v>91</v>
      </c>
      <c r="C42" s="9" t="s">
        <v>74</v>
      </c>
      <c r="D42" s="9" t="s">
        <v>92</v>
      </c>
      <c r="E42" s="9" t="b">
        <v>1</v>
      </c>
      <c r="F42" s="9">
        <v>1</v>
      </c>
      <c r="G42" s="9">
        <v>2</v>
      </c>
      <c r="H42" s="9">
        <v>0</v>
      </c>
    </row>
    <row r="43" spans="1:8" x14ac:dyDescent="0.25">
      <c r="A43" s="10" t="s">
        <v>93</v>
      </c>
      <c r="B43" s="9">
        <f>Data!$K$1:$K$788</f>
        <v>-5.5</v>
      </c>
    </row>
    <row r="44" spans="1:8" x14ac:dyDescent="0.25">
      <c r="A44" s="10" t="s">
        <v>94</v>
      </c>
    </row>
    <row r="45" spans="1:8" x14ac:dyDescent="0.25">
      <c r="A45" s="10" t="s">
        <v>100</v>
      </c>
      <c r="B45" s="9" t="s">
        <v>101</v>
      </c>
      <c r="C45" s="9" t="s">
        <v>96</v>
      </c>
      <c r="D45" s="9" t="s">
        <v>102</v>
      </c>
      <c r="E45" s="9" t="b">
        <v>1</v>
      </c>
      <c r="F45" s="9">
        <v>1</v>
      </c>
      <c r="G45" s="9">
        <v>2</v>
      </c>
      <c r="H45" s="9">
        <v>0</v>
      </c>
    </row>
    <row r="46" spans="1:8" x14ac:dyDescent="0.25">
      <c r="A46" s="10" t="s">
        <v>103</v>
      </c>
      <c r="B46" s="9">
        <f>Data!$L$1:$L$788</f>
        <v>-10.230000000000004</v>
      </c>
    </row>
    <row r="47" spans="1:8" x14ac:dyDescent="0.25">
      <c r="A47" s="10" t="s">
        <v>104</v>
      </c>
    </row>
    <row r="48" spans="1:8" x14ac:dyDescent="0.25">
      <c r="A48" s="10" t="s">
        <v>105</v>
      </c>
      <c r="B48" s="9" t="s">
        <v>106</v>
      </c>
      <c r="C48" s="9" t="s">
        <v>97</v>
      </c>
      <c r="D48" s="9" t="s">
        <v>107</v>
      </c>
      <c r="E48" s="9" t="b">
        <v>1</v>
      </c>
      <c r="F48" s="9">
        <v>1</v>
      </c>
      <c r="G48" s="9">
        <v>2</v>
      </c>
      <c r="H48" s="9">
        <v>0</v>
      </c>
    </row>
    <row r="49" spans="1:8" x14ac:dyDescent="0.25">
      <c r="A49" s="10" t="s">
        <v>108</v>
      </c>
      <c r="B49" s="9">
        <f>Data!$M$1:$M$788</f>
        <v>3.3599999999999994</v>
      </c>
    </row>
    <row r="50" spans="1:8" x14ac:dyDescent="0.25">
      <c r="A50" s="10" t="s">
        <v>109</v>
      </c>
    </row>
    <row r="51" spans="1:8" x14ac:dyDescent="0.25">
      <c r="A51" s="10" t="s">
        <v>110</v>
      </c>
      <c r="B51" s="9" t="s">
        <v>111</v>
      </c>
      <c r="C51" s="9" t="s">
        <v>98</v>
      </c>
      <c r="D51" s="9" t="s">
        <v>112</v>
      </c>
      <c r="E51" s="9" t="b">
        <v>1</v>
      </c>
      <c r="F51" s="9">
        <v>1</v>
      </c>
      <c r="G51" s="9">
        <v>2</v>
      </c>
      <c r="H51" s="9">
        <v>0</v>
      </c>
    </row>
    <row r="52" spans="1:8" x14ac:dyDescent="0.25">
      <c r="A52" s="10" t="s">
        <v>113</v>
      </c>
      <c r="B52" s="9">
        <f>Data!$N$1:$N$788</f>
        <v>-4.8299999999999983</v>
      </c>
    </row>
    <row r="53" spans="1:8" x14ac:dyDescent="0.25">
      <c r="A53" s="10" t="s">
        <v>114</v>
      </c>
    </row>
    <row r="54" spans="1:8" x14ac:dyDescent="0.25">
      <c r="A54" s="10" t="s">
        <v>115</v>
      </c>
      <c r="B54" s="9" t="s">
        <v>116</v>
      </c>
      <c r="C54" s="9" t="s">
        <v>99</v>
      </c>
      <c r="D54" s="9" t="s">
        <v>117</v>
      </c>
      <c r="E54" s="9" t="b">
        <v>1</v>
      </c>
      <c r="F54" s="9">
        <v>1</v>
      </c>
      <c r="G54" s="9">
        <v>2</v>
      </c>
      <c r="H54" s="9">
        <v>0</v>
      </c>
    </row>
    <row r="55" spans="1:8" x14ac:dyDescent="0.25">
      <c r="A55" s="10" t="s">
        <v>118</v>
      </c>
      <c r="B55" s="9">
        <f>Data!$O$1:$O$788</f>
        <v>0.35999999999999943</v>
      </c>
    </row>
    <row r="56" spans="1:8" x14ac:dyDescent="0.25">
      <c r="A56" s="10" t="s">
        <v>119</v>
      </c>
    </row>
    <row r="57" spans="1:8" x14ac:dyDescent="0.25">
      <c r="A57" s="10" t="s">
        <v>124</v>
      </c>
      <c r="B57" s="9" t="s">
        <v>125</v>
      </c>
      <c r="C57" s="9" t="s">
        <v>120</v>
      </c>
      <c r="D57" s="9" t="s">
        <v>126</v>
      </c>
      <c r="E57" s="9" t="b">
        <v>1</v>
      </c>
      <c r="F57" s="9">
        <v>0</v>
      </c>
      <c r="G57" s="9">
        <v>4</v>
      </c>
      <c r="H57" s="9">
        <v>0</v>
      </c>
    </row>
    <row r="58" spans="1:8" x14ac:dyDescent="0.25">
      <c r="A58" s="10" t="s">
        <v>127</v>
      </c>
      <c r="B58" s="9">
        <f>Data!$P$1:$P$788</f>
        <v>9.9999999999980105E-3</v>
      </c>
    </row>
    <row r="59" spans="1:8" x14ac:dyDescent="0.25">
      <c r="A59" s="10" t="s">
        <v>128</v>
      </c>
    </row>
    <row r="60" spans="1:8" x14ac:dyDescent="0.25">
      <c r="A60" s="10" t="s">
        <v>129</v>
      </c>
      <c r="B60" s="9" t="s">
        <v>130</v>
      </c>
      <c r="C60" s="9" t="s">
        <v>121</v>
      </c>
      <c r="D60" s="9" t="s">
        <v>131</v>
      </c>
      <c r="E60" s="9" t="b">
        <v>1</v>
      </c>
      <c r="F60" s="9">
        <v>0</v>
      </c>
      <c r="G60" s="9">
        <v>4</v>
      </c>
      <c r="H60" s="9">
        <v>0</v>
      </c>
    </row>
    <row r="61" spans="1:8" x14ac:dyDescent="0.25">
      <c r="A61" s="10" t="s">
        <v>132</v>
      </c>
      <c r="B61" s="9">
        <f>Data!$Q$1:$Q$788</f>
        <v>-3.2299999999999969</v>
      </c>
    </row>
    <row r="62" spans="1:8" x14ac:dyDescent="0.25">
      <c r="A62" s="10" t="s">
        <v>133</v>
      </c>
    </row>
    <row r="63" spans="1:8" x14ac:dyDescent="0.25">
      <c r="A63" s="10" t="s">
        <v>134</v>
      </c>
      <c r="B63" s="9" t="s">
        <v>135</v>
      </c>
      <c r="C63" s="9" t="s">
        <v>122</v>
      </c>
      <c r="D63" s="9" t="s">
        <v>136</v>
      </c>
      <c r="E63" s="9" t="b">
        <v>1</v>
      </c>
      <c r="F63" s="9">
        <v>0</v>
      </c>
      <c r="G63" s="9">
        <v>4</v>
      </c>
      <c r="H63" s="9">
        <v>0</v>
      </c>
    </row>
    <row r="64" spans="1:8" x14ac:dyDescent="0.25">
      <c r="A64" s="10" t="s">
        <v>137</v>
      </c>
      <c r="B64" s="9">
        <f>Data!$R$1:$R$788</f>
        <v>1.7199999999999989</v>
      </c>
    </row>
    <row r="65" spans="1:8" x14ac:dyDescent="0.25">
      <c r="A65" s="10" t="s">
        <v>138</v>
      </c>
    </row>
    <row r="66" spans="1:8" x14ac:dyDescent="0.25">
      <c r="A66" s="10" t="s">
        <v>139</v>
      </c>
      <c r="B66" s="9" t="s">
        <v>140</v>
      </c>
      <c r="C66" s="9" t="s">
        <v>123</v>
      </c>
      <c r="D66" s="9" t="s">
        <v>141</v>
      </c>
      <c r="E66" s="9" t="b">
        <v>1</v>
      </c>
      <c r="F66" s="9">
        <v>0</v>
      </c>
      <c r="G66" s="9">
        <v>4</v>
      </c>
      <c r="H66" s="9">
        <v>0</v>
      </c>
    </row>
    <row r="67" spans="1:8" x14ac:dyDescent="0.25">
      <c r="A67" s="10" t="s">
        <v>142</v>
      </c>
      <c r="B67" s="9">
        <f>Data!$S$1:$S$788</f>
        <v>2.029999999999994</v>
      </c>
    </row>
    <row r="68" spans="1:8" x14ac:dyDescent="0.25">
      <c r="A68" s="10" t="s">
        <v>143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ColWidth="12.7109375" defaultRowHeight="15" x14ac:dyDescent="0.25"/>
  <cols>
    <col min="1" max="1" width="21.85546875" customWidth="1"/>
    <col min="2" max="4" width="12.7109375" customWidth="1"/>
  </cols>
  <sheetData>
    <row r="1" spans="1:4" s="14" customFormat="1" ht="18.75" x14ac:dyDescent="0.3">
      <c r="A1" s="20" t="s">
        <v>144</v>
      </c>
      <c r="B1" s="18"/>
    </row>
    <row r="2" spans="1:4" s="14" customFormat="1" ht="11.25" x14ac:dyDescent="0.2">
      <c r="A2" s="16" t="s">
        <v>145</v>
      </c>
      <c r="B2" s="18" t="s">
        <v>146</v>
      </c>
    </row>
    <row r="3" spans="1:4" s="14" customFormat="1" ht="11.25" x14ac:dyDescent="0.2">
      <c r="A3" s="16" t="s">
        <v>147</v>
      </c>
      <c r="B3" s="18" t="s">
        <v>148</v>
      </c>
    </row>
    <row r="4" spans="1:4" s="14" customFormat="1" ht="11.25" x14ac:dyDescent="0.2">
      <c r="A4" s="16" t="s">
        <v>149</v>
      </c>
      <c r="B4" s="18" t="s">
        <v>150</v>
      </c>
    </row>
    <row r="5" spans="1:4" s="15" customFormat="1" ht="11.25" x14ac:dyDescent="0.2">
      <c r="A5" s="17" t="s">
        <v>151</v>
      </c>
      <c r="B5" s="19" t="s">
        <v>152</v>
      </c>
    </row>
    <row r="7" spans="1:4" ht="15" customHeight="1" x14ac:dyDescent="0.25">
      <c r="A7" s="24"/>
      <c r="B7" s="21" t="s">
        <v>56</v>
      </c>
      <c r="C7" s="21" t="s">
        <v>63</v>
      </c>
      <c r="D7" s="21" t="s">
        <v>70</v>
      </c>
    </row>
    <row r="8" spans="1:4" ht="15" customHeight="1" thickBot="1" x14ac:dyDescent="0.3">
      <c r="A8" s="25" t="s">
        <v>153</v>
      </c>
      <c r="B8" s="22" t="s">
        <v>14</v>
      </c>
      <c r="C8" s="22" t="s">
        <v>14</v>
      </c>
      <c r="D8" s="22" t="s">
        <v>14</v>
      </c>
    </row>
    <row r="9" spans="1:4" ht="15" customHeight="1" thickTop="1" x14ac:dyDescent="0.25">
      <c r="A9" s="23" t="s">
        <v>56</v>
      </c>
      <c r="B9" s="26">
        <v>1</v>
      </c>
      <c r="C9" s="26"/>
      <c r="D9" s="26"/>
    </row>
    <row r="10" spans="1:4" ht="15" customHeight="1" x14ac:dyDescent="0.25">
      <c r="A10" s="23" t="s">
        <v>63</v>
      </c>
      <c r="B10" s="26">
        <f>_xll.StatCorrelationCoeff( ST_Difference1DJTA,ST_Difference1DJIA)</f>
        <v>0.74962483806534563</v>
      </c>
      <c r="C10" s="26">
        <v>1</v>
      </c>
      <c r="D10" s="26"/>
    </row>
    <row r="11" spans="1:4" ht="15" customHeight="1" x14ac:dyDescent="0.25">
      <c r="A11" s="23" t="s">
        <v>70</v>
      </c>
      <c r="B11" s="26">
        <f>_xll.StatCorrelationCoeff( ST_Difference1DJUA,ST_Difference1DJIA)</f>
        <v>0.37193081291614749</v>
      </c>
      <c r="C11" s="26">
        <f>_xll.StatCorrelationCoeff( ST_Difference1DJUA,ST_Difference1DJTA)</f>
        <v>0.28698316862759393</v>
      </c>
      <c r="D11" s="26">
        <v>1</v>
      </c>
    </row>
    <row r="14" spans="1:4" x14ac:dyDescent="0.25">
      <c r="A14" s="27" t="s">
        <v>154</v>
      </c>
      <c r="B14" s="5">
        <v>0.7</v>
      </c>
    </row>
  </sheetData>
  <conditionalFormatting sqref="B10:B11 C11">
    <cfRule type="cellIs" dxfId="2" priority="1" operator="greaterThan">
      <formula>$B$14</formula>
    </cfRule>
  </conditionalFormatting>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showGridLines="0" workbookViewId="0"/>
  </sheetViews>
  <sheetFormatPr defaultColWidth="12.7109375" defaultRowHeight="15" x14ac:dyDescent="0.25"/>
  <cols>
    <col min="1" max="1" width="22.5703125" customWidth="1"/>
    <col min="2" max="16" width="12.7109375" customWidth="1"/>
  </cols>
  <sheetData>
    <row r="1" spans="1:16" s="14" customFormat="1" ht="18.75" x14ac:dyDescent="0.3">
      <c r="A1" s="20" t="s">
        <v>144</v>
      </c>
      <c r="B1" s="18"/>
    </row>
    <row r="2" spans="1:16" s="14" customFormat="1" ht="11.25" x14ac:dyDescent="0.2">
      <c r="A2" s="16" t="s">
        <v>145</v>
      </c>
      <c r="B2" s="18" t="s">
        <v>146</v>
      </c>
    </row>
    <row r="3" spans="1:16" s="14" customFormat="1" ht="11.25" x14ac:dyDescent="0.2">
      <c r="A3" s="16" t="s">
        <v>147</v>
      </c>
      <c r="B3" s="18" t="s">
        <v>148</v>
      </c>
    </row>
    <row r="4" spans="1:16" s="14" customFormat="1" ht="11.25" x14ac:dyDescent="0.2">
      <c r="A4" s="16" t="s">
        <v>149</v>
      </c>
      <c r="B4" s="18" t="s">
        <v>150</v>
      </c>
    </row>
    <row r="5" spans="1:16" s="15" customFormat="1" ht="11.25" x14ac:dyDescent="0.2">
      <c r="A5" s="17" t="s">
        <v>151</v>
      </c>
      <c r="B5" s="19" t="s">
        <v>152</v>
      </c>
    </row>
    <row r="7" spans="1:16" ht="15" customHeight="1" x14ac:dyDescent="0.25">
      <c r="A7" s="24"/>
      <c r="B7" s="21" t="s">
        <v>56</v>
      </c>
      <c r="C7" s="21" t="s">
        <v>63</v>
      </c>
      <c r="D7" s="21" t="s">
        <v>70</v>
      </c>
      <c r="E7" s="21" t="s">
        <v>71</v>
      </c>
      <c r="F7" s="21" t="s">
        <v>72</v>
      </c>
      <c r="G7" s="21" t="s">
        <v>73</v>
      </c>
      <c r="H7" s="21" t="s">
        <v>74</v>
      </c>
      <c r="I7" s="21" t="s">
        <v>96</v>
      </c>
      <c r="J7" s="21" t="s">
        <v>97</v>
      </c>
      <c r="K7" s="21" t="s">
        <v>98</v>
      </c>
      <c r="L7" s="21" t="s">
        <v>99</v>
      </c>
      <c r="M7" s="21" t="s">
        <v>120</v>
      </c>
      <c r="N7" s="21" t="s">
        <v>121</v>
      </c>
      <c r="O7" s="21" t="s">
        <v>122</v>
      </c>
      <c r="P7" s="21" t="s">
        <v>123</v>
      </c>
    </row>
    <row r="8" spans="1:16" ht="15" customHeight="1" thickBot="1" x14ac:dyDescent="0.3">
      <c r="A8" s="25" t="s">
        <v>153</v>
      </c>
      <c r="B8" s="22" t="s">
        <v>14</v>
      </c>
      <c r="C8" s="22" t="s">
        <v>14</v>
      </c>
      <c r="D8" s="22" t="s">
        <v>14</v>
      </c>
      <c r="E8" s="22" t="s">
        <v>14</v>
      </c>
      <c r="F8" s="22" t="s">
        <v>14</v>
      </c>
      <c r="G8" s="22" t="s">
        <v>14</v>
      </c>
      <c r="H8" s="22" t="s">
        <v>14</v>
      </c>
      <c r="I8" s="22" t="s">
        <v>14</v>
      </c>
      <c r="J8" s="22" t="s">
        <v>14</v>
      </c>
      <c r="K8" s="22" t="s">
        <v>14</v>
      </c>
      <c r="L8" s="22" t="s">
        <v>14</v>
      </c>
      <c r="M8" s="22" t="s">
        <v>14</v>
      </c>
      <c r="N8" s="22" t="s">
        <v>14</v>
      </c>
      <c r="O8" s="22" t="s">
        <v>14</v>
      </c>
      <c r="P8" s="22" t="s">
        <v>14</v>
      </c>
    </row>
    <row r="9" spans="1:16" ht="15" customHeight="1" thickTop="1" x14ac:dyDescent="0.25">
      <c r="A9" s="23" t="s">
        <v>56</v>
      </c>
      <c r="B9" s="26">
        <v>1</v>
      </c>
      <c r="C9" s="26"/>
      <c r="D9" s="26"/>
      <c r="E9" s="26"/>
      <c r="F9" s="26"/>
      <c r="G9" s="26"/>
      <c r="H9" s="26"/>
      <c r="I9" s="26"/>
      <c r="J9" s="26"/>
      <c r="K9" s="26"/>
      <c r="L9" s="26"/>
      <c r="M9" s="26"/>
      <c r="N9" s="26"/>
      <c r="O9" s="26"/>
      <c r="P9" s="26"/>
    </row>
    <row r="10" spans="1:16" ht="15" customHeight="1" x14ac:dyDescent="0.25">
      <c r="A10" s="23" t="s">
        <v>63</v>
      </c>
      <c r="B10" s="26">
        <f>_xll.StatCorrelationCoeff( ST_Difference1DJTA,ST_Difference1DJIA)</f>
        <v>0.74962483806534563</v>
      </c>
      <c r="C10" s="26">
        <v>1</v>
      </c>
      <c r="D10" s="26"/>
      <c r="E10" s="26"/>
      <c r="F10" s="26"/>
      <c r="G10" s="26"/>
      <c r="H10" s="26"/>
      <c r="I10" s="26"/>
      <c r="J10" s="26"/>
      <c r="K10" s="26"/>
      <c r="L10" s="26"/>
      <c r="M10" s="26"/>
      <c r="N10" s="26"/>
      <c r="O10" s="26"/>
      <c r="P10" s="26"/>
    </row>
    <row r="11" spans="1:16" ht="15" customHeight="1" x14ac:dyDescent="0.25">
      <c r="A11" s="23" t="s">
        <v>70</v>
      </c>
      <c r="B11" s="26">
        <f>_xll.StatCorrelationCoeff( ST_Difference1DJUA,ST_Difference1DJIA)</f>
        <v>0.37193081291614749</v>
      </c>
      <c r="C11" s="26">
        <f>_xll.StatCorrelationCoeff( ST_Difference1DJUA,ST_Difference1DJTA)</f>
        <v>0.28698316862759393</v>
      </c>
      <c r="D11" s="26">
        <v>1</v>
      </c>
      <c r="E11" s="26"/>
      <c r="F11" s="26"/>
      <c r="G11" s="26"/>
      <c r="H11" s="26"/>
      <c r="I11" s="26"/>
      <c r="J11" s="26"/>
      <c r="K11" s="26"/>
      <c r="L11" s="26"/>
      <c r="M11" s="26"/>
      <c r="N11" s="26"/>
      <c r="O11" s="26"/>
      <c r="P11" s="26"/>
    </row>
    <row r="12" spans="1:16" ht="15" customHeight="1" x14ac:dyDescent="0.25">
      <c r="A12" s="23" t="s">
        <v>71</v>
      </c>
      <c r="B12" s="26">
        <f>_xll.StatCorrelationCoeff( ST_Lag1Diff1DJIA,ST_Difference1DJIA)</f>
        <v>-6.255757698115311E-4</v>
      </c>
      <c r="C12" s="26">
        <f>_xll.StatCorrelationCoeff( ST_Lag1Diff1DJIA,ST_Difference1DJTA)</f>
        <v>6.5812060704764294E-2</v>
      </c>
      <c r="D12" s="26">
        <f>_xll.StatCorrelationCoeff( ST_Lag1Diff1DJIA,ST_Difference1DJUA)</f>
        <v>0.14050519158194211</v>
      </c>
      <c r="E12" s="26">
        <v>1</v>
      </c>
      <c r="F12" s="26"/>
      <c r="G12" s="26"/>
      <c r="H12" s="26"/>
      <c r="I12" s="26"/>
      <c r="J12" s="26"/>
      <c r="K12" s="26"/>
      <c r="L12" s="26"/>
      <c r="M12" s="26"/>
      <c r="N12" s="26"/>
      <c r="O12" s="26"/>
      <c r="P12" s="26"/>
    </row>
    <row r="13" spans="1:16" ht="15" customHeight="1" x14ac:dyDescent="0.25">
      <c r="A13" s="23" t="s">
        <v>72</v>
      </c>
      <c r="B13" s="26">
        <f>_xll.StatCorrelationCoeff( ST_Lag2Diff1DJIA,ST_Difference1DJIA)</f>
        <v>-4.0059676343065301E-2</v>
      </c>
      <c r="C13" s="26">
        <f>_xll.StatCorrelationCoeff( ST_Lag2Diff1DJIA,ST_Difference1DJTA)</f>
        <v>-6.0573399835913283E-2</v>
      </c>
      <c r="D13" s="26">
        <f>_xll.StatCorrelationCoeff( ST_Lag2Diff1DJIA,ST_Difference1DJUA)</f>
        <v>2.6691644726433334E-2</v>
      </c>
      <c r="E13" s="26">
        <f>_xll.StatCorrelationCoeff( ST_Lag2Diff1DJIA,ST_Lag1Diff1DJIA)</f>
        <v>-2.0480709388104535E-4</v>
      </c>
      <c r="F13" s="26">
        <v>1</v>
      </c>
      <c r="G13" s="26"/>
      <c r="H13" s="26"/>
      <c r="I13" s="26"/>
      <c r="J13" s="26"/>
      <c r="K13" s="26"/>
      <c r="L13" s="26"/>
      <c r="M13" s="26"/>
      <c r="N13" s="26"/>
      <c r="O13" s="26"/>
      <c r="P13" s="26"/>
    </row>
    <row r="14" spans="1:16" ht="15" customHeight="1" x14ac:dyDescent="0.25">
      <c r="A14" s="23" t="s">
        <v>73</v>
      </c>
      <c r="B14" s="26">
        <f>_xll.StatCorrelationCoeff( ST_Lag3Diff1DJIA,ST_Difference1DJIA)</f>
        <v>5.1900060474066735E-2</v>
      </c>
      <c r="C14" s="26">
        <f>_xll.StatCorrelationCoeff( ST_Lag3Diff1DJIA,ST_Difference1DJTA)</f>
        <v>6.9375260454902957E-2</v>
      </c>
      <c r="D14" s="26">
        <f>_xll.StatCorrelationCoeff( ST_Lag3Diff1DJIA,ST_Difference1DJUA)</f>
        <v>-2.1568005517262866E-2</v>
      </c>
      <c r="E14" s="26">
        <f>_xll.StatCorrelationCoeff( ST_Lag3Diff1DJIA,ST_Lag1Diff1DJIA)</f>
        <v>-4.0220377616587408E-2</v>
      </c>
      <c r="F14" s="26">
        <f>_xll.StatCorrelationCoeff( ST_Lag3Diff1DJIA,ST_Lag2Diff1DJIA)</f>
        <v>1.0915413458455021E-3</v>
      </c>
      <c r="G14" s="26">
        <v>1</v>
      </c>
      <c r="H14" s="26"/>
      <c r="I14" s="26"/>
      <c r="J14" s="26"/>
      <c r="K14" s="26"/>
      <c r="L14" s="26"/>
      <c r="M14" s="26"/>
      <c r="N14" s="26"/>
      <c r="O14" s="26"/>
      <c r="P14" s="26"/>
    </row>
    <row r="15" spans="1:16" ht="15" customHeight="1" x14ac:dyDescent="0.25">
      <c r="A15" s="23" t="s">
        <v>74</v>
      </c>
      <c r="B15" s="26">
        <f>_xll.StatCorrelationCoeff( ST_Lag4Diff1DJIA,ST_Difference1DJIA)</f>
        <v>7.7961599512874416E-2</v>
      </c>
      <c r="C15" s="26">
        <f>_xll.StatCorrelationCoeff( ST_Lag4Diff1DJIA,ST_Difference1DJTA)</f>
        <v>5.9372784872259797E-2</v>
      </c>
      <c r="D15" s="26">
        <f>_xll.StatCorrelationCoeff( ST_Lag4Diff1DJIA,ST_Difference1DJUA)</f>
        <v>9.3290635713480702E-2</v>
      </c>
      <c r="E15" s="26">
        <f>_xll.StatCorrelationCoeff( ST_Lag4Diff1DJIA,ST_Lag1Diff1DJIA)</f>
        <v>5.1859585349909643E-2</v>
      </c>
      <c r="F15" s="26">
        <f>_xll.StatCorrelationCoeff( ST_Lag4Diff1DJIA,ST_Lag2Diff1DJIA)</f>
        <v>-3.9925869251241065E-2</v>
      </c>
      <c r="G15" s="26">
        <f>_xll.StatCorrelationCoeff( ST_Lag4Diff1DJIA,ST_Lag3Diff1DJIA)</f>
        <v>9.6045170551442094E-4</v>
      </c>
      <c r="H15" s="26">
        <v>1</v>
      </c>
      <c r="I15" s="26"/>
      <c r="J15" s="26"/>
      <c r="K15" s="26"/>
      <c r="L15" s="26"/>
      <c r="M15" s="26"/>
      <c r="N15" s="26"/>
      <c r="O15" s="26"/>
      <c r="P15" s="26"/>
    </row>
    <row r="16" spans="1:16" ht="15" customHeight="1" x14ac:dyDescent="0.25">
      <c r="A16" s="23" t="s">
        <v>96</v>
      </c>
      <c r="B16" s="26">
        <f>_xll.StatCorrelationCoeff( ST_Lag1Diff1DJTA,ST_Difference1DJIA)</f>
        <v>2.6822914609817644E-2</v>
      </c>
      <c r="C16" s="26">
        <f>_xll.StatCorrelationCoeff( ST_Lag1Diff1DJTA,ST_Difference1DJTA)</f>
        <v>8.75920385222662E-2</v>
      </c>
      <c r="D16" s="26">
        <f>_xll.StatCorrelationCoeff( ST_Lag1Diff1DJTA,ST_Difference1DJUA)</f>
        <v>0.16550984353510992</v>
      </c>
      <c r="E16" s="26">
        <f>_xll.StatCorrelationCoeff( ST_Lag1Diff1DJTA,ST_Lag1Diff1DJIA)</f>
        <v>0.75160148022395579</v>
      </c>
      <c r="F16" s="26">
        <f>_xll.StatCorrelationCoeff( ST_Lag1Diff1DJTA,ST_Lag2Diff1DJIA)</f>
        <v>7.111584053398784E-2</v>
      </c>
      <c r="G16" s="26">
        <f>_xll.StatCorrelationCoeff( ST_Lag1Diff1DJTA,ST_Lag3Diff1DJIA)</f>
        <v>-6.25622841206286E-2</v>
      </c>
      <c r="H16" s="26">
        <f>_xll.StatCorrelationCoeff( ST_Lag1Diff1DJTA,ST_Lag4Diff1DJIA)</f>
        <v>6.9108391179253159E-2</v>
      </c>
      <c r="I16" s="26">
        <v>1</v>
      </c>
      <c r="J16" s="26"/>
      <c r="K16" s="26"/>
      <c r="L16" s="26"/>
      <c r="M16" s="26"/>
      <c r="N16" s="26"/>
      <c r="O16" s="26"/>
      <c r="P16" s="26"/>
    </row>
    <row r="17" spans="1:16" ht="15" customHeight="1" x14ac:dyDescent="0.25">
      <c r="A17" s="23" t="s">
        <v>97</v>
      </c>
      <c r="B17" s="26">
        <f>_xll.StatCorrelationCoeff( ST_Lag2Diff1DJTA,ST_Difference1DJIA)</f>
        <v>-2.6243194675140049E-2</v>
      </c>
      <c r="C17" s="26">
        <f>_xll.StatCorrelationCoeff( ST_Lag2Diff1DJTA,ST_Difference1DJTA)</f>
        <v>-3.503653436446677E-2</v>
      </c>
      <c r="D17" s="26">
        <f>_xll.StatCorrelationCoeff( ST_Lag2Diff1DJTA,ST_Difference1DJUA)</f>
        <v>3.7030075922629593E-2</v>
      </c>
      <c r="E17" s="26">
        <f>_xll.StatCorrelationCoeff( ST_Lag2Diff1DJTA,ST_Lag1Diff1DJIA)</f>
        <v>2.7309883769552852E-2</v>
      </c>
      <c r="F17" s="26">
        <f>_xll.StatCorrelationCoeff( ST_Lag2Diff1DJTA,ST_Lag2Diff1DJIA)</f>
        <v>0.7506727349924488</v>
      </c>
      <c r="G17" s="26">
        <f>_xll.StatCorrelationCoeff( ST_Lag2Diff1DJTA,ST_Lag3Diff1DJIA)</f>
        <v>7.2605188352184657E-2</v>
      </c>
      <c r="H17" s="26">
        <f>_xll.StatCorrelationCoeff( ST_Lag2Diff1DJTA,ST_Lag4Diff1DJIA)</f>
        <v>-6.2304611927266322E-2</v>
      </c>
      <c r="I17" s="26">
        <f>_xll.StatCorrelationCoeff( ST_Lag2Diff1DJTA,ST_Lag1Diff1DJTA)</f>
        <v>9.3168414539949548E-2</v>
      </c>
      <c r="J17" s="26">
        <v>1</v>
      </c>
      <c r="K17" s="26"/>
      <c r="L17" s="26"/>
      <c r="M17" s="26"/>
      <c r="N17" s="26"/>
      <c r="O17" s="26"/>
      <c r="P17" s="26"/>
    </row>
    <row r="18" spans="1:16" ht="15" customHeight="1" x14ac:dyDescent="0.25">
      <c r="A18" s="23" t="s">
        <v>98</v>
      </c>
      <c r="B18" s="26">
        <f>_xll.StatCorrelationCoeff( ST_Lag3Diff1DJTA,ST_Difference1DJIA)</f>
        <v>9.4196637401708264E-2</v>
      </c>
      <c r="C18" s="26">
        <f>_xll.StatCorrelationCoeff( ST_Lag3Diff1DJTA,ST_Difference1DJTA)</f>
        <v>9.934659162636171E-2</v>
      </c>
      <c r="D18" s="26">
        <f>_xll.StatCorrelationCoeff( ST_Lag3Diff1DJTA,ST_Difference1DJUA)</f>
        <v>2.4843989498426026E-2</v>
      </c>
      <c r="E18" s="26">
        <f>_xll.StatCorrelationCoeff( ST_Lag3Diff1DJTA,ST_Lag1Diff1DJIA)</f>
        <v>-2.573465168212952E-2</v>
      </c>
      <c r="F18" s="26">
        <f>_xll.StatCorrelationCoeff( ST_Lag3Diff1DJTA,ST_Lag2Diff1DJIA)</f>
        <v>2.2220685425610794E-2</v>
      </c>
      <c r="G18" s="26">
        <f>_xll.StatCorrelationCoeff( ST_Lag3Diff1DJTA,ST_Lag3Diff1DJIA)</f>
        <v>0.75554923695637111</v>
      </c>
      <c r="H18" s="26">
        <f>_xll.StatCorrelationCoeff( ST_Lag3Diff1DJTA,ST_Lag4Diff1DJIA)</f>
        <v>7.3411630109932777E-2</v>
      </c>
      <c r="I18" s="26">
        <f>_xll.StatCorrelationCoeff( ST_Lag3Diff1DJTA,ST_Lag1Diff1DJTA)</f>
        <v>-2.8132376890810707E-2</v>
      </c>
      <c r="J18" s="26">
        <f>_xll.StatCorrelationCoeff( ST_Lag3Diff1DJTA,ST_Lag2Diff1DJTA)</f>
        <v>8.8300136340845062E-2</v>
      </c>
      <c r="K18" s="26">
        <v>1</v>
      </c>
      <c r="L18" s="26"/>
      <c r="M18" s="26"/>
      <c r="N18" s="26"/>
      <c r="O18" s="26"/>
      <c r="P18" s="26"/>
    </row>
    <row r="19" spans="1:16" ht="15" customHeight="1" x14ac:dyDescent="0.25">
      <c r="A19" s="23" t="s">
        <v>99</v>
      </c>
      <c r="B19" s="26">
        <f>_xll.StatCorrelationCoeff( ST_Lag4Diff1DJTA,ST_Difference1DJIA)</f>
        <v>5.9781043904237385E-2</v>
      </c>
      <c r="C19" s="26">
        <f>_xll.StatCorrelationCoeff( ST_Lag4Diff1DJTA,ST_Difference1DJTA)</f>
        <v>3.4959508076005896E-2</v>
      </c>
      <c r="D19" s="26">
        <f>_xll.StatCorrelationCoeff( ST_Lag4Diff1DJTA,ST_Difference1DJUA)</f>
        <v>2.0468475279453821E-2</v>
      </c>
      <c r="E19" s="26">
        <f>_xll.StatCorrelationCoeff( ST_Lag4Diff1DJTA,ST_Lag1Diff1DJIA)</f>
        <v>9.461675917394527E-2</v>
      </c>
      <c r="F19" s="26">
        <f>_xll.StatCorrelationCoeff( ST_Lag4Diff1DJTA,ST_Lag2Diff1DJIA)</f>
        <v>-2.8563476290888679E-2</v>
      </c>
      <c r="G19" s="26">
        <f>_xll.StatCorrelationCoeff( ST_Lag4Diff1DJTA,ST_Lag3Diff1DJIA)</f>
        <v>2.3231710989923389E-2</v>
      </c>
      <c r="H19" s="26">
        <f>_xll.StatCorrelationCoeff( ST_Lag4Diff1DJTA,ST_Lag4Diff1DJIA)</f>
        <v>0.75663090664235522</v>
      </c>
      <c r="I19" s="26">
        <f>_xll.StatCorrelationCoeff( ST_Lag4Diff1DJTA,ST_Lag1Diff1DJTA)</f>
        <v>0.10354679939427357</v>
      </c>
      <c r="J19" s="26">
        <f>_xll.StatCorrelationCoeff( ST_Lag4Diff1DJTA,ST_Lag2Diff1DJTA)</f>
        <v>-3.1054222075907946E-2</v>
      </c>
      <c r="K19" s="26">
        <f>_xll.StatCorrelationCoeff( ST_Lag4Diff1DJTA,ST_Lag3Diff1DJTA)</f>
        <v>8.4752485611491388E-2</v>
      </c>
      <c r="L19" s="26">
        <v>1</v>
      </c>
      <c r="M19" s="26"/>
      <c r="N19" s="26"/>
      <c r="O19" s="26"/>
      <c r="P19" s="26"/>
    </row>
    <row r="20" spans="1:16" ht="15" customHeight="1" x14ac:dyDescent="0.25">
      <c r="A20" s="23" t="s">
        <v>120</v>
      </c>
      <c r="B20" s="26">
        <f>_xll.StatCorrelationCoeff( ST_Lag1Diff1DJUA,ST_Difference1DJIA)</f>
        <v>2.2085221803213161E-2</v>
      </c>
      <c r="C20" s="26">
        <f>_xll.StatCorrelationCoeff( ST_Lag1Diff1DJUA,ST_Difference1DJTA)</f>
        <v>6.9214745925063742E-2</v>
      </c>
      <c r="D20" s="26">
        <f>_xll.StatCorrelationCoeff( ST_Lag1Diff1DJUA,ST_Difference1DJUA)</f>
        <v>8.2788378029551388E-3</v>
      </c>
      <c r="E20" s="26">
        <f>_xll.StatCorrelationCoeff( ST_Lag1Diff1DJUA,ST_Lag1Diff1DJIA)</f>
        <v>0.37361894109936877</v>
      </c>
      <c r="F20" s="26">
        <f>_xll.StatCorrelationCoeff( ST_Lag1Diff1DJUA,ST_Lag2Diff1DJIA)</f>
        <v>0.14869139122085506</v>
      </c>
      <c r="G20" s="26">
        <f>_xll.StatCorrelationCoeff( ST_Lag1Diff1DJUA,ST_Lag3Diff1DJIA)</f>
        <v>2.4383294187710965E-2</v>
      </c>
      <c r="H20" s="26">
        <f>_xll.StatCorrelationCoeff( ST_Lag1Diff1DJUA,ST_Lag4Diff1DJIA)</f>
        <v>-2.242090221784656E-2</v>
      </c>
      <c r="I20" s="26">
        <f>_xll.StatCorrelationCoeff( ST_Lag1Diff1DJUA,ST_Lag1Diff1DJTA)</f>
        <v>0.28034116783972668</v>
      </c>
      <c r="J20" s="26">
        <f>_xll.StatCorrelationCoeff( ST_Lag1Diff1DJUA,ST_Lag2Diff1DJTA)</f>
        <v>0.17413831059221146</v>
      </c>
      <c r="K20" s="26">
        <f>_xll.StatCorrelationCoeff( ST_Lag1Diff1DJUA,ST_Lag3Diff1DJTA)</f>
        <v>4.749750348452754E-2</v>
      </c>
      <c r="L20" s="26">
        <f>_xll.StatCorrelationCoeff( ST_Lag1Diff1DJUA,ST_Lag4Diff1DJTA)</f>
        <v>3.0333390007526818E-2</v>
      </c>
      <c r="M20" s="26">
        <v>1</v>
      </c>
      <c r="N20" s="26"/>
      <c r="O20" s="26"/>
      <c r="P20" s="26"/>
    </row>
    <row r="21" spans="1:16" ht="15" customHeight="1" x14ac:dyDescent="0.25">
      <c r="A21" s="23" t="s">
        <v>121</v>
      </c>
      <c r="B21" s="26">
        <f>_xll.StatCorrelationCoeff( ST_Lag2Diff1DJUA,ST_Difference1DJIA)</f>
        <v>6.3933143352524188E-2</v>
      </c>
      <c r="C21" s="26">
        <f>_xll.StatCorrelationCoeff( ST_Lag2Diff1DJUA,ST_Difference1DJTA)</f>
        <v>3.8031030957746022E-2</v>
      </c>
      <c r="D21" s="26">
        <f>_xll.StatCorrelationCoeff( ST_Lag2Diff1DJUA,ST_Difference1DJUA)</f>
        <v>-1.655549288296972E-2</v>
      </c>
      <c r="E21" s="26">
        <f>_xll.StatCorrelationCoeff( ST_Lag2Diff1DJUA,ST_Lag1Diff1DJIA)</f>
        <v>2.3205883244350585E-2</v>
      </c>
      <c r="F21" s="26">
        <f>_xll.StatCorrelationCoeff( ST_Lag2Diff1DJUA,ST_Lag2Diff1DJIA)</f>
        <v>0.36958099124345456</v>
      </c>
      <c r="G21" s="26">
        <f>_xll.StatCorrelationCoeff( ST_Lag2Diff1DJUA,ST_Lag3Diff1DJIA)</f>
        <v>0.15287461965569538</v>
      </c>
      <c r="H21" s="26">
        <f>_xll.StatCorrelationCoeff( ST_Lag2Diff1DJUA,ST_Lag4Diff1DJIA)</f>
        <v>2.5406055660728278E-2</v>
      </c>
      <c r="I21" s="26">
        <f>_xll.StatCorrelationCoeff( ST_Lag2Diff1DJUA,ST_Lag1Diff1DJTA)</f>
        <v>8.0958077087782229E-2</v>
      </c>
      <c r="J21" s="26">
        <f>_xll.StatCorrelationCoeff( ST_Lag2Diff1DJUA,ST_Lag2Diff1DJTA)</f>
        <v>0.27510811102887656</v>
      </c>
      <c r="K21" s="26">
        <f>_xll.StatCorrelationCoeff( ST_Lag2Diff1DJUA,ST_Lag3Diff1DJTA)</f>
        <v>0.16480401884131368</v>
      </c>
      <c r="L21" s="26">
        <f>_xll.StatCorrelationCoeff( ST_Lag2Diff1DJUA,ST_Lag4Diff1DJTA)</f>
        <v>4.1908646141660962E-2</v>
      </c>
      <c r="M21" s="26">
        <f>_xll.StatCorrelationCoeff( ST_Lag2Diff1DJUA,ST_Lag1Diff1DJUA)</f>
        <v>2.3764156017058991E-2</v>
      </c>
      <c r="N21" s="26">
        <v>1</v>
      </c>
      <c r="O21" s="26"/>
      <c r="P21" s="26"/>
    </row>
    <row r="22" spans="1:16" ht="15" customHeight="1" x14ac:dyDescent="0.25">
      <c r="A22" s="23" t="s">
        <v>122</v>
      </c>
      <c r="B22" s="26">
        <f>_xll.StatCorrelationCoeff( ST_Lag3Diff1DJUA,ST_Difference1DJIA)</f>
        <v>4.8056474404326158E-2</v>
      </c>
      <c r="C22" s="26">
        <f>_xll.StatCorrelationCoeff( ST_Lag3Diff1DJUA,ST_Difference1DJTA)</f>
        <v>0.13245067085779272</v>
      </c>
      <c r="D22" s="26">
        <f>_xll.StatCorrelationCoeff( ST_Lag3Diff1DJUA,ST_Difference1DJUA)</f>
        <v>5.3930253956605029E-2</v>
      </c>
      <c r="E22" s="26">
        <f>_xll.StatCorrelationCoeff( ST_Lag3Diff1DJUA,ST_Lag1Diff1DJIA)</f>
        <v>6.3943321135639136E-2</v>
      </c>
      <c r="F22" s="26">
        <f>_xll.StatCorrelationCoeff( ST_Lag3Diff1DJUA,ST_Lag2Diff1DJIA)</f>
        <v>2.3174210201457872E-2</v>
      </c>
      <c r="G22" s="26">
        <f>_xll.StatCorrelationCoeff( ST_Lag3Diff1DJUA,ST_Lag3Diff1DJIA)</f>
        <v>0.3696930869367217</v>
      </c>
      <c r="H22" s="26">
        <f>_xll.StatCorrelationCoeff( ST_Lag3Diff1DJUA,ST_Lag4Diff1DJIA)</f>
        <v>0.15288506938699747</v>
      </c>
      <c r="I22" s="26">
        <f>_xll.StatCorrelationCoeff( ST_Lag3Diff1DJUA,ST_Lag1Diff1DJTA)</f>
        <v>3.8260395247848598E-2</v>
      </c>
      <c r="J22" s="26">
        <f>_xll.StatCorrelationCoeff( ST_Lag3Diff1DJUA,ST_Lag2Diff1DJTA)</f>
        <v>8.1038072784061832E-2</v>
      </c>
      <c r="K22" s="26">
        <f>_xll.StatCorrelationCoeff( ST_Lag3Diff1DJUA,ST_Lag3Diff1DJTA)</f>
        <v>0.27603976181009932</v>
      </c>
      <c r="L22" s="26">
        <f>_xll.StatCorrelationCoeff( ST_Lag3Diff1DJUA,ST_Lag4Diff1DJTA)</f>
        <v>0.16492014000201213</v>
      </c>
      <c r="M22" s="26">
        <f>_xll.StatCorrelationCoeff( ST_Lag3Diff1DJUA,ST_Lag1Diff1DJUA)</f>
        <v>-1.6524416944353113E-2</v>
      </c>
      <c r="N22" s="26">
        <f>_xll.StatCorrelationCoeff( ST_Lag3Diff1DJUA,ST_Lag2Diff1DJUA)</f>
        <v>2.380957597825533E-2</v>
      </c>
      <c r="O22" s="26">
        <v>1</v>
      </c>
      <c r="P22" s="26"/>
    </row>
    <row r="23" spans="1:16" ht="15" customHeight="1" x14ac:dyDescent="0.25">
      <c r="A23" s="23" t="s">
        <v>123</v>
      </c>
      <c r="B23" s="26">
        <f>_xll.StatCorrelationCoeff( ST_Lag4Diff1DJUA,ST_Difference1DJIA)</f>
        <v>9.2181998777041058E-2</v>
      </c>
      <c r="C23" s="26">
        <f>_xll.StatCorrelationCoeff( ST_Lag4Diff1DJUA,ST_Difference1DJTA)</f>
        <v>4.534430202494108E-2</v>
      </c>
      <c r="D23" s="26">
        <f>_xll.StatCorrelationCoeff( ST_Lag4Diff1DJUA,ST_Difference1DJUA)</f>
        <v>-6.1681467046215948E-3</v>
      </c>
      <c r="E23" s="26">
        <f>_xll.StatCorrelationCoeff( ST_Lag4Diff1DJUA,ST_Lag1Diff1DJIA)</f>
        <v>4.8086483800990495E-2</v>
      </c>
      <c r="F23" s="26">
        <f>_xll.StatCorrelationCoeff( ST_Lag4Diff1DJUA,ST_Lag2Diff1DJIA)</f>
        <v>6.3814763562172541E-2</v>
      </c>
      <c r="G23" s="26">
        <f>_xll.StatCorrelationCoeff( ST_Lag4Diff1DJUA,ST_Lag3Diff1DJIA)</f>
        <v>2.326721923575403E-2</v>
      </c>
      <c r="H23" s="26">
        <f>_xll.StatCorrelationCoeff( ST_Lag4Diff1DJUA,ST_Lag4Diff1DJIA)</f>
        <v>0.36972788393249195</v>
      </c>
      <c r="I23" s="26">
        <f>_xll.StatCorrelationCoeff( ST_Lag4Diff1DJUA,ST_Lag1Diff1DJTA)</f>
        <v>0.13323415178710094</v>
      </c>
      <c r="J23" s="26">
        <f>_xll.StatCorrelationCoeff( ST_Lag4Diff1DJUA,ST_Lag2Diff1DJTA)</f>
        <v>3.8081841129503968E-2</v>
      </c>
      <c r="K23" s="26">
        <f>_xll.StatCorrelationCoeff( ST_Lag4Diff1DJUA,ST_Lag3Diff1DJTA)</f>
        <v>8.0990889253413634E-2</v>
      </c>
      <c r="L23" s="26">
        <f>_xll.StatCorrelationCoeff( ST_Lag4Diff1DJUA,ST_Lag4Diff1DJTA)</f>
        <v>0.27614425738306753</v>
      </c>
      <c r="M23" s="26">
        <f>_xll.StatCorrelationCoeff( ST_Lag4Diff1DJUA,ST_Lag1Diff1DJUA)</f>
        <v>5.4763243861011487E-2</v>
      </c>
      <c r="N23" s="26">
        <f>_xll.StatCorrelationCoeff( ST_Lag4Diff1DJUA,ST_Lag2Diff1DJUA)</f>
        <v>-1.72077269616056E-2</v>
      </c>
      <c r="O23" s="26">
        <f>_xll.StatCorrelationCoeff( ST_Lag4Diff1DJUA,ST_Lag3Diff1DJUA)</f>
        <v>2.38048087041242E-2</v>
      </c>
      <c r="P23" s="26">
        <v>1</v>
      </c>
    </row>
    <row r="26" spans="1:16" x14ac:dyDescent="0.25">
      <c r="A26" s="27" t="s">
        <v>154</v>
      </c>
      <c r="B26" s="5">
        <v>0.5</v>
      </c>
    </row>
  </sheetData>
  <conditionalFormatting sqref="B10:B23 C11:C23 D12:D23 E13:E23 F14:F23 G15:G23 H16:H23 I17:I23 J18:J23 K19:K23 L20:L23 M21:M23 N22:N23 O23">
    <cfRule type="cellIs" dxfId="1" priority="1" operator="greaterThan">
      <formula>$B$26</formula>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21</vt:i4>
      </vt:variant>
    </vt:vector>
  </HeadingPairs>
  <TitlesOfParts>
    <vt:vector size="27" baseType="lpstr">
      <vt:lpstr>Source</vt:lpstr>
      <vt:lpstr>Data</vt:lpstr>
      <vt:lpstr>_PalUtilTempWorksheet</vt:lpstr>
      <vt:lpstr>_STDS_DG3383A217</vt:lpstr>
      <vt:lpstr>Correlation1</vt:lpstr>
      <vt:lpstr>Correlations2</vt:lpstr>
      <vt:lpstr>ST_Difference1DJIA</vt:lpstr>
      <vt:lpstr>ST_Difference1DJTA</vt:lpstr>
      <vt:lpstr>ST_Difference1DJUA</vt:lpstr>
      <vt:lpstr>ST_DJIA</vt:lpstr>
      <vt:lpstr>ST_DJTA</vt:lpstr>
      <vt:lpstr>ST_DJUA</vt:lpstr>
      <vt:lpstr>ST_Lag1Diff1DJIA</vt:lpstr>
      <vt:lpstr>ST_Lag1Diff1DJTA</vt:lpstr>
      <vt:lpstr>ST_Lag1Diff1DJUA</vt:lpstr>
      <vt:lpstr>ST_Lag2Diff1DJIA</vt:lpstr>
      <vt:lpstr>ST_Lag2Diff1DJTA</vt:lpstr>
      <vt:lpstr>ST_Lag2Diff1DJUA</vt:lpstr>
      <vt:lpstr>ST_Lag3Diff1DJIA</vt:lpstr>
      <vt:lpstr>ST_Lag3Diff1DJTA</vt:lpstr>
      <vt:lpstr>ST_Lag3Diff1DJUA</vt:lpstr>
      <vt:lpstr>ST_Lag4Diff1DJIA</vt:lpstr>
      <vt:lpstr>ST_Lag4Diff1DJTA</vt:lpstr>
      <vt:lpstr>ST_Lag4Diff1DJUA</vt:lpstr>
      <vt:lpstr>ST_Month</vt:lpstr>
      <vt:lpstr>Correlation1!StatToolsHeader</vt:lpstr>
      <vt:lpstr>Correlations2!StatToolsHeader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dc:description>Added 2010, 2011 data for DADM 5e</dc:description>
  <cp:lastModifiedBy>Chris Albright</cp:lastModifiedBy>
  <dcterms:created xsi:type="dcterms:W3CDTF">2009-11-11T16:15:09Z</dcterms:created>
  <dcterms:modified xsi:type="dcterms:W3CDTF">2016-01-22T22:08:17Z</dcterms:modified>
</cp:coreProperties>
</file>