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DADM 6e\Problem Solutions\Chapter 03\"/>
    </mc:Choice>
  </mc:AlternateContent>
  <bookViews>
    <workbookView xWindow="0" yWindow="0" windowWidth="21570" windowHeight="9450" firstSheet="6" activeTab="13"/>
  </bookViews>
  <sheets>
    <sheet name="Source" sheetId="31" r:id="rId1"/>
    <sheet name="2003" sheetId="12" r:id="rId2"/>
    <sheet name="2004" sheetId="15" r:id="rId3"/>
    <sheet name="2005" sheetId="18" r:id="rId4"/>
    <sheet name="2006" sheetId="21" r:id="rId5"/>
    <sheet name="2007" sheetId="24" r:id="rId6"/>
    <sheet name="2008" sheetId="27" r:id="rId7"/>
    <sheet name="2009" sheetId="30" r:id="rId8"/>
    <sheet name="2010" sheetId="40" r:id="rId9"/>
    <sheet name="2011" sheetId="41" r:id="rId10"/>
    <sheet name="2012" sheetId="201" r:id="rId11"/>
    <sheet name="2013" sheetId="202" r:id="rId12"/>
    <sheet name="2014" sheetId="203" r:id="rId13"/>
    <sheet name="Correlation" sheetId="178" r:id="rId14"/>
    <sheet name="Scatterplot 2011" sheetId="180" r:id="rId15"/>
    <sheet name="Scatterplot 2008" sheetId="181" r:id="rId16"/>
    <sheet name="Scatterplot 2005" sheetId="182" r:id="rId17"/>
    <sheet name="_STDS_DG1141ADF5" sheetId="192" state="hidden" r:id="rId18"/>
    <sheet name="_STDS_DG179F88F3" sheetId="193" state="hidden" r:id="rId19"/>
    <sheet name="_STDS_DG261534E3" sheetId="194" state="hidden" r:id="rId20"/>
    <sheet name="_STDS_DG2D6433E5" sheetId="195" state="hidden" r:id="rId21"/>
    <sheet name="_STDS_DG33529DAE" sheetId="196" state="hidden" r:id="rId22"/>
    <sheet name="_STDS_DG36A5657A" sheetId="197" state="hidden" r:id="rId23"/>
    <sheet name="_STDS_DG9F44C75" sheetId="198" state="hidden" r:id="rId24"/>
    <sheet name="_STDS_DGA192BA4" sheetId="199" state="hidden" r:id="rId25"/>
    <sheet name="_STDS_DGCB7AE4F" sheetId="200" state="hidden" r:id="rId26"/>
  </sheets>
  <definedNames>
    <definedName name="PalisadeReportWorksheetCreatedBy" localSheetId="13" hidden="1">"StatTools"</definedName>
    <definedName name="PalisadeReportWorksheetCreatedBy" localSheetId="16" hidden="1">"StatTools"</definedName>
    <definedName name="PalisadeReportWorksheetCreatedBy" localSheetId="15" hidden="1">"StatTools"</definedName>
    <definedName name="PalisadeReportWorksheetCreatedBy" localSheetId="14" hidden="1">"StatTools"</definedName>
    <definedName name="ScatterX_13C21" localSheetId="16">_xll.StatScatterPlot([0]!ST_YardsDrive_15,[0]!ST_EarningsEvent_22,0)</definedName>
    <definedName name="ScatterX_16967" localSheetId="14">_xll.StatScatterPlot([0]!ST_PuttingAverage,[0]!ST_EarningsEvent_28,0)</definedName>
    <definedName name="ScatterX_37FC2">_xll.StatScatterPlot([0]!ST_PuttingAverage,[0]!ST_EarningsEvent_28,0)</definedName>
    <definedName name="ScatterX_3E2E8" localSheetId="14">_xll.StatScatterPlot([0]!ST_YardsDrive,[0]!ST_EarningsEvent_28,0)</definedName>
    <definedName name="ScatterX_638FB">_xll.StatScatterPlot([0]!ST_YardsDrive,[0]!ST_EarningsEvent_28,0)</definedName>
    <definedName name="ScatterX_7A015" localSheetId="14">_xll.StatScatterPlot([0]!ST_DrivingAccuracy,[0]!ST_EarningsEvent_28,0)</definedName>
    <definedName name="ScatterX_7CF96">_xll.StatScatterPlot([0]!ST_DrivingAccuracy,[0]!ST_EarningsEvent_28,0)</definedName>
    <definedName name="ScatterX_9F775" localSheetId="16">_xll.StatScatterPlot([0]!ST_PuttingAverage_18,[0]!ST_EarningsEvent_22,0)</definedName>
    <definedName name="ScatterX_A6767" localSheetId="15">_xll.StatScatterPlot([0]!ST_DrivingAccuracy_14,[0]!ST_EarningsEvent_25,0)</definedName>
    <definedName name="ScatterX_AB7A6" localSheetId="15">_xll.StatScatterPlot([0]!ST_YardsDrive_13,[0]!ST_EarningsEvent_25,0)</definedName>
    <definedName name="ScatterX_BD792" localSheetId="15">_xll.StatScatterPlot([0]!ST_PuttingAverage_16,[0]!ST_EarningsEvent_25,0)</definedName>
    <definedName name="ScatterX_C606F" localSheetId="16">_xll.StatScatterPlot([0]!ST_DrivingAccuracy_16,[0]!ST_EarningsEvent_22,0)</definedName>
    <definedName name="ScatterY_13C21" localSheetId="16">_xll.StatScatterPlot([0]!ST_YardsDrive_15,[0]!ST_EarningsEvent_22,1)</definedName>
    <definedName name="ScatterY_16967" localSheetId="14">_xll.StatScatterPlot([0]!ST_PuttingAverage,[0]!ST_EarningsEvent_28,1)</definedName>
    <definedName name="ScatterY_37FC2">_xll.StatScatterPlot([0]!ST_PuttingAverage,[0]!ST_EarningsEvent_28,1)</definedName>
    <definedName name="ScatterY_3E2E8" localSheetId="14">_xll.StatScatterPlot([0]!ST_YardsDrive,[0]!ST_EarningsEvent_28,1)</definedName>
    <definedName name="ScatterY_638FB">_xll.StatScatterPlot([0]!ST_YardsDrive,[0]!ST_EarningsEvent_28,1)</definedName>
    <definedName name="ScatterY_7A015" localSheetId="14">_xll.StatScatterPlot([0]!ST_DrivingAccuracy,[0]!ST_EarningsEvent_28,1)</definedName>
    <definedName name="ScatterY_7CF96">_xll.StatScatterPlot([0]!ST_DrivingAccuracy,[0]!ST_EarningsEvent_28,1)</definedName>
    <definedName name="ScatterY_9F775" localSheetId="16">_xll.StatScatterPlot([0]!ST_PuttingAverage_18,[0]!ST_EarningsEvent_22,1)</definedName>
    <definedName name="ScatterY_A6767" localSheetId="15">_xll.StatScatterPlot([0]!ST_DrivingAccuracy_14,[0]!ST_EarningsEvent_25,1)</definedName>
    <definedName name="ScatterY_AB7A6" localSheetId="15">_xll.StatScatterPlot([0]!ST_YardsDrive_13,[0]!ST_EarningsEvent_25,1)</definedName>
    <definedName name="ScatterY_BD792" localSheetId="15">_xll.StatScatterPlot([0]!ST_PuttingAverage_16,[0]!ST_EarningsEvent_25,1)</definedName>
    <definedName name="ScatterY_C606F" localSheetId="16">_xll.StatScatterPlot([0]!ST_DrivingAccuracy_16,[0]!ST_EarningsEvent_22,1)</definedName>
    <definedName name="ST_Age">'2011'!$C$2:$C$201</definedName>
    <definedName name="ST_Age_10">'2003'!$C$2:$C$201</definedName>
    <definedName name="ST_Age_3">'2006'!$C$2:$C$201</definedName>
    <definedName name="ST_Age_4">'2010'!$C$2:$C$201</definedName>
    <definedName name="ST_Age_5">'2009'!$C$2:$C$201</definedName>
    <definedName name="ST_Age_6">'2008'!$C$2:$C$201</definedName>
    <definedName name="ST_Age_7">'2007'!$C$2:$C$201</definedName>
    <definedName name="ST_Age_8">'2005'!$C$2:$C$201</definedName>
    <definedName name="ST_Age_9">'2004'!$C$2:$C$201</definedName>
    <definedName name="ST_Birdies">'2011'!$P$2:$P$201</definedName>
    <definedName name="ST_Birdies_16">'2006'!$P$2:$P$201</definedName>
    <definedName name="ST_Birdies_17">'2010'!$P$2:$P$201</definedName>
    <definedName name="ST_Birdies_18">'2009'!$P$2:$P$201</definedName>
    <definedName name="ST_Birdies_19">'2008'!$P$2:$P$201</definedName>
    <definedName name="ST_Birdies_20">'2007'!$P$2:$P$201</definedName>
    <definedName name="ST_Birdies_21">'2005'!$P$2:$P$201</definedName>
    <definedName name="ST_Birdies_22">'2004'!$P$2:$P$201</definedName>
    <definedName name="ST_Birdies_23">'2003'!$P$2:$P$201</definedName>
    <definedName name="ST_BirdiesRound">'2011'!$S$2:$S$201</definedName>
    <definedName name="ST_BirdiesRound_20">'2005'!$S$2:$S$201</definedName>
    <definedName name="ST_BirdiesRound_21">'2006'!$S$2:$S$201</definedName>
    <definedName name="ST_BirdiesRound_22">'2010'!$S$2:$S$201</definedName>
    <definedName name="ST_BirdiesRound_23">'2003'!$S$2:$S$201</definedName>
    <definedName name="ST_BirdiesRound_24">'2004'!$S$2:$S$201</definedName>
    <definedName name="ST_BirdiesRound_25">'2008'!$S$2:$S$201</definedName>
    <definedName name="ST_BirdiesRound_26">'2009'!$S$2:$S$201</definedName>
    <definedName name="ST_BirdiesRound_27">'2007'!$S$2:$S$201</definedName>
    <definedName name="ST_Bogies">'2011'!$R$2:$R$201</definedName>
    <definedName name="ST_Bogies_18">'2006'!$R$2:$R$201</definedName>
    <definedName name="ST_Bogies_19">'2010'!$R$2:$R$201</definedName>
    <definedName name="ST_Bogies_20">'2009'!$R$2:$R$201</definedName>
    <definedName name="ST_Bogies_21">'2008'!$R$2:$R$201</definedName>
    <definedName name="ST_Bogies_22">'2007'!$R$2:$R$201</definedName>
    <definedName name="ST_Bogies_23">'2005'!$R$2:$R$201</definedName>
    <definedName name="ST_Bogies_24">'2004'!$R$2:$R$201</definedName>
    <definedName name="ST_Bogies_25">'2003'!$R$2:$R$201</definedName>
    <definedName name="ST_CutsMade">'2011'!$F$2:$F$201</definedName>
    <definedName name="ST_CutsMade_10">'2007'!$F$2:$F$201</definedName>
    <definedName name="ST_CutsMade_11">'2005'!$F$2:$F$201</definedName>
    <definedName name="ST_CutsMade_12">'2004'!$F$2:$F$201</definedName>
    <definedName name="ST_CutsMade_13">'2003'!$F$2:$F$201</definedName>
    <definedName name="ST_CutsMade_6">'2006'!$F$2:$F$201</definedName>
    <definedName name="ST_CutsMade_7">'2010'!$F$2:$F$201</definedName>
    <definedName name="ST_CutsMade_8">'2009'!$F$2:$F$201</definedName>
    <definedName name="ST_CutsMade_9">'2008'!$F$2:$F$201</definedName>
    <definedName name="ST_DrivingAccuracy">'2011'!$K$2:$K$201</definedName>
    <definedName name="ST_DrivingAccuracy_11">'2006'!$K$2:$K$201</definedName>
    <definedName name="ST_DrivingAccuracy_12">'2010'!$K$2:$K$201</definedName>
    <definedName name="ST_DrivingAccuracy_13">'2009'!$K$2:$K$201</definedName>
    <definedName name="ST_DrivingAccuracy_14">'2008'!$K$2:$K$201</definedName>
    <definedName name="ST_DrivingAccuracy_15">'2007'!$K$2:$K$201</definedName>
    <definedName name="ST_DrivingAccuracy_16">'2005'!$K$2:$K$201</definedName>
    <definedName name="ST_DrivingAccuracy_17">'2004'!$K$2:$K$201</definedName>
    <definedName name="ST_DrivingAccuracy_18">'2003'!$K$2:$K$201</definedName>
    <definedName name="ST_Eagles">'2011'!$O$2:$O$201</definedName>
    <definedName name="ST_Eagles_15">'2006'!$O$2:$O$201</definedName>
    <definedName name="ST_Eagles_16">'2010'!$O$2:$O$201</definedName>
    <definedName name="ST_Eagles_17">'2009'!$O$2:$O$201</definedName>
    <definedName name="ST_Eagles_18">'2008'!$O$2:$O$201</definedName>
    <definedName name="ST_Eagles_19">'2007'!$O$2:$O$201</definedName>
    <definedName name="ST_Eagles_20">'2005'!$O$2:$O$201</definedName>
    <definedName name="ST_Eagles_21">'2004'!$O$2:$O$201</definedName>
    <definedName name="ST_Eagles_22">'2003'!$O$2:$O$201</definedName>
    <definedName name="ST_Earnings">'2011'!$I$2:$I$201</definedName>
    <definedName name="ST_Earnings_10">'2010'!$I$2:$I$201</definedName>
    <definedName name="ST_Earnings_11">'2009'!$I$2:$I$201</definedName>
    <definedName name="ST_Earnings_12">'2008'!$I$2:$I$201</definedName>
    <definedName name="ST_Earnings_13">'2007'!$I$2:$I$201</definedName>
    <definedName name="ST_Earnings_14">'2005'!$I$2:$I$201</definedName>
    <definedName name="ST_Earnings_15">'2004'!$I$2:$I$201</definedName>
    <definedName name="ST_Earnings_16">'2003'!$I$2:$I$201</definedName>
    <definedName name="ST_Earnings_9">'2006'!$I$2:$I$201</definedName>
    <definedName name="ST_EarningsEvent">'2003'!$T$2:$T$201</definedName>
    <definedName name="ST_EarningsEvent_21">'2004'!$T$2:$T$201</definedName>
    <definedName name="ST_EarningsEvent_22">'2005'!$T$2:$T$201</definedName>
    <definedName name="ST_EarningsEvent_23">'2006'!$T$2:$T$201</definedName>
    <definedName name="ST_EarningsEvent_24">'2007'!$T$2:$T$201</definedName>
    <definedName name="ST_EarningsEvent_25">'2008'!$T$2:$T$201</definedName>
    <definedName name="ST_EarningsEvent_26">'2009'!$T$2:$T$201</definedName>
    <definedName name="ST_EarningsEvent_27">'2010'!$T$2:$T$201</definedName>
    <definedName name="ST_EarningsEvent_28">'2011'!$T$2:$T$201</definedName>
    <definedName name="ST_Events">'2011'!$D$2:$D$201</definedName>
    <definedName name="ST_Events_10">'2004'!$D$2:$D$201</definedName>
    <definedName name="ST_Events_11">'2003'!$D$2:$D$201</definedName>
    <definedName name="ST_Events_4">'2006'!$D$2:$D$201</definedName>
    <definedName name="ST_Events_5">'2010'!$D$2:$D$201</definedName>
    <definedName name="ST_Events_6">'2009'!$D$2:$D$201</definedName>
    <definedName name="ST_Events_7">'2008'!$D$2:$D$201</definedName>
    <definedName name="ST_Events_8">'2007'!$D$2:$D$201</definedName>
    <definedName name="ST_Events_9">'2005'!$D$2:$D$201</definedName>
    <definedName name="ST_GreensinRegulation">'2011'!$L$2:$L$201</definedName>
    <definedName name="ST_GreensinRegulation_12">'2006'!$L$2:$L$201</definedName>
    <definedName name="ST_GreensinRegulation_13">'2010'!$L$2:$L$201</definedName>
    <definedName name="ST_GreensinRegulation_14">'2009'!$L$2:$L$201</definedName>
    <definedName name="ST_GreensinRegulation_15">'2008'!$L$2:$L$201</definedName>
    <definedName name="ST_GreensinRegulation_16">'2007'!$L$2:$L$201</definedName>
    <definedName name="ST_GreensinRegulation_17">'2005'!$L$2:$L$201</definedName>
    <definedName name="ST_GreensinRegulation_18">'2004'!$L$2:$L$201</definedName>
    <definedName name="ST_GreensinRegulation_19">'2003'!$L$2:$L$201</definedName>
    <definedName name="ST_Pars">'2011'!$Q$2:$Q$201</definedName>
    <definedName name="ST_Pars_17">'2006'!$Q$2:$Q$201</definedName>
    <definedName name="ST_Pars_18">'2010'!$Q$2:$Q$201</definedName>
    <definedName name="ST_Pars_19">'2009'!$Q$2:$Q$201</definedName>
    <definedName name="ST_Pars_20">'2008'!$Q$2:$Q$201</definedName>
    <definedName name="ST_Pars_21">'2007'!$Q$2:$Q$201</definedName>
    <definedName name="ST_Pars_22">'2005'!$Q$2:$Q$201</definedName>
    <definedName name="ST_Pars_23">'2004'!$Q$2:$Q$201</definedName>
    <definedName name="ST_Pars_24">'2003'!$Q$2:$Q$201</definedName>
    <definedName name="ST_Player">'2011'!$B$2:$B$201</definedName>
    <definedName name="ST_Player_2">'2006'!$B$2:$B$201</definedName>
    <definedName name="ST_Player_3">'2010'!$B$2:$B$201</definedName>
    <definedName name="ST_Player_4">'2009'!$B$2:$B$201</definedName>
    <definedName name="ST_Player_5">'2008'!$B$2:$B$201</definedName>
    <definedName name="ST_Player_6">'2007'!$B$2:$B$201</definedName>
    <definedName name="ST_Player_7">'2005'!$B$2:$B$201</definedName>
    <definedName name="ST_Player_8">'2004'!$B$2:$B$201</definedName>
    <definedName name="ST_Player_9">'2003'!$B$2:$B$201</definedName>
    <definedName name="ST_PuttingAverage">'2011'!$M$2:$M$201</definedName>
    <definedName name="ST_PuttingAverage_13">'2006'!$M$2:$M$201</definedName>
    <definedName name="ST_PuttingAverage_14">'2010'!$M$2:$M$201</definedName>
    <definedName name="ST_PuttingAverage_15">'2009'!$M$2:$M$201</definedName>
    <definedName name="ST_PuttingAverage_16">'2008'!$M$2:$M$201</definedName>
    <definedName name="ST_PuttingAverage_17">'2007'!$M$2:$M$201</definedName>
    <definedName name="ST_PuttingAverage_18">'2005'!$M$2:$M$201</definedName>
    <definedName name="ST_PuttingAverage_19">'2004'!$M$2:$M$201</definedName>
    <definedName name="ST_PuttingAverage_20">'2003'!$M$2:$M$201</definedName>
    <definedName name="ST_Rank">'2011'!$A$2:$A$201</definedName>
    <definedName name="ST_Rank_1">'2006'!$A$2:$A$201</definedName>
    <definedName name="ST_Rank_2">'2010'!$A$2:$A$201</definedName>
    <definedName name="ST_Rank_3">'2009'!$A$2:$A$201</definedName>
    <definedName name="ST_Rank_4">'2008'!$A$2:$A$201</definedName>
    <definedName name="ST_Rank_5">'2007'!$A$2:$A$201</definedName>
    <definedName name="ST_Rank_6">'2005'!$A$2:$A$201</definedName>
    <definedName name="ST_Rank_7">'2004'!$A$2:$A$201</definedName>
    <definedName name="ST_Rank_8">'2003'!$A$2:$A$201</definedName>
    <definedName name="ST_Rounds">'2011'!$E$2:$E$201</definedName>
    <definedName name="ST_Rounds_10">'2005'!$E$2:$E$201</definedName>
    <definedName name="ST_Rounds_11">'2004'!$E$2:$E$201</definedName>
    <definedName name="ST_Rounds_12">'2003'!$E$2:$E$201</definedName>
    <definedName name="ST_Rounds_5">'2006'!$E$2:$E$201</definedName>
    <definedName name="ST_Rounds_6">'2010'!$E$2:$E$201</definedName>
    <definedName name="ST_Rounds_7">'2009'!$E$2:$E$201</definedName>
    <definedName name="ST_Rounds_8">'2008'!$E$2:$E$201</definedName>
    <definedName name="ST_Rounds_9">'2007'!$E$2:$E$201</definedName>
    <definedName name="ST_SandSavePct">'2011'!$N$2:$N$201</definedName>
    <definedName name="ST_SandSavePct_14">'2006'!$N$2:$N$201</definedName>
    <definedName name="ST_SandSavePct_15">'2010'!$N$2:$N$201</definedName>
    <definedName name="ST_SandSavePct_16">'2009'!$N$2:$N$201</definedName>
    <definedName name="ST_SandSavePct_17">'2008'!$N$2:$N$201</definedName>
    <definedName name="ST_SandSavePct_18">'2007'!$N$2:$N$201</definedName>
    <definedName name="ST_SandSavePct_19">'2005'!$N$2:$N$201</definedName>
    <definedName name="ST_SandSavePct_20">'2004'!$N$2:$N$201</definedName>
    <definedName name="ST_SandSavePct_21">'2003'!$N$2:$N$201</definedName>
    <definedName name="ST_Top10s">'2011'!$G$2:$G$201</definedName>
    <definedName name="ST_Top10s_10">'2008'!$G$2:$G$201</definedName>
    <definedName name="ST_Top10s_11">'2007'!$G$2:$G$201</definedName>
    <definedName name="ST_Top10s_12">'2005'!$G$2:$G$201</definedName>
    <definedName name="ST_Top10s_13">'2004'!$G$2:$G$201</definedName>
    <definedName name="ST_Top10s_14">'2003'!$G$2:$G$201</definedName>
    <definedName name="ST_Top10s_7">'2006'!$G$2:$G$201</definedName>
    <definedName name="ST_Top10s_8">'2010'!$G$2:$G$201</definedName>
    <definedName name="ST_Top10s_9">'2009'!$G$2:$G$201</definedName>
    <definedName name="ST_Wins">'2011'!$H$2:$H$201</definedName>
    <definedName name="ST_Wins_10">'2009'!$H$2:$H$201</definedName>
    <definedName name="ST_Wins_11">'2008'!$H$2:$H$201</definedName>
    <definedName name="ST_Wins_12">'2007'!$H$2:$H$201</definedName>
    <definedName name="ST_Wins_13">'2005'!$H$2:$H$201</definedName>
    <definedName name="ST_Wins_14">'2004'!$H$2:$H$201</definedName>
    <definedName name="ST_Wins_15">'2003'!$H$2:$H$201</definedName>
    <definedName name="ST_Wins_8">'2006'!$H$2:$H$201</definedName>
    <definedName name="ST_Wins_9">'2010'!$H$2:$H$201</definedName>
    <definedName name="ST_YardsDrive">'2011'!$J$2:$J$201</definedName>
    <definedName name="ST_YardsDrive_10">'2006'!$J$2:$J$201</definedName>
    <definedName name="ST_YardsDrive_11">'2010'!$J$2:$J$201</definedName>
    <definedName name="ST_YardsDrive_12">'2009'!$J$2:$J$201</definedName>
    <definedName name="ST_YardsDrive_13">'2008'!$J$2:$J$201</definedName>
    <definedName name="ST_YardsDrive_14">'2007'!$J$2:$J$201</definedName>
    <definedName name="ST_YardsDrive_15">'2005'!$J$2:$J$201</definedName>
    <definedName name="ST_YardsDrive_16">'2004'!$J$2:$J$201</definedName>
    <definedName name="ST_YardsDrive_17">'2003'!$J$2:$J$201</definedName>
    <definedName name="StatToolsHeader" localSheetId="13">Correlation!$1:$5</definedName>
    <definedName name="StatToolsHeader" localSheetId="16">'Scatterplot 2005'!$1:$5</definedName>
    <definedName name="StatToolsHeader" localSheetId="15">'Scatterplot 2008'!$1:$5</definedName>
    <definedName name="StatToolsHeader" localSheetId="14">'Scatterplot 2011'!$1:$5</definedName>
    <definedName name="STWBD_StatToolsCorrAndCovar_CorrelationTable" hidden="1">"TRUE"</definedName>
    <definedName name="STWBD_StatToolsCorrAndCovar_CovarianceTable" hidden="1">"FALSE"</definedName>
    <definedName name="STWBD_StatToolsCorrAndCovar_HasDefaultInfo" hidden="1">"TRUE"</definedName>
    <definedName name="STWBD_StatToolsCorrAndCovar_TableStructure" hidden="1">" 2"</definedName>
    <definedName name="STWBD_StatToolsCorrAndCovar_VariableList" hidden="1">7</definedName>
    <definedName name="STWBD_StatToolsCorrAndCovar_VariableList_1" hidden="1">"U_x0001_VG31D56F90107EB8D9_x0001_"</definedName>
    <definedName name="STWBD_StatToolsCorrAndCovar_VariableList_2" hidden="1">"U_x0001_VG42AB0DC10D4E49E_x0001_"</definedName>
    <definedName name="STWBD_StatToolsCorrAndCovar_VariableList_3" hidden="1">"U_x0001_VG35E31D237D91327_x0001_"</definedName>
    <definedName name="STWBD_StatToolsCorrAndCovar_VariableList_4" hidden="1">"U_x0001_VG165413382D6C6C38_x0001_"</definedName>
    <definedName name="STWBD_StatToolsCorrAndCovar_VariableList_5" hidden="1">"U_x0001_VG28E3FD81584C127_x0001_"</definedName>
    <definedName name="STWBD_StatToolsCorrAndCovar_VariableList_6" hidden="1">"U_x0001_VG213D31F527CD4740_x0001_"</definedName>
    <definedName name="STWBD_StatToolsCorrAndCovar_VariableList_7" hidden="1">"U_x0001_VGDB82C4737B584DF_x0001_"</definedName>
    <definedName name="STWBD_StatToolsCorrAndCovar_VarSelectorDefaultDataSet" hidden="1">"DG1141ADF5"</definedName>
    <definedName name="STWBD_StatToolsScatterplot_DisplayCorrelationCoefficient" hidden="1">"TRUE"</definedName>
    <definedName name="STWBD_StatToolsScatterplot_HasDefaultInfo" hidden="1">"TRUE"</definedName>
    <definedName name="STWBD_StatToolsScatterplot_ScatterplotChartType" hidden="1">" 0"</definedName>
    <definedName name="STWBD_StatToolsScatterplot_VarSelectorDefaultDataSet" hidden="1">"DG1141ADF5"</definedName>
    <definedName name="STWBD_StatToolsScatterplot_XVariableList" hidden="1">3</definedName>
    <definedName name="STWBD_StatToolsScatterplot_XVariableList_1" hidden="1">"U_x0001_VG31D56F90107EB8D9_x0001_"</definedName>
    <definedName name="STWBD_StatToolsScatterplot_XVariableList_2" hidden="1">"U_x0001_VG42AB0DC10D4E49E_x0001_"</definedName>
    <definedName name="STWBD_StatToolsScatterplot_XVariableList_3" hidden="1">"U_x0001_VG165413382D6C6C38_x0001_"</definedName>
    <definedName name="STWBD_StatToolsScatterplot_YVariableList" hidden="1">1</definedName>
    <definedName name="STWBD_StatToolsScatterplot_YVariableList_1" hidden="1">"U_x0001_VGDB82C4737B584DF_x0001_"</definedName>
  </definedNames>
  <calcPr calcId="162913"/>
</workbook>
</file>

<file path=xl/calcChain.xml><?xml version="1.0" encoding="utf-8"?>
<calcChain xmlns="http://schemas.openxmlformats.org/spreadsheetml/2006/main">
  <c r="S70" i="24" l="1"/>
  <c r="B70" i="200" s="1"/>
  <c r="T67" i="24"/>
  <c r="B67" i="200" s="1"/>
  <c r="B64" i="200"/>
  <c r="B61" i="200"/>
  <c r="B58" i="200"/>
  <c r="B55" i="200"/>
  <c r="B52" i="200"/>
  <c r="B49" i="200"/>
  <c r="B46" i="200"/>
  <c r="B43" i="200"/>
  <c r="B40" i="200"/>
  <c r="B37" i="200"/>
  <c r="B34" i="200"/>
  <c r="B31" i="200"/>
  <c r="B28" i="200"/>
  <c r="B25" i="200"/>
  <c r="B22" i="200"/>
  <c r="B19" i="200"/>
  <c r="B16" i="200"/>
  <c r="B13" i="200"/>
  <c r="B9" i="200"/>
  <c r="B7" i="200"/>
  <c r="B3" i="200"/>
  <c r="S70" i="30"/>
  <c r="B70" i="199" s="1"/>
  <c r="T67" i="30"/>
  <c r="B67" i="199"/>
  <c r="B64" i="199"/>
  <c r="B61" i="199"/>
  <c r="B58" i="199"/>
  <c r="B55" i="199"/>
  <c r="B52" i="199"/>
  <c r="B49" i="199"/>
  <c r="B46" i="199"/>
  <c r="B43" i="199"/>
  <c r="B40" i="199"/>
  <c r="B37" i="199"/>
  <c r="B34" i="199"/>
  <c r="B31" i="199"/>
  <c r="B28" i="199"/>
  <c r="B25" i="199"/>
  <c r="B22" i="199"/>
  <c r="B19" i="199"/>
  <c r="B16" i="199"/>
  <c r="B13" i="199"/>
  <c r="B9" i="199"/>
  <c r="B7" i="199"/>
  <c r="B3" i="199"/>
  <c r="S70" i="41"/>
  <c r="B70" i="198" s="1"/>
  <c r="T67" i="41"/>
  <c r="B67" i="198" s="1"/>
  <c r="B64" i="198"/>
  <c r="B61" i="198"/>
  <c r="B58" i="198"/>
  <c r="B55" i="198"/>
  <c r="B52" i="198"/>
  <c r="B49" i="198"/>
  <c r="B46" i="198"/>
  <c r="B43" i="198"/>
  <c r="B40" i="198"/>
  <c r="B37" i="198"/>
  <c r="B34" i="198"/>
  <c r="B31" i="198"/>
  <c r="B28" i="198"/>
  <c r="B25" i="198"/>
  <c r="B22" i="198"/>
  <c r="B19" i="198"/>
  <c r="B16" i="198"/>
  <c r="B13" i="198"/>
  <c r="B9" i="198"/>
  <c r="B7" i="198"/>
  <c r="B3" i="198"/>
  <c r="S70" i="27"/>
  <c r="B70" i="197"/>
  <c r="T67" i="27"/>
  <c r="B67" i="197"/>
  <c r="B64" i="197"/>
  <c r="B61" i="197"/>
  <c r="B58" i="197"/>
  <c r="B55" i="197"/>
  <c r="B52" i="197"/>
  <c r="B49" i="197"/>
  <c r="B46" i="197"/>
  <c r="B43" i="197"/>
  <c r="B40" i="197"/>
  <c r="B37" i="197"/>
  <c r="B34" i="197"/>
  <c r="B31" i="197"/>
  <c r="B28" i="197"/>
  <c r="B25" i="197"/>
  <c r="B22" i="197"/>
  <c r="B19" i="197"/>
  <c r="B16" i="197"/>
  <c r="B13" i="197"/>
  <c r="B9" i="197"/>
  <c r="B7" i="197"/>
  <c r="B3" i="197"/>
  <c r="S70" i="15"/>
  <c r="B70" i="196" s="1"/>
  <c r="T67" i="15"/>
  <c r="B67" i="196" s="1"/>
  <c r="B64" i="196"/>
  <c r="B61" i="196"/>
  <c r="B58" i="196"/>
  <c r="B55" i="196"/>
  <c r="B52" i="196"/>
  <c r="B49" i="196"/>
  <c r="B46" i="196"/>
  <c r="B43" i="196"/>
  <c r="B40" i="196"/>
  <c r="B37" i="196"/>
  <c r="B34" i="196"/>
  <c r="B31" i="196"/>
  <c r="B28" i="196"/>
  <c r="B25" i="196"/>
  <c r="B22" i="196"/>
  <c r="B19" i="196"/>
  <c r="B16" i="196"/>
  <c r="B13" i="196"/>
  <c r="B9" i="196"/>
  <c r="B7" i="196"/>
  <c r="B3" i="196"/>
  <c r="S70" i="12"/>
  <c r="B70" i="195"/>
  <c r="T67" i="12"/>
  <c r="B67" i="195"/>
  <c r="B64" i="195"/>
  <c r="B61" i="195"/>
  <c r="B58" i="195"/>
  <c r="B55" i="195"/>
  <c r="B52" i="195"/>
  <c r="B49" i="195"/>
  <c r="B46" i="195"/>
  <c r="B43" i="195"/>
  <c r="B40" i="195"/>
  <c r="B37" i="195"/>
  <c r="B34" i="195"/>
  <c r="B31" i="195"/>
  <c r="B28" i="195"/>
  <c r="B25" i="195"/>
  <c r="B22" i="195"/>
  <c r="B19" i="195"/>
  <c r="B16" i="195"/>
  <c r="B13" i="195"/>
  <c r="B9" i="195"/>
  <c r="B7" i="195"/>
  <c r="B3" i="195"/>
  <c r="S70" i="40"/>
  <c r="B70" i="194" s="1"/>
  <c r="T67" i="40"/>
  <c r="B67" i="194" s="1"/>
  <c r="B64" i="194"/>
  <c r="B61" i="194"/>
  <c r="B58" i="194"/>
  <c r="B55" i="194"/>
  <c r="B52" i="194"/>
  <c r="B49" i="194"/>
  <c r="B46" i="194"/>
  <c r="B43" i="194"/>
  <c r="B40" i="194"/>
  <c r="B37" i="194"/>
  <c r="B34" i="194"/>
  <c r="B31" i="194"/>
  <c r="B28" i="194"/>
  <c r="B25" i="194"/>
  <c r="B22" i="194"/>
  <c r="B19" i="194"/>
  <c r="B16" i="194"/>
  <c r="B13" i="194"/>
  <c r="B9" i="194"/>
  <c r="B7" i="194"/>
  <c r="B3" i="194"/>
  <c r="S70" i="21"/>
  <c r="B70" i="193" s="1"/>
  <c r="T67" i="21"/>
  <c r="B67" i="193" s="1"/>
  <c r="B64" i="193"/>
  <c r="B61" i="193"/>
  <c r="B58" i="193"/>
  <c r="B55" i="193"/>
  <c r="B52" i="193"/>
  <c r="B49" i="193"/>
  <c r="B46" i="193"/>
  <c r="B43" i="193"/>
  <c r="B40" i="193"/>
  <c r="B37" i="193"/>
  <c r="B34" i="193"/>
  <c r="B31" i="193"/>
  <c r="B28" i="193"/>
  <c r="B25" i="193"/>
  <c r="B22" i="193"/>
  <c r="B19" i="193"/>
  <c r="B16" i="193"/>
  <c r="B13" i="193"/>
  <c r="B9" i="193"/>
  <c r="B7" i="193"/>
  <c r="B3" i="193"/>
  <c r="S70" i="18"/>
  <c r="B70" i="192" s="1"/>
  <c r="T67" i="18"/>
  <c r="B67" i="192"/>
  <c r="B64" i="192"/>
  <c r="B61" i="192"/>
  <c r="B58" i="192"/>
  <c r="B55" i="192"/>
  <c r="B52" i="192"/>
  <c r="B49" i="192"/>
  <c r="B46" i="192"/>
  <c r="B43" i="192"/>
  <c r="B40" i="192"/>
  <c r="B37" i="192"/>
  <c r="B34" i="192"/>
  <c r="B31" i="192"/>
  <c r="B28" i="192"/>
  <c r="B25" i="192"/>
  <c r="B22" i="192"/>
  <c r="B19" i="192"/>
  <c r="B16" i="192"/>
  <c r="B13" i="192"/>
  <c r="B9" i="192"/>
  <c r="B7" i="192"/>
  <c r="B3" i="192"/>
  <c r="S3" i="15"/>
  <c r="S4" i="15"/>
  <c r="S5" i="15"/>
  <c r="S6" i="15"/>
  <c r="S7" i="15"/>
  <c r="S8" i="15"/>
  <c r="S9" i="15"/>
  <c r="S10" i="15"/>
  <c r="S11" i="15"/>
  <c r="S12" i="15"/>
  <c r="S13" i="15"/>
  <c r="S14" i="15"/>
  <c r="S15" i="15"/>
  <c r="S16" i="15"/>
  <c r="S17" i="15"/>
  <c r="S18" i="15"/>
  <c r="S19" i="15"/>
  <c r="S20" i="15"/>
  <c r="S21" i="15"/>
  <c r="S22" i="15"/>
  <c r="S23" i="15"/>
  <c r="S24" i="15"/>
  <c r="S25" i="15"/>
  <c r="S26" i="15"/>
  <c r="S27" i="15"/>
  <c r="S28" i="15"/>
  <c r="S29" i="15"/>
  <c r="S30" i="15"/>
  <c r="S31" i="15"/>
  <c r="S32" i="15"/>
  <c r="S33" i="15"/>
  <c r="S34" i="15"/>
  <c r="S35" i="15"/>
  <c r="S36" i="15"/>
  <c r="S37" i="15"/>
  <c r="S38" i="15"/>
  <c r="S39" i="15"/>
  <c r="S40" i="15"/>
  <c r="S41" i="15"/>
  <c r="S42" i="15"/>
  <c r="S43" i="15"/>
  <c r="S44" i="15"/>
  <c r="S45" i="15"/>
  <c r="S46" i="15"/>
  <c r="S47" i="15"/>
  <c r="S48" i="15"/>
  <c r="S49" i="15"/>
  <c r="S50" i="15"/>
  <c r="S51" i="15"/>
  <c r="S52" i="15"/>
  <c r="S53" i="15"/>
  <c r="S54" i="15"/>
  <c r="S55" i="15"/>
  <c r="S56" i="15"/>
  <c r="S57" i="15"/>
  <c r="S58" i="15"/>
  <c r="S59" i="15"/>
  <c r="S60" i="15"/>
  <c r="S61" i="15"/>
  <c r="S62" i="15"/>
  <c r="S63" i="15"/>
  <c r="S64" i="15"/>
  <c r="S65" i="15"/>
  <c r="S66" i="15"/>
  <c r="S67" i="15"/>
  <c r="S68" i="15"/>
  <c r="S69" i="15"/>
  <c r="S71" i="15"/>
  <c r="S72" i="15"/>
  <c r="S73" i="15"/>
  <c r="S74" i="15"/>
  <c r="S75" i="15"/>
  <c r="S76" i="15"/>
  <c r="S77" i="15"/>
  <c r="S78" i="15"/>
  <c r="S79" i="15"/>
  <c r="S80" i="15"/>
  <c r="S81" i="15"/>
  <c r="S82" i="15"/>
  <c r="S83" i="15"/>
  <c r="S84" i="15"/>
  <c r="S85" i="15"/>
  <c r="S86" i="15"/>
  <c r="S87" i="15"/>
  <c r="S88" i="15"/>
  <c r="S89" i="15"/>
  <c r="S90" i="15"/>
  <c r="S91" i="15"/>
  <c r="S92" i="15"/>
  <c r="S93" i="15"/>
  <c r="S94" i="15"/>
  <c r="S95" i="15"/>
  <c r="S96" i="15"/>
  <c r="S97" i="15"/>
  <c r="S98" i="15"/>
  <c r="S99" i="15"/>
  <c r="S100" i="15"/>
  <c r="S101" i="15"/>
  <c r="S102" i="15"/>
  <c r="S103" i="15"/>
  <c r="S104" i="15"/>
  <c r="S105" i="15"/>
  <c r="S106" i="15"/>
  <c r="S107" i="15"/>
  <c r="S108" i="15"/>
  <c r="S109" i="15"/>
  <c r="S110" i="15"/>
  <c r="S111" i="15"/>
  <c r="S112" i="15"/>
  <c r="S113" i="15"/>
  <c r="S114" i="15"/>
  <c r="S115" i="15"/>
  <c r="S116" i="15"/>
  <c r="S117" i="15"/>
  <c r="S118" i="15"/>
  <c r="S119" i="15"/>
  <c r="S120" i="15"/>
  <c r="S121" i="15"/>
  <c r="S122" i="15"/>
  <c r="S123" i="15"/>
  <c r="S124" i="15"/>
  <c r="S125" i="15"/>
  <c r="S126" i="15"/>
  <c r="S127" i="15"/>
  <c r="S128" i="15"/>
  <c r="S129" i="15"/>
  <c r="S130" i="15"/>
  <c r="S131" i="15"/>
  <c r="S132" i="15"/>
  <c r="S133" i="15"/>
  <c r="S134" i="15"/>
  <c r="S135" i="15"/>
  <c r="S136" i="15"/>
  <c r="S137" i="15"/>
  <c r="S138" i="15"/>
  <c r="S139" i="15"/>
  <c r="S140" i="15"/>
  <c r="S141" i="15"/>
  <c r="S142" i="15"/>
  <c r="S143" i="15"/>
  <c r="S144" i="15"/>
  <c r="S145" i="15"/>
  <c r="S146" i="15"/>
  <c r="S147" i="15"/>
  <c r="S148" i="15"/>
  <c r="S149" i="15"/>
  <c r="S150" i="15"/>
  <c r="S151" i="15"/>
  <c r="S152" i="15"/>
  <c r="S153" i="15"/>
  <c r="S154" i="15"/>
  <c r="S155" i="15"/>
  <c r="S156" i="15"/>
  <c r="S157" i="15"/>
  <c r="S158" i="15"/>
  <c r="S159" i="15"/>
  <c r="S160" i="15"/>
  <c r="S161" i="15"/>
  <c r="S162" i="15"/>
  <c r="S163" i="15"/>
  <c r="S164" i="15"/>
  <c r="S165" i="15"/>
  <c r="S166" i="15"/>
  <c r="S167" i="15"/>
  <c r="S168" i="15"/>
  <c r="S169" i="15"/>
  <c r="S170" i="15"/>
  <c r="S171" i="15"/>
  <c r="S172" i="15"/>
  <c r="S173" i="15"/>
  <c r="S174" i="15"/>
  <c r="S175" i="15"/>
  <c r="S176" i="15"/>
  <c r="S177" i="15"/>
  <c r="S178" i="15"/>
  <c r="S179" i="15"/>
  <c r="S180" i="15"/>
  <c r="S181" i="15"/>
  <c r="S182" i="15"/>
  <c r="S183" i="15"/>
  <c r="S184" i="15"/>
  <c r="S185" i="15"/>
  <c r="S186" i="15"/>
  <c r="S187" i="15"/>
  <c r="S188" i="15"/>
  <c r="S189" i="15"/>
  <c r="S190" i="15"/>
  <c r="S191" i="15"/>
  <c r="S192" i="15"/>
  <c r="S193" i="15"/>
  <c r="S194" i="15"/>
  <c r="S195" i="15"/>
  <c r="S196" i="15"/>
  <c r="S197" i="15"/>
  <c r="S198" i="15"/>
  <c r="S199" i="15"/>
  <c r="S200" i="15"/>
  <c r="S201" i="15"/>
  <c r="S3" i="18"/>
  <c r="S4" i="18"/>
  <c r="S5" i="18"/>
  <c r="S6" i="18"/>
  <c r="S7" i="18"/>
  <c r="S8" i="18"/>
  <c r="S9" i="18"/>
  <c r="S10" i="18"/>
  <c r="S11" i="18"/>
  <c r="S12" i="18"/>
  <c r="S13" i="18"/>
  <c r="S14" i="18"/>
  <c r="S15" i="18"/>
  <c r="S16" i="18"/>
  <c r="S17" i="18"/>
  <c r="S18" i="18"/>
  <c r="S19" i="18"/>
  <c r="S20" i="18"/>
  <c r="S21" i="18"/>
  <c r="S22" i="18"/>
  <c r="S23" i="18"/>
  <c r="S24" i="18"/>
  <c r="S25" i="18"/>
  <c r="S26" i="18"/>
  <c r="S27" i="18"/>
  <c r="S28" i="18"/>
  <c r="S29" i="18"/>
  <c r="S30" i="18"/>
  <c r="S31" i="18"/>
  <c r="S32" i="18"/>
  <c r="S33" i="18"/>
  <c r="S34" i="18"/>
  <c r="S35" i="18"/>
  <c r="S36" i="18"/>
  <c r="S37" i="18"/>
  <c r="S38" i="18"/>
  <c r="S39" i="18"/>
  <c r="S40" i="18"/>
  <c r="S41" i="18"/>
  <c r="S42" i="18"/>
  <c r="S43" i="18"/>
  <c r="S44" i="18"/>
  <c r="S45" i="18"/>
  <c r="S46" i="18"/>
  <c r="S47" i="18"/>
  <c r="S48" i="18"/>
  <c r="S49" i="18"/>
  <c r="S50" i="18"/>
  <c r="S51" i="18"/>
  <c r="S52" i="18"/>
  <c r="S53" i="18"/>
  <c r="S54" i="18"/>
  <c r="S55" i="18"/>
  <c r="S56" i="18"/>
  <c r="S57" i="18"/>
  <c r="S58" i="18"/>
  <c r="S59" i="18"/>
  <c r="S60" i="18"/>
  <c r="S61" i="18"/>
  <c r="S62" i="18"/>
  <c r="S63" i="18"/>
  <c r="S64" i="18"/>
  <c r="S65" i="18"/>
  <c r="S66" i="18"/>
  <c r="S67" i="18"/>
  <c r="S68" i="18"/>
  <c r="S69" i="18"/>
  <c r="S71" i="18"/>
  <c r="S72" i="18"/>
  <c r="S73" i="18"/>
  <c r="S74" i="18"/>
  <c r="S75" i="18"/>
  <c r="S76" i="18"/>
  <c r="S77" i="18"/>
  <c r="S78" i="18"/>
  <c r="S79" i="18"/>
  <c r="S80" i="18"/>
  <c r="S81" i="18"/>
  <c r="S82" i="18"/>
  <c r="S83" i="18"/>
  <c r="S84" i="18"/>
  <c r="S85" i="18"/>
  <c r="S86" i="18"/>
  <c r="S87" i="18"/>
  <c r="S88" i="18"/>
  <c r="S89" i="18"/>
  <c r="S90" i="18"/>
  <c r="S91" i="18"/>
  <c r="S92" i="18"/>
  <c r="S93" i="18"/>
  <c r="S94" i="18"/>
  <c r="S95" i="18"/>
  <c r="S96" i="18"/>
  <c r="S97" i="18"/>
  <c r="S98" i="18"/>
  <c r="S99" i="18"/>
  <c r="S100" i="18"/>
  <c r="S101" i="18"/>
  <c r="S102" i="18"/>
  <c r="S103" i="18"/>
  <c r="S104" i="18"/>
  <c r="S105" i="18"/>
  <c r="S106" i="18"/>
  <c r="S107" i="18"/>
  <c r="S108" i="18"/>
  <c r="S109" i="18"/>
  <c r="S110" i="18"/>
  <c r="S111" i="18"/>
  <c r="S112" i="18"/>
  <c r="S113" i="18"/>
  <c r="S114" i="18"/>
  <c r="S115" i="18"/>
  <c r="S116" i="18"/>
  <c r="S117" i="18"/>
  <c r="S118" i="18"/>
  <c r="S119" i="18"/>
  <c r="S120" i="18"/>
  <c r="S121" i="18"/>
  <c r="S122" i="18"/>
  <c r="S123" i="18"/>
  <c r="S124" i="18"/>
  <c r="S125" i="18"/>
  <c r="S126" i="18"/>
  <c r="S127" i="18"/>
  <c r="S128" i="18"/>
  <c r="S129" i="18"/>
  <c r="S130" i="18"/>
  <c r="S131" i="18"/>
  <c r="S132" i="18"/>
  <c r="S133" i="18"/>
  <c r="S134" i="18"/>
  <c r="S135" i="18"/>
  <c r="S136" i="18"/>
  <c r="S137" i="18"/>
  <c r="S138" i="18"/>
  <c r="S139" i="18"/>
  <c r="S140" i="18"/>
  <c r="S141" i="18"/>
  <c r="S142" i="18"/>
  <c r="S143" i="18"/>
  <c r="S144" i="18"/>
  <c r="S145" i="18"/>
  <c r="S146" i="18"/>
  <c r="S147" i="18"/>
  <c r="S148" i="18"/>
  <c r="S149" i="18"/>
  <c r="S150" i="18"/>
  <c r="S151" i="18"/>
  <c r="S152" i="18"/>
  <c r="S153" i="18"/>
  <c r="S154" i="18"/>
  <c r="S155" i="18"/>
  <c r="S156" i="18"/>
  <c r="S157" i="18"/>
  <c r="S158" i="18"/>
  <c r="S159" i="18"/>
  <c r="S160" i="18"/>
  <c r="S161" i="18"/>
  <c r="S162" i="18"/>
  <c r="S163" i="18"/>
  <c r="S164" i="18"/>
  <c r="S165" i="18"/>
  <c r="S166" i="18"/>
  <c r="S167" i="18"/>
  <c r="S168" i="18"/>
  <c r="S169" i="18"/>
  <c r="S170" i="18"/>
  <c r="S171" i="18"/>
  <c r="S172" i="18"/>
  <c r="S173" i="18"/>
  <c r="S174" i="18"/>
  <c r="S175" i="18"/>
  <c r="S176" i="18"/>
  <c r="S177" i="18"/>
  <c r="S178" i="18"/>
  <c r="S179" i="18"/>
  <c r="S180" i="18"/>
  <c r="S181" i="18"/>
  <c r="S182" i="18"/>
  <c r="S183" i="18"/>
  <c r="S184" i="18"/>
  <c r="S185" i="18"/>
  <c r="S186" i="18"/>
  <c r="S187" i="18"/>
  <c r="S188" i="18"/>
  <c r="S189" i="18"/>
  <c r="S190" i="18"/>
  <c r="S191" i="18"/>
  <c r="S192" i="18"/>
  <c r="S193" i="18"/>
  <c r="S194" i="18"/>
  <c r="S195" i="18"/>
  <c r="S196" i="18"/>
  <c r="S197" i="18"/>
  <c r="S198" i="18"/>
  <c r="S199" i="18"/>
  <c r="S200" i="18"/>
  <c r="S201" i="18"/>
  <c r="S3" i="21"/>
  <c r="S4" i="21"/>
  <c r="S5" i="21"/>
  <c r="S6" i="21"/>
  <c r="S7" i="21"/>
  <c r="S8" i="21"/>
  <c r="S9" i="21"/>
  <c r="S10" i="21"/>
  <c r="S11" i="21"/>
  <c r="S12" i="21"/>
  <c r="S13" i="21"/>
  <c r="S14" i="21"/>
  <c r="S15" i="21"/>
  <c r="S16" i="21"/>
  <c r="S17" i="21"/>
  <c r="S18" i="21"/>
  <c r="S19" i="21"/>
  <c r="S20" i="21"/>
  <c r="S21" i="21"/>
  <c r="S22" i="21"/>
  <c r="S23" i="21"/>
  <c r="S24" i="21"/>
  <c r="S25" i="21"/>
  <c r="S26" i="21"/>
  <c r="S27" i="21"/>
  <c r="S28" i="21"/>
  <c r="S29" i="21"/>
  <c r="S30" i="21"/>
  <c r="S31" i="21"/>
  <c r="S32" i="21"/>
  <c r="S33" i="21"/>
  <c r="S34" i="21"/>
  <c r="S35" i="21"/>
  <c r="S36" i="21"/>
  <c r="S37" i="21"/>
  <c r="S38" i="21"/>
  <c r="S39" i="21"/>
  <c r="S40" i="21"/>
  <c r="S41" i="21"/>
  <c r="S42" i="21"/>
  <c r="S43" i="21"/>
  <c r="S44" i="21"/>
  <c r="S45" i="21"/>
  <c r="S46" i="21"/>
  <c r="S47" i="21"/>
  <c r="S48" i="21"/>
  <c r="S49" i="21"/>
  <c r="S50" i="21"/>
  <c r="S51" i="21"/>
  <c r="S52" i="21"/>
  <c r="S53" i="21"/>
  <c r="S54" i="21"/>
  <c r="S55" i="21"/>
  <c r="S56" i="21"/>
  <c r="S57" i="21"/>
  <c r="S58" i="21"/>
  <c r="S59" i="21"/>
  <c r="S60" i="21"/>
  <c r="S61" i="21"/>
  <c r="S62" i="21"/>
  <c r="S63" i="21"/>
  <c r="S64" i="21"/>
  <c r="S65" i="21"/>
  <c r="S66" i="21"/>
  <c r="S67" i="21"/>
  <c r="S68" i="21"/>
  <c r="S69" i="21"/>
  <c r="S71" i="21"/>
  <c r="S72" i="21"/>
  <c r="S73" i="21"/>
  <c r="S74" i="21"/>
  <c r="S75" i="21"/>
  <c r="S76" i="21"/>
  <c r="S77" i="21"/>
  <c r="S78" i="21"/>
  <c r="S79" i="21"/>
  <c r="S80" i="21"/>
  <c r="S81" i="21"/>
  <c r="S82" i="21"/>
  <c r="S83" i="21"/>
  <c r="S84" i="21"/>
  <c r="S85" i="21"/>
  <c r="S86" i="21"/>
  <c r="S87" i="21"/>
  <c r="S88" i="21"/>
  <c r="S89" i="21"/>
  <c r="S90" i="21"/>
  <c r="S91" i="21"/>
  <c r="S92" i="21"/>
  <c r="S93" i="21"/>
  <c r="S94" i="21"/>
  <c r="S95" i="21"/>
  <c r="S96" i="21"/>
  <c r="S97" i="21"/>
  <c r="S98" i="21"/>
  <c r="S99" i="21"/>
  <c r="S100" i="21"/>
  <c r="S101" i="21"/>
  <c r="S102" i="21"/>
  <c r="S103" i="21"/>
  <c r="S104" i="21"/>
  <c r="S105" i="21"/>
  <c r="S106" i="21"/>
  <c r="S107" i="21"/>
  <c r="S108" i="21"/>
  <c r="S109" i="21"/>
  <c r="S110" i="21"/>
  <c r="S111" i="21"/>
  <c r="S112" i="21"/>
  <c r="S113" i="21"/>
  <c r="S114" i="21"/>
  <c r="S115" i="21"/>
  <c r="S116" i="21"/>
  <c r="S117" i="21"/>
  <c r="S118" i="21"/>
  <c r="S119" i="21"/>
  <c r="S120" i="21"/>
  <c r="S121" i="21"/>
  <c r="S122" i="21"/>
  <c r="S123" i="21"/>
  <c r="S124" i="21"/>
  <c r="S125" i="21"/>
  <c r="S126" i="21"/>
  <c r="S127" i="21"/>
  <c r="S128" i="21"/>
  <c r="S129" i="21"/>
  <c r="S130" i="21"/>
  <c r="S131" i="21"/>
  <c r="S132" i="21"/>
  <c r="S133" i="21"/>
  <c r="S134" i="21"/>
  <c r="S135" i="21"/>
  <c r="S136" i="21"/>
  <c r="S137" i="21"/>
  <c r="S138" i="21"/>
  <c r="S139" i="21"/>
  <c r="S140" i="21"/>
  <c r="S141" i="21"/>
  <c r="S142" i="21"/>
  <c r="S143" i="21"/>
  <c r="S144" i="21"/>
  <c r="S145" i="21"/>
  <c r="S146" i="21"/>
  <c r="S147" i="21"/>
  <c r="S148" i="21"/>
  <c r="S149" i="21"/>
  <c r="S150" i="21"/>
  <c r="S151" i="21"/>
  <c r="S152" i="21"/>
  <c r="S153" i="21"/>
  <c r="S154" i="21"/>
  <c r="S155" i="21"/>
  <c r="S156" i="21"/>
  <c r="S157" i="21"/>
  <c r="S158" i="21"/>
  <c r="S159" i="21"/>
  <c r="S160" i="21"/>
  <c r="S161" i="21"/>
  <c r="S162" i="21"/>
  <c r="S163" i="21"/>
  <c r="S164" i="21"/>
  <c r="S165" i="21"/>
  <c r="S166" i="21"/>
  <c r="S167" i="21"/>
  <c r="S168" i="21"/>
  <c r="S169" i="21"/>
  <c r="S170" i="21"/>
  <c r="S171" i="21"/>
  <c r="S172" i="21"/>
  <c r="S173" i="21"/>
  <c r="S174" i="21"/>
  <c r="S175" i="21"/>
  <c r="S176" i="21"/>
  <c r="S177" i="21"/>
  <c r="S178" i="21"/>
  <c r="S179" i="21"/>
  <c r="S180" i="21"/>
  <c r="S181" i="21"/>
  <c r="S182" i="21"/>
  <c r="S183" i="21"/>
  <c r="S184" i="21"/>
  <c r="S185" i="21"/>
  <c r="S186" i="21"/>
  <c r="S187" i="21"/>
  <c r="S188" i="21"/>
  <c r="S189" i="21"/>
  <c r="S190" i="21"/>
  <c r="S191" i="21"/>
  <c r="S192" i="21"/>
  <c r="S193" i="21"/>
  <c r="S194" i="21"/>
  <c r="S195" i="21"/>
  <c r="S196" i="21"/>
  <c r="S197" i="21"/>
  <c r="S198" i="21"/>
  <c r="S199" i="21"/>
  <c r="S200" i="21"/>
  <c r="S201" i="21"/>
  <c r="S3" i="24"/>
  <c r="S4" i="24"/>
  <c r="S5" i="24"/>
  <c r="S6" i="24"/>
  <c r="S7" i="24"/>
  <c r="S8" i="24"/>
  <c r="S9" i="24"/>
  <c r="S10" i="24"/>
  <c r="S11" i="24"/>
  <c r="S12" i="24"/>
  <c r="S13" i="24"/>
  <c r="S14" i="24"/>
  <c r="S15" i="24"/>
  <c r="S16" i="24"/>
  <c r="S17" i="24"/>
  <c r="S18" i="24"/>
  <c r="S19" i="24"/>
  <c r="S20" i="24"/>
  <c r="S21" i="24"/>
  <c r="S22" i="24"/>
  <c r="S23" i="24"/>
  <c r="S24" i="24"/>
  <c r="S25" i="24"/>
  <c r="S26" i="24"/>
  <c r="S27" i="24"/>
  <c r="S28" i="24"/>
  <c r="S29" i="24"/>
  <c r="S30" i="24"/>
  <c r="S31" i="24"/>
  <c r="S32" i="24"/>
  <c r="S33" i="24"/>
  <c r="S34" i="24"/>
  <c r="S35" i="24"/>
  <c r="S36" i="24"/>
  <c r="S37" i="24"/>
  <c r="S38" i="24"/>
  <c r="S39" i="24"/>
  <c r="S40" i="24"/>
  <c r="S41" i="24"/>
  <c r="S42" i="24"/>
  <c r="S43" i="24"/>
  <c r="S44" i="24"/>
  <c r="S45" i="24"/>
  <c r="S46" i="24"/>
  <c r="S47" i="24"/>
  <c r="S48" i="24"/>
  <c r="S49" i="24"/>
  <c r="S50" i="24"/>
  <c r="S51" i="24"/>
  <c r="S52" i="24"/>
  <c r="S53" i="24"/>
  <c r="S54" i="24"/>
  <c r="S55" i="24"/>
  <c r="S56" i="24"/>
  <c r="S57" i="24"/>
  <c r="S58" i="24"/>
  <c r="S59" i="24"/>
  <c r="S60" i="24"/>
  <c r="S61" i="24"/>
  <c r="S62" i="24"/>
  <c r="S63" i="24"/>
  <c r="S64" i="24"/>
  <c r="S65" i="24"/>
  <c r="S66" i="24"/>
  <c r="S67" i="24"/>
  <c r="S68" i="24"/>
  <c r="S69" i="24"/>
  <c r="S71" i="24"/>
  <c r="S72" i="24"/>
  <c r="S73" i="24"/>
  <c r="S74" i="24"/>
  <c r="S75" i="24"/>
  <c r="S76" i="24"/>
  <c r="S77" i="24"/>
  <c r="S78" i="24"/>
  <c r="S79" i="24"/>
  <c r="S80" i="24"/>
  <c r="S81" i="24"/>
  <c r="S82" i="24"/>
  <c r="S83" i="24"/>
  <c r="S84" i="24"/>
  <c r="S85" i="24"/>
  <c r="S86" i="24"/>
  <c r="S87" i="24"/>
  <c r="S88" i="24"/>
  <c r="S89" i="24"/>
  <c r="S90" i="24"/>
  <c r="S91" i="24"/>
  <c r="S92" i="24"/>
  <c r="S93" i="24"/>
  <c r="S94" i="24"/>
  <c r="S95" i="24"/>
  <c r="S96" i="24"/>
  <c r="S97" i="24"/>
  <c r="S98" i="24"/>
  <c r="S99" i="24"/>
  <c r="S100" i="24"/>
  <c r="S101" i="24"/>
  <c r="S102" i="24"/>
  <c r="S103" i="24"/>
  <c r="S104" i="24"/>
  <c r="S105" i="24"/>
  <c r="S106" i="24"/>
  <c r="S107" i="24"/>
  <c r="S108" i="24"/>
  <c r="S109" i="24"/>
  <c r="S110" i="24"/>
  <c r="S111" i="24"/>
  <c r="S112" i="24"/>
  <c r="S113" i="24"/>
  <c r="S114" i="24"/>
  <c r="S115" i="24"/>
  <c r="S116" i="24"/>
  <c r="S117" i="24"/>
  <c r="S118" i="24"/>
  <c r="S119" i="24"/>
  <c r="S120" i="24"/>
  <c r="S121" i="24"/>
  <c r="S122" i="24"/>
  <c r="S123" i="24"/>
  <c r="S124" i="24"/>
  <c r="S125" i="24"/>
  <c r="S126" i="24"/>
  <c r="S127" i="24"/>
  <c r="S128" i="24"/>
  <c r="S129" i="24"/>
  <c r="S130" i="24"/>
  <c r="S131" i="24"/>
  <c r="S132" i="24"/>
  <c r="S133" i="24"/>
  <c r="S134" i="24"/>
  <c r="S135" i="24"/>
  <c r="S136" i="24"/>
  <c r="S137" i="24"/>
  <c r="S138" i="24"/>
  <c r="S139" i="24"/>
  <c r="S140" i="24"/>
  <c r="S141" i="24"/>
  <c r="S142" i="24"/>
  <c r="S143" i="24"/>
  <c r="S144" i="24"/>
  <c r="S145" i="24"/>
  <c r="S146" i="24"/>
  <c r="S147" i="24"/>
  <c r="S148" i="24"/>
  <c r="S149" i="24"/>
  <c r="S150" i="24"/>
  <c r="S151" i="24"/>
  <c r="S152" i="24"/>
  <c r="S153" i="24"/>
  <c r="S154" i="24"/>
  <c r="S155" i="24"/>
  <c r="S156" i="24"/>
  <c r="S157" i="24"/>
  <c r="S158" i="24"/>
  <c r="S159" i="24"/>
  <c r="S160" i="24"/>
  <c r="S161" i="24"/>
  <c r="S162" i="24"/>
  <c r="S163" i="24"/>
  <c r="S164" i="24"/>
  <c r="S165" i="24"/>
  <c r="S166" i="24"/>
  <c r="S167" i="24"/>
  <c r="S168" i="24"/>
  <c r="S169" i="24"/>
  <c r="S170" i="24"/>
  <c r="S171" i="24"/>
  <c r="S172" i="24"/>
  <c r="S173" i="24"/>
  <c r="S174" i="24"/>
  <c r="S175" i="24"/>
  <c r="S176" i="24"/>
  <c r="S177" i="24"/>
  <c r="S178" i="24"/>
  <c r="S179" i="24"/>
  <c r="S180" i="24"/>
  <c r="S181" i="24"/>
  <c r="S182" i="24"/>
  <c r="S183" i="24"/>
  <c r="S184" i="24"/>
  <c r="S185" i="24"/>
  <c r="S186" i="24"/>
  <c r="S187" i="24"/>
  <c r="S188" i="24"/>
  <c r="S189" i="24"/>
  <c r="S190" i="24"/>
  <c r="S191" i="24"/>
  <c r="S192" i="24"/>
  <c r="S193" i="24"/>
  <c r="S194" i="24"/>
  <c r="S195" i="24"/>
  <c r="S196" i="24"/>
  <c r="S197" i="24"/>
  <c r="S198" i="24"/>
  <c r="S199" i="24"/>
  <c r="S200" i="24"/>
  <c r="S201" i="24"/>
  <c r="S3" i="27"/>
  <c r="S4" i="27"/>
  <c r="S5" i="27"/>
  <c r="S6" i="27"/>
  <c r="S7" i="27"/>
  <c r="S8" i="27"/>
  <c r="S9" i="27"/>
  <c r="S10" i="27"/>
  <c r="S11" i="27"/>
  <c r="S12" i="27"/>
  <c r="S13" i="27"/>
  <c r="S14" i="27"/>
  <c r="S15" i="27"/>
  <c r="S16" i="27"/>
  <c r="S17" i="27"/>
  <c r="S18" i="27"/>
  <c r="S19" i="27"/>
  <c r="S20" i="27"/>
  <c r="S21" i="27"/>
  <c r="S22" i="27"/>
  <c r="S23" i="27"/>
  <c r="S24" i="27"/>
  <c r="S25" i="27"/>
  <c r="S26" i="27"/>
  <c r="S27" i="27"/>
  <c r="S28" i="27"/>
  <c r="S29" i="27"/>
  <c r="S30" i="27"/>
  <c r="S31" i="27"/>
  <c r="S32" i="27"/>
  <c r="S33" i="27"/>
  <c r="S34" i="27"/>
  <c r="S35" i="27"/>
  <c r="S36" i="27"/>
  <c r="S37" i="27"/>
  <c r="S38" i="27"/>
  <c r="S39" i="27"/>
  <c r="S40" i="27"/>
  <c r="S41" i="27"/>
  <c r="S42" i="27"/>
  <c r="S43" i="27"/>
  <c r="S44" i="27"/>
  <c r="S45" i="27"/>
  <c r="S46" i="27"/>
  <c r="S47" i="27"/>
  <c r="S48" i="27"/>
  <c r="S49" i="27"/>
  <c r="S50" i="27"/>
  <c r="S51" i="27"/>
  <c r="S52" i="27"/>
  <c r="S53" i="27"/>
  <c r="S54" i="27"/>
  <c r="S55" i="27"/>
  <c r="S56" i="27"/>
  <c r="S57" i="27"/>
  <c r="S58" i="27"/>
  <c r="S59" i="27"/>
  <c r="S60" i="27"/>
  <c r="S61" i="27"/>
  <c r="S62" i="27"/>
  <c r="S63" i="27"/>
  <c r="S64" i="27"/>
  <c r="S65" i="27"/>
  <c r="S66" i="27"/>
  <c r="S67" i="27"/>
  <c r="S68" i="27"/>
  <c r="S69" i="27"/>
  <c r="S71" i="27"/>
  <c r="S72" i="27"/>
  <c r="S73" i="27"/>
  <c r="S74" i="27"/>
  <c r="S75" i="27"/>
  <c r="S76" i="27"/>
  <c r="S77" i="27"/>
  <c r="S78" i="27"/>
  <c r="S79" i="27"/>
  <c r="S80" i="27"/>
  <c r="S81" i="27"/>
  <c r="S82" i="27"/>
  <c r="S83" i="27"/>
  <c r="S84" i="27"/>
  <c r="S85" i="27"/>
  <c r="S86" i="27"/>
  <c r="S87" i="27"/>
  <c r="S88" i="27"/>
  <c r="S89" i="27"/>
  <c r="S90" i="27"/>
  <c r="S91" i="27"/>
  <c r="S92" i="27"/>
  <c r="S93" i="27"/>
  <c r="S94" i="27"/>
  <c r="S95" i="27"/>
  <c r="S96" i="27"/>
  <c r="S97" i="27"/>
  <c r="S98" i="27"/>
  <c r="S99" i="27"/>
  <c r="S100" i="27"/>
  <c r="S101" i="27"/>
  <c r="S102" i="27"/>
  <c r="S103" i="27"/>
  <c r="S104" i="27"/>
  <c r="S105" i="27"/>
  <c r="S106" i="27"/>
  <c r="S107" i="27"/>
  <c r="S108" i="27"/>
  <c r="S109" i="27"/>
  <c r="S110" i="27"/>
  <c r="S111" i="27"/>
  <c r="S112" i="27"/>
  <c r="S113" i="27"/>
  <c r="S114" i="27"/>
  <c r="S115" i="27"/>
  <c r="S116" i="27"/>
  <c r="S117" i="27"/>
  <c r="S118" i="27"/>
  <c r="S119" i="27"/>
  <c r="S120" i="27"/>
  <c r="S121" i="27"/>
  <c r="S122" i="27"/>
  <c r="S123" i="27"/>
  <c r="S124" i="27"/>
  <c r="S125" i="27"/>
  <c r="S126" i="27"/>
  <c r="S127" i="27"/>
  <c r="S128" i="27"/>
  <c r="S129" i="27"/>
  <c r="S130" i="27"/>
  <c r="S131" i="27"/>
  <c r="S132" i="27"/>
  <c r="S133" i="27"/>
  <c r="S134" i="27"/>
  <c r="S135" i="27"/>
  <c r="S136" i="27"/>
  <c r="S137" i="27"/>
  <c r="S138" i="27"/>
  <c r="S139" i="27"/>
  <c r="S140" i="27"/>
  <c r="S141" i="27"/>
  <c r="S142" i="27"/>
  <c r="S143" i="27"/>
  <c r="S144" i="27"/>
  <c r="S145" i="27"/>
  <c r="S146" i="27"/>
  <c r="S147" i="27"/>
  <c r="S148" i="27"/>
  <c r="S149" i="27"/>
  <c r="S150" i="27"/>
  <c r="S151" i="27"/>
  <c r="S152" i="27"/>
  <c r="S153" i="27"/>
  <c r="S154" i="27"/>
  <c r="S155" i="27"/>
  <c r="S156" i="27"/>
  <c r="S157" i="27"/>
  <c r="S158" i="27"/>
  <c r="S159" i="27"/>
  <c r="S160" i="27"/>
  <c r="S161" i="27"/>
  <c r="S162" i="27"/>
  <c r="S163" i="27"/>
  <c r="S164" i="27"/>
  <c r="S165" i="27"/>
  <c r="S166" i="27"/>
  <c r="S167" i="27"/>
  <c r="S168" i="27"/>
  <c r="S169" i="27"/>
  <c r="S170" i="27"/>
  <c r="S171" i="27"/>
  <c r="S172" i="27"/>
  <c r="S173" i="27"/>
  <c r="S174" i="27"/>
  <c r="S175" i="27"/>
  <c r="S176" i="27"/>
  <c r="S177" i="27"/>
  <c r="S178" i="27"/>
  <c r="S179" i="27"/>
  <c r="S180" i="27"/>
  <c r="S181" i="27"/>
  <c r="S182" i="27"/>
  <c r="S183" i="27"/>
  <c r="S184" i="27"/>
  <c r="S185" i="27"/>
  <c r="S186" i="27"/>
  <c r="S187" i="27"/>
  <c r="S188" i="27"/>
  <c r="S189" i="27"/>
  <c r="S190" i="27"/>
  <c r="S191" i="27"/>
  <c r="S192" i="27"/>
  <c r="S193" i="27"/>
  <c r="S194" i="27"/>
  <c r="S195" i="27"/>
  <c r="S196" i="27"/>
  <c r="S197" i="27"/>
  <c r="S198" i="27"/>
  <c r="S199" i="27"/>
  <c r="S200" i="27"/>
  <c r="S201" i="27"/>
  <c r="S3" i="30"/>
  <c r="S4" i="30"/>
  <c r="S5" i="30"/>
  <c r="S6" i="30"/>
  <c r="S7" i="30"/>
  <c r="S8" i="30"/>
  <c r="S9" i="30"/>
  <c r="S10" i="30"/>
  <c r="S11" i="30"/>
  <c r="S12" i="30"/>
  <c r="S13" i="30"/>
  <c r="S14" i="30"/>
  <c r="S15" i="30"/>
  <c r="S16" i="30"/>
  <c r="S17" i="30"/>
  <c r="S18" i="30"/>
  <c r="S19" i="30"/>
  <c r="S20" i="30"/>
  <c r="S21" i="30"/>
  <c r="S22" i="30"/>
  <c r="S23" i="30"/>
  <c r="S24" i="30"/>
  <c r="S25" i="30"/>
  <c r="S26" i="30"/>
  <c r="S27" i="30"/>
  <c r="S28" i="30"/>
  <c r="S29" i="30"/>
  <c r="S30" i="30"/>
  <c r="S31" i="30"/>
  <c r="S32" i="30"/>
  <c r="S33" i="30"/>
  <c r="S34" i="30"/>
  <c r="S35" i="30"/>
  <c r="S36" i="30"/>
  <c r="S37" i="30"/>
  <c r="S38" i="30"/>
  <c r="S39" i="30"/>
  <c r="S40" i="30"/>
  <c r="S41" i="30"/>
  <c r="S42" i="30"/>
  <c r="S43" i="30"/>
  <c r="S44" i="30"/>
  <c r="S45" i="30"/>
  <c r="S46" i="30"/>
  <c r="S47" i="30"/>
  <c r="S48" i="30"/>
  <c r="S49" i="30"/>
  <c r="S50" i="30"/>
  <c r="S51" i="30"/>
  <c r="S52" i="30"/>
  <c r="S53" i="30"/>
  <c r="S54" i="30"/>
  <c r="S55" i="30"/>
  <c r="S56" i="30"/>
  <c r="S57" i="30"/>
  <c r="S58" i="30"/>
  <c r="S59" i="30"/>
  <c r="S60" i="30"/>
  <c r="S61" i="30"/>
  <c r="S62" i="30"/>
  <c r="S63" i="30"/>
  <c r="S64" i="30"/>
  <c r="S65" i="30"/>
  <c r="S66" i="30"/>
  <c r="S67" i="30"/>
  <c r="S68" i="30"/>
  <c r="S69" i="30"/>
  <c r="S71" i="30"/>
  <c r="S72" i="30"/>
  <c r="S73" i="30"/>
  <c r="S74" i="30"/>
  <c r="S75" i="30"/>
  <c r="S76" i="30"/>
  <c r="S77" i="30"/>
  <c r="S78" i="30"/>
  <c r="S79" i="30"/>
  <c r="S80" i="30"/>
  <c r="S81" i="30"/>
  <c r="S82" i="30"/>
  <c r="S83" i="30"/>
  <c r="S84" i="30"/>
  <c r="S85" i="30"/>
  <c r="S86" i="30"/>
  <c r="S87" i="30"/>
  <c r="S88" i="30"/>
  <c r="S89" i="30"/>
  <c r="S90" i="30"/>
  <c r="S91" i="30"/>
  <c r="S92" i="30"/>
  <c r="S93" i="30"/>
  <c r="S94" i="30"/>
  <c r="S95" i="30"/>
  <c r="S96" i="30"/>
  <c r="S97" i="30"/>
  <c r="S98" i="30"/>
  <c r="S99" i="30"/>
  <c r="S100" i="30"/>
  <c r="S101" i="30"/>
  <c r="S102" i="30"/>
  <c r="S103" i="30"/>
  <c r="S104" i="30"/>
  <c r="S105" i="30"/>
  <c r="S106" i="30"/>
  <c r="S107" i="30"/>
  <c r="S108" i="30"/>
  <c r="S109" i="30"/>
  <c r="S110" i="30"/>
  <c r="S111" i="30"/>
  <c r="S112" i="30"/>
  <c r="S113" i="30"/>
  <c r="S114" i="30"/>
  <c r="S115" i="30"/>
  <c r="S116" i="30"/>
  <c r="S117" i="30"/>
  <c r="S118" i="30"/>
  <c r="S119" i="30"/>
  <c r="S120" i="30"/>
  <c r="S121" i="30"/>
  <c r="S122" i="30"/>
  <c r="S123" i="30"/>
  <c r="S124" i="30"/>
  <c r="S125" i="30"/>
  <c r="S126" i="30"/>
  <c r="S127" i="30"/>
  <c r="S128" i="30"/>
  <c r="S129" i="30"/>
  <c r="S130" i="30"/>
  <c r="S131" i="30"/>
  <c r="S132" i="30"/>
  <c r="S133" i="30"/>
  <c r="S134" i="30"/>
  <c r="S135" i="30"/>
  <c r="S136" i="30"/>
  <c r="S137" i="30"/>
  <c r="S138" i="30"/>
  <c r="S139" i="30"/>
  <c r="S140" i="30"/>
  <c r="S141" i="30"/>
  <c r="S142" i="30"/>
  <c r="S143" i="30"/>
  <c r="S144" i="30"/>
  <c r="S145" i="30"/>
  <c r="S146" i="30"/>
  <c r="S147" i="30"/>
  <c r="S148" i="30"/>
  <c r="S149" i="30"/>
  <c r="S150" i="30"/>
  <c r="S151" i="30"/>
  <c r="S152" i="30"/>
  <c r="S153" i="30"/>
  <c r="S154" i="30"/>
  <c r="S155" i="30"/>
  <c r="S156" i="30"/>
  <c r="S157" i="30"/>
  <c r="S158" i="30"/>
  <c r="S159" i="30"/>
  <c r="S160" i="30"/>
  <c r="S161" i="30"/>
  <c r="S162" i="30"/>
  <c r="S163" i="30"/>
  <c r="S164" i="30"/>
  <c r="S165" i="30"/>
  <c r="S166" i="30"/>
  <c r="S167" i="30"/>
  <c r="S168" i="30"/>
  <c r="S169" i="30"/>
  <c r="S170" i="30"/>
  <c r="S171" i="30"/>
  <c r="S172" i="30"/>
  <c r="S173" i="30"/>
  <c r="S174" i="30"/>
  <c r="S175" i="30"/>
  <c r="S176" i="30"/>
  <c r="S177" i="30"/>
  <c r="S178" i="30"/>
  <c r="S179" i="30"/>
  <c r="S180" i="30"/>
  <c r="S181" i="30"/>
  <c r="S182" i="30"/>
  <c r="S183" i="30"/>
  <c r="S184" i="30"/>
  <c r="S185" i="30"/>
  <c r="S186" i="30"/>
  <c r="S187" i="30"/>
  <c r="S188" i="30"/>
  <c r="S189" i="30"/>
  <c r="S190" i="30"/>
  <c r="S191" i="30"/>
  <c r="S192" i="30"/>
  <c r="S193" i="30"/>
  <c r="S194" i="30"/>
  <c r="S195" i="30"/>
  <c r="S196" i="30"/>
  <c r="S197" i="30"/>
  <c r="S198" i="30"/>
  <c r="S199" i="30"/>
  <c r="S200" i="30"/>
  <c r="S201" i="30"/>
  <c r="S3" i="40"/>
  <c r="S4" i="40"/>
  <c r="S5" i="40"/>
  <c r="S6" i="40"/>
  <c r="S7" i="40"/>
  <c r="S8" i="40"/>
  <c r="S9" i="40"/>
  <c r="S10" i="40"/>
  <c r="S11" i="40"/>
  <c r="S12" i="40"/>
  <c r="S13" i="40"/>
  <c r="S14" i="40"/>
  <c r="S15" i="40"/>
  <c r="S16" i="40"/>
  <c r="S17" i="40"/>
  <c r="S18" i="40"/>
  <c r="S19" i="40"/>
  <c r="S20" i="40"/>
  <c r="S21" i="40"/>
  <c r="S22" i="40"/>
  <c r="S23" i="40"/>
  <c r="S24" i="40"/>
  <c r="S25" i="40"/>
  <c r="S26" i="40"/>
  <c r="S27" i="40"/>
  <c r="S28" i="40"/>
  <c r="S29" i="40"/>
  <c r="S30" i="40"/>
  <c r="S31" i="40"/>
  <c r="S32" i="40"/>
  <c r="S33" i="40"/>
  <c r="S34" i="40"/>
  <c r="S35" i="40"/>
  <c r="S36" i="40"/>
  <c r="S37" i="40"/>
  <c r="S38" i="40"/>
  <c r="S39" i="40"/>
  <c r="S40" i="40"/>
  <c r="S41" i="40"/>
  <c r="S42" i="40"/>
  <c r="S43" i="40"/>
  <c r="S44" i="40"/>
  <c r="S46" i="40"/>
  <c r="S47" i="40"/>
  <c r="S48" i="40"/>
  <c r="S49" i="40"/>
  <c r="S50" i="40"/>
  <c r="S51" i="40"/>
  <c r="S52" i="40"/>
  <c r="S53" i="40"/>
  <c r="S54" i="40"/>
  <c r="S55" i="40"/>
  <c r="S56" i="40"/>
  <c r="S57" i="40"/>
  <c r="S58" i="40"/>
  <c r="S59" i="40"/>
  <c r="S60" i="40"/>
  <c r="S61" i="40"/>
  <c r="S62" i="40"/>
  <c r="S63" i="40"/>
  <c r="S64" i="40"/>
  <c r="S65" i="40"/>
  <c r="S66" i="40"/>
  <c r="S67" i="40"/>
  <c r="S68" i="40"/>
  <c r="S69" i="40"/>
  <c r="S71" i="40"/>
  <c r="S72" i="40"/>
  <c r="S73" i="40"/>
  <c r="S74" i="40"/>
  <c r="S75" i="40"/>
  <c r="S76" i="40"/>
  <c r="S77" i="40"/>
  <c r="S78" i="40"/>
  <c r="S79" i="40"/>
  <c r="S80" i="40"/>
  <c r="S81" i="40"/>
  <c r="S82" i="40"/>
  <c r="S83" i="40"/>
  <c r="S84" i="40"/>
  <c r="S85" i="40"/>
  <c r="S86" i="40"/>
  <c r="S87" i="40"/>
  <c r="S88" i="40"/>
  <c r="S89" i="40"/>
  <c r="S90" i="40"/>
  <c r="S91" i="40"/>
  <c r="S92" i="40"/>
  <c r="S93" i="40"/>
  <c r="S94" i="40"/>
  <c r="S95" i="40"/>
  <c r="S96" i="40"/>
  <c r="S97" i="40"/>
  <c r="S98" i="40"/>
  <c r="S99" i="40"/>
  <c r="S100" i="40"/>
  <c r="S101" i="40"/>
  <c r="S102" i="40"/>
  <c r="S103" i="40"/>
  <c r="S104" i="40"/>
  <c r="S105" i="40"/>
  <c r="S106" i="40"/>
  <c r="S107" i="40"/>
  <c r="S108" i="40"/>
  <c r="S109" i="40"/>
  <c r="S110" i="40"/>
  <c r="S111" i="40"/>
  <c r="S112" i="40"/>
  <c r="S113" i="40"/>
  <c r="S114" i="40"/>
  <c r="S115" i="40"/>
  <c r="S116" i="40"/>
  <c r="S117" i="40"/>
  <c r="S118" i="40"/>
  <c r="S119" i="40"/>
  <c r="S120" i="40"/>
  <c r="S121" i="40"/>
  <c r="S123" i="40"/>
  <c r="S124" i="40"/>
  <c r="S125" i="40"/>
  <c r="S126" i="40"/>
  <c r="S128" i="40"/>
  <c r="S129" i="40"/>
  <c r="S130" i="40"/>
  <c r="S131" i="40"/>
  <c r="S132" i="40"/>
  <c r="S133" i="40"/>
  <c r="S134" i="40"/>
  <c r="S135" i="40"/>
  <c r="S136" i="40"/>
  <c r="S137" i="40"/>
  <c r="S138" i="40"/>
  <c r="S139" i="40"/>
  <c r="S140" i="40"/>
  <c r="S141" i="40"/>
  <c r="S142" i="40"/>
  <c r="S143" i="40"/>
  <c r="S144" i="40"/>
  <c r="S145" i="40"/>
  <c r="S146" i="40"/>
  <c r="S147" i="40"/>
  <c r="S148" i="40"/>
  <c r="S149" i="40"/>
  <c r="S150" i="40"/>
  <c r="S151" i="40"/>
  <c r="S152" i="40"/>
  <c r="S153" i="40"/>
  <c r="S154" i="40"/>
  <c r="S155" i="40"/>
  <c r="S156" i="40"/>
  <c r="S157" i="40"/>
  <c r="S159" i="40"/>
  <c r="S160" i="40"/>
  <c r="S161" i="40"/>
  <c r="S162" i="40"/>
  <c r="S163" i="40"/>
  <c r="S164" i="40"/>
  <c r="S165" i="40"/>
  <c r="S166" i="40"/>
  <c r="S167" i="40"/>
  <c r="S168" i="40"/>
  <c r="S169" i="40"/>
  <c r="S170" i="40"/>
  <c r="S171" i="40"/>
  <c r="S172" i="40"/>
  <c r="S173" i="40"/>
  <c r="S174" i="40"/>
  <c r="S175" i="40"/>
  <c r="S176" i="40"/>
  <c r="S177" i="40"/>
  <c r="S178" i="40"/>
  <c r="S179" i="40"/>
  <c r="S180" i="40"/>
  <c r="S181" i="40"/>
  <c r="S182" i="40"/>
  <c r="S183" i="40"/>
  <c r="S184" i="40"/>
  <c r="S185" i="40"/>
  <c r="S186" i="40"/>
  <c r="S187" i="40"/>
  <c r="S188" i="40"/>
  <c r="S189" i="40"/>
  <c r="S190" i="40"/>
  <c r="S191" i="40"/>
  <c r="S192" i="40"/>
  <c r="S193" i="40"/>
  <c r="S194" i="40"/>
  <c r="S195" i="40"/>
  <c r="S196" i="40"/>
  <c r="S197" i="40"/>
  <c r="S198" i="40"/>
  <c r="S199" i="40"/>
  <c r="S200" i="40"/>
  <c r="S201" i="40"/>
  <c r="S3" i="41"/>
  <c r="S4" i="41"/>
  <c r="S5" i="41"/>
  <c r="S6" i="41"/>
  <c r="S7" i="41"/>
  <c r="S8" i="41"/>
  <c r="S9" i="41"/>
  <c r="S10" i="41"/>
  <c r="S11" i="41"/>
  <c r="S12" i="41"/>
  <c r="S13" i="41"/>
  <c r="S14" i="41"/>
  <c r="S15" i="41"/>
  <c r="S16" i="41"/>
  <c r="S17" i="41"/>
  <c r="S18" i="41"/>
  <c r="S19" i="41"/>
  <c r="S20" i="41"/>
  <c r="S21" i="41"/>
  <c r="S22" i="41"/>
  <c r="S23" i="41"/>
  <c r="S24" i="41"/>
  <c r="S25" i="41"/>
  <c r="S26" i="41"/>
  <c r="S27" i="41"/>
  <c r="S28" i="41"/>
  <c r="S29" i="41"/>
  <c r="S30" i="41"/>
  <c r="S31" i="41"/>
  <c r="S32" i="41"/>
  <c r="S33" i="41"/>
  <c r="S34" i="41"/>
  <c r="S35" i="41"/>
  <c r="S36" i="41"/>
  <c r="S37" i="41"/>
  <c r="S38" i="41"/>
  <c r="S39" i="41"/>
  <c r="S40" i="41"/>
  <c r="S41" i="41"/>
  <c r="S42" i="41"/>
  <c r="S43" i="41"/>
  <c r="S44" i="41"/>
  <c r="S45" i="41"/>
  <c r="S46" i="41"/>
  <c r="S47" i="41"/>
  <c r="S48" i="41"/>
  <c r="S49" i="41"/>
  <c r="S50" i="41"/>
  <c r="S51" i="41"/>
  <c r="S52" i="41"/>
  <c r="S53" i="41"/>
  <c r="S54" i="41"/>
  <c r="S55" i="41"/>
  <c r="S56" i="41"/>
  <c r="S57" i="41"/>
  <c r="S58" i="41"/>
  <c r="S59" i="41"/>
  <c r="S60" i="41"/>
  <c r="S61" i="41"/>
  <c r="S62" i="41"/>
  <c r="S63" i="41"/>
  <c r="S64" i="41"/>
  <c r="S65" i="41"/>
  <c r="S66" i="41"/>
  <c r="S67" i="41"/>
  <c r="S68" i="41"/>
  <c r="S69" i="41"/>
  <c r="S71" i="41"/>
  <c r="S72" i="41"/>
  <c r="S73" i="41"/>
  <c r="S74" i="41"/>
  <c r="S75" i="41"/>
  <c r="S76" i="41"/>
  <c r="S77" i="41"/>
  <c r="S78" i="41"/>
  <c r="S79" i="41"/>
  <c r="S80" i="41"/>
  <c r="S81" i="41"/>
  <c r="S82" i="41"/>
  <c r="S83" i="41"/>
  <c r="S84" i="41"/>
  <c r="S85" i="41"/>
  <c r="S86" i="41"/>
  <c r="S87" i="41"/>
  <c r="S88" i="41"/>
  <c r="S89" i="41"/>
  <c r="S90" i="41"/>
  <c r="S91" i="41"/>
  <c r="S92" i="41"/>
  <c r="S93" i="41"/>
  <c r="S94" i="41"/>
  <c r="S95" i="41"/>
  <c r="S96" i="41"/>
  <c r="S97" i="41"/>
  <c r="S98" i="41"/>
  <c r="S99" i="41"/>
  <c r="S100" i="41"/>
  <c r="S101" i="41"/>
  <c r="S102" i="41"/>
  <c r="S103" i="41"/>
  <c r="S104" i="41"/>
  <c r="S105" i="41"/>
  <c r="S106" i="41"/>
  <c r="S107" i="41"/>
  <c r="S108" i="41"/>
  <c r="S109" i="41"/>
  <c r="S110" i="41"/>
  <c r="S111" i="41"/>
  <c r="S112" i="41"/>
  <c r="S113" i="41"/>
  <c r="S114" i="41"/>
  <c r="S115" i="41"/>
  <c r="S116" i="41"/>
  <c r="S117" i="41"/>
  <c r="S118" i="41"/>
  <c r="S120" i="41"/>
  <c r="S121" i="41"/>
  <c r="S122" i="41"/>
  <c r="S123" i="41"/>
  <c r="S124" i="41"/>
  <c r="S125" i="41"/>
  <c r="S126" i="41"/>
  <c r="S127" i="41"/>
  <c r="S128" i="41"/>
  <c r="S129" i="41"/>
  <c r="S130" i="41"/>
  <c r="S131" i="41"/>
  <c r="S132" i="41"/>
  <c r="S133" i="41"/>
  <c r="S134" i="41"/>
  <c r="S135" i="41"/>
  <c r="S136" i="41"/>
  <c r="S137" i="41"/>
  <c r="S138" i="41"/>
  <c r="S139" i="41"/>
  <c r="S141" i="41"/>
  <c r="S142" i="41"/>
  <c r="S143" i="41"/>
  <c r="S144" i="41"/>
  <c r="S145" i="41"/>
  <c r="S146" i="41"/>
  <c r="S147" i="41"/>
  <c r="S148" i="41"/>
  <c r="S149" i="41"/>
  <c r="S150" i="41"/>
  <c r="S152" i="41"/>
  <c r="S153" i="41"/>
  <c r="S154" i="41"/>
  <c r="S155" i="41"/>
  <c r="S156" i="41"/>
  <c r="S157" i="41"/>
  <c r="S158" i="41"/>
  <c r="S159" i="41"/>
  <c r="S160" i="41"/>
  <c r="S161" i="41"/>
  <c r="S162" i="41"/>
  <c r="S163" i="41"/>
  <c r="S164" i="41"/>
  <c r="S165" i="41"/>
  <c r="S166" i="41"/>
  <c r="S167" i="41"/>
  <c r="S168" i="41"/>
  <c r="S169" i="41"/>
  <c r="S170" i="41"/>
  <c r="S171" i="41"/>
  <c r="S172" i="41"/>
  <c r="S173" i="41"/>
  <c r="S174" i="41"/>
  <c r="S175" i="41"/>
  <c r="S176" i="41"/>
  <c r="S177" i="41"/>
  <c r="S178" i="41"/>
  <c r="S179" i="41"/>
  <c r="S180" i="41"/>
  <c r="S181" i="41"/>
  <c r="S183" i="41"/>
  <c r="S184" i="41"/>
  <c r="S185" i="41"/>
  <c r="S186" i="41"/>
  <c r="S187" i="41"/>
  <c r="S188" i="41"/>
  <c r="S189" i="41"/>
  <c r="S190" i="41"/>
  <c r="S191" i="41"/>
  <c r="S192" i="41"/>
  <c r="S193" i="41"/>
  <c r="S194" i="41"/>
  <c r="S195" i="41"/>
  <c r="S196" i="41"/>
  <c r="S197" i="41"/>
  <c r="S198" i="41"/>
  <c r="S199" i="41"/>
  <c r="S201" i="41"/>
  <c r="S3" i="12"/>
  <c r="S4" i="12"/>
  <c r="S5" i="12"/>
  <c r="S6" i="12"/>
  <c r="S7" i="12"/>
  <c r="S8" i="12"/>
  <c r="S9" i="12"/>
  <c r="S10" i="12"/>
  <c r="S11" i="12"/>
  <c r="S12" i="12"/>
  <c r="S13" i="12"/>
  <c r="S14" i="12"/>
  <c r="S15" i="12"/>
  <c r="S16" i="12"/>
  <c r="S17" i="12"/>
  <c r="S18" i="12"/>
  <c r="S19" i="12"/>
  <c r="S20" i="12"/>
  <c r="S21" i="12"/>
  <c r="S22" i="12"/>
  <c r="S23" i="12"/>
  <c r="S24" i="12"/>
  <c r="S25" i="12"/>
  <c r="S26" i="12"/>
  <c r="S27" i="12"/>
  <c r="S28" i="12"/>
  <c r="S29" i="12"/>
  <c r="S30" i="12"/>
  <c r="S31" i="12"/>
  <c r="S32" i="12"/>
  <c r="S33" i="12"/>
  <c r="S34" i="12"/>
  <c r="S35" i="12"/>
  <c r="S36" i="12"/>
  <c r="S37" i="12"/>
  <c r="S38" i="12"/>
  <c r="S39" i="12"/>
  <c r="S40" i="12"/>
  <c r="S41" i="12"/>
  <c r="S42" i="12"/>
  <c r="S43" i="12"/>
  <c r="S44" i="12"/>
  <c r="S45" i="12"/>
  <c r="S46" i="12"/>
  <c r="S47" i="12"/>
  <c r="S48" i="12"/>
  <c r="S49" i="12"/>
  <c r="S50" i="12"/>
  <c r="S51" i="12"/>
  <c r="S52" i="12"/>
  <c r="S53" i="12"/>
  <c r="S54" i="12"/>
  <c r="S55" i="12"/>
  <c r="S56" i="12"/>
  <c r="S57" i="12"/>
  <c r="S58" i="12"/>
  <c r="S59" i="12"/>
  <c r="S60" i="12"/>
  <c r="S61" i="12"/>
  <c r="S62" i="12"/>
  <c r="S63" i="12"/>
  <c r="S64" i="12"/>
  <c r="S65" i="12"/>
  <c r="S66" i="12"/>
  <c r="S67" i="12"/>
  <c r="S68" i="12"/>
  <c r="S69" i="12"/>
  <c r="S71" i="12"/>
  <c r="S72" i="12"/>
  <c r="S73" i="12"/>
  <c r="S74" i="12"/>
  <c r="S75" i="12"/>
  <c r="S76" i="12"/>
  <c r="S77" i="12"/>
  <c r="S78" i="12"/>
  <c r="S79" i="12"/>
  <c r="S80" i="12"/>
  <c r="S81" i="12"/>
  <c r="S82" i="12"/>
  <c r="S83" i="12"/>
  <c r="S84" i="12"/>
  <c r="S85" i="12"/>
  <c r="S86" i="12"/>
  <c r="S87" i="12"/>
  <c r="S88" i="12"/>
  <c r="S89" i="12"/>
  <c r="S90" i="12"/>
  <c r="S91" i="12"/>
  <c r="S92" i="12"/>
  <c r="S93" i="12"/>
  <c r="S94" i="12"/>
  <c r="S95" i="12"/>
  <c r="S96" i="12"/>
  <c r="S97" i="12"/>
  <c r="S98" i="12"/>
  <c r="S99" i="12"/>
  <c r="S100" i="12"/>
  <c r="S101" i="12"/>
  <c r="S102" i="12"/>
  <c r="S103" i="12"/>
  <c r="S104" i="12"/>
  <c r="S105" i="12"/>
  <c r="S106" i="12"/>
  <c r="S107" i="12"/>
  <c r="S108" i="12"/>
  <c r="S109" i="12"/>
  <c r="S110" i="12"/>
  <c r="S111" i="12"/>
  <c r="S112" i="12"/>
  <c r="S113" i="12"/>
  <c r="S114" i="12"/>
  <c r="S115" i="12"/>
  <c r="S116" i="12"/>
  <c r="S117" i="12"/>
  <c r="S118" i="12"/>
  <c r="S119" i="12"/>
  <c r="S120" i="12"/>
  <c r="S121" i="12"/>
  <c r="S122" i="12"/>
  <c r="S123" i="12"/>
  <c r="S124" i="12"/>
  <c r="S125" i="12"/>
  <c r="S126" i="12"/>
  <c r="S127" i="12"/>
  <c r="S128" i="12"/>
  <c r="S129" i="12"/>
  <c r="S130" i="12"/>
  <c r="S131" i="12"/>
  <c r="S132" i="12"/>
  <c r="S133" i="12"/>
  <c r="S134" i="12"/>
  <c r="S135" i="12"/>
  <c r="S136" i="12"/>
  <c r="S137" i="12"/>
  <c r="S138" i="12"/>
  <c r="S139" i="12"/>
  <c r="S140" i="12"/>
  <c r="S141" i="12"/>
  <c r="S142" i="12"/>
  <c r="S143" i="12"/>
  <c r="S144" i="12"/>
  <c r="S145" i="12"/>
  <c r="S146" i="12"/>
  <c r="S147" i="12"/>
  <c r="S148" i="12"/>
  <c r="S149" i="12"/>
  <c r="S150" i="12"/>
  <c r="S151" i="12"/>
  <c r="S152" i="12"/>
  <c r="S153" i="12"/>
  <c r="S154" i="12"/>
  <c r="S155" i="12"/>
  <c r="S156" i="12"/>
  <c r="S157" i="12"/>
  <c r="S158" i="12"/>
  <c r="S159" i="12"/>
  <c r="S160" i="12"/>
  <c r="S161" i="12"/>
  <c r="S162" i="12"/>
  <c r="S163" i="12"/>
  <c r="S164" i="12"/>
  <c r="S165" i="12"/>
  <c r="S166" i="12"/>
  <c r="S167" i="12"/>
  <c r="S168" i="12"/>
  <c r="S169" i="12"/>
  <c r="S170" i="12"/>
  <c r="S171" i="12"/>
  <c r="S172" i="12"/>
  <c r="S173" i="12"/>
  <c r="S174" i="12"/>
  <c r="S175" i="12"/>
  <c r="S176" i="12"/>
  <c r="S177" i="12"/>
  <c r="S178" i="12"/>
  <c r="S179" i="12"/>
  <c r="S180" i="12"/>
  <c r="S181" i="12"/>
  <c r="S182" i="12"/>
  <c r="S183" i="12"/>
  <c r="S184" i="12"/>
  <c r="S185" i="12"/>
  <c r="S186" i="12"/>
  <c r="S187" i="12"/>
  <c r="S188" i="12"/>
  <c r="S189" i="12"/>
  <c r="S190" i="12"/>
  <c r="S191" i="12"/>
  <c r="S192" i="12"/>
  <c r="S193" i="12"/>
  <c r="S194" i="12"/>
  <c r="S195" i="12"/>
  <c r="S196" i="12"/>
  <c r="S197" i="12"/>
  <c r="S198" i="12"/>
  <c r="S199" i="12"/>
  <c r="S200" i="12"/>
  <c r="S201" i="12"/>
  <c r="S2" i="15"/>
  <c r="S2" i="18"/>
  <c r="S2" i="21"/>
  <c r="S2" i="24"/>
  <c r="S2" i="27"/>
  <c r="S2" i="30"/>
  <c r="S2" i="40"/>
  <c r="S2" i="41"/>
  <c r="S2" i="12"/>
  <c r="T73" i="24"/>
  <c r="T73" i="30"/>
  <c r="T73" i="41"/>
  <c r="T73" i="27"/>
  <c r="T73" i="15"/>
  <c r="T73" i="12"/>
  <c r="T73" i="40"/>
  <c r="T73" i="21"/>
  <c r="T73" i="18"/>
  <c r="T3" i="41"/>
  <c r="T4" i="41"/>
  <c r="T5" i="41"/>
  <c r="T6" i="41"/>
  <c r="T7" i="41"/>
  <c r="T8" i="41"/>
  <c r="T9" i="41"/>
  <c r="T10" i="41"/>
  <c r="T11" i="41"/>
  <c r="T12" i="41"/>
  <c r="T13" i="41"/>
  <c r="T14" i="41"/>
  <c r="T15" i="41"/>
  <c r="T16" i="41"/>
  <c r="T17" i="41"/>
  <c r="T18" i="41"/>
  <c r="T19" i="41"/>
  <c r="T20" i="41"/>
  <c r="T21" i="41"/>
  <c r="T22" i="41"/>
  <c r="T23" i="41"/>
  <c r="T24" i="41"/>
  <c r="T25" i="41"/>
  <c r="T26" i="41"/>
  <c r="T27" i="41"/>
  <c r="T28" i="41"/>
  <c r="T29" i="41"/>
  <c r="T30" i="41"/>
  <c r="T31" i="41"/>
  <c r="T32" i="41"/>
  <c r="T33" i="41"/>
  <c r="T34" i="41"/>
  <c r="T35" i="41"/>
  <c r="T36" i="41"/>
  <c r="T37" i="41"/>
  <c r="T38" i="41"/>
  <c r="T39" i="41"/>
  <c r="T40" i="41"/>
  <c r="T41" i="41"/>
  <c r="T42" i="41"/>
  <c r="T43" i="41"/>
  <c r="T44" i="41"/>
  <c r="T45" i="41"/>
  <c r="T46" i="41"/>
  <c r="T47" i="41"/>
  <c r="T48" i="41"/>
  <c r="T49" i="41"/>
  <c r="T50" i="41"/>
  <c r="T51" i="41"/>
  <c r="T52" i="41"/>
  <c r="T53" i="41"/>
  <c r="T54" i="41"/>
  <c r="T55" i="41"/>
  <c r="T56" i="41"/>
  <c r="T57" i="41"/>
  <c r="T58" i="41"/>
  <c r="T59" i="41"/>
  <c r="T60" i="41"/>
  <c r="T61" i="41"/>
  <c r="T62" i="41"/>
  <c r="T63" i="41"/>
  <c r="T64" i="41"/>
  <c r="T65" i="41"/>
  <c r="T66" i="41"/>
  <c r="T68" i="41"/>
  <c r="T69" i="41"/>
  <c r="T70" i="41"/>
  <c r="T71" i="41"/>
  <c r="T72" i="41"/>
  <c r="T74" i="41"/>
  <c r="T75" i="41"/>
  <c r="T76" i="41"/>
  <c r="T77" i="41"/>
  <c r="T78" i="41"/>
  <c r="T79" i="41"/>
  <c r="T80" i="41"/>
  <c r="T81" i="41"/>
  <c r="T82" i="41"/>
  <c r="T83" i="41"/>
  <c r="T84" i="41"/>
  <c r="T85" i="41"/>
  <c r="T86" i="41"/>
  <c r="T87" i="41"/>
  <c r="T88" i="41"/>
  <c r="T89" i="41"/>
  <c r="T90" i="41"/>
  <c r="T91" i="41"/>
  <c r="T92" i="41"/>
  <c r="T93" i="41"/>
  <c r="T94" i="41"/>
  <c r="T95" i="41"/>
  <c r="T96" i="41"/>
  <c r="T97" i="41"/>
  <c r="T98" i="41"/>
  <c r="T99" i="41"/>
  <c r="T100" i="41"/>
  <c r="T101" i="41"/>
  <c r="T102" i="41"/>
  <c r="T103" i="41"/>
  <c r="T104" i="41"/>
  <c r="T105" i="41"/>
  <c r="T106" i="41"/>
  <c r="T107" i="41"/>
  <c r="T108" i="41"/>
  <c r="T109" i="41"/>
  <c r="T110" i="41"/>
  <c r="T111" i="41"/>
  <c r="T112" i="41"/>
  <c r="T113" i="41"/>
  <c r="T114" i="41"/>
  <c r="T115" i="41"/>
  <c r="T116" i="41"/>
  <c r="T117" i="41"/>
  <c r="T118" i="41"/>
  <c r="T119" i="41"/>
  <c r="T120" i="41"/>
  <c r="T121" i="41"/>
  <c r="T122" i="41"/>
  <c r="T123" i="41"/>
  <c r="T124" i="41"/>
  <c r="T125" i="41"/>
  <c r="T126" i="41"/>
  <c r="T127" i="41"/>
  <c r="T128" i="41"/>
  <c r="T129" i="41"/>
  <c r="T130" i="41"/>
  <c r="T131" i="41"/>
  <c r="T132" i="41"/>
  <c r="T133" i="41"/>
  <c r="T134" i="41"/>
  <c r="T135" i="41"/>
  <c r="T136" i="41"/>
  <c r="T137" i="41"/>
  <c r="T138" i="41"/>
  <c r="T139" i="41"/>
  <c r="T140" i="41"/>
  <c r="T141" i="41"/>
  <c r="T142" i="41"/>
  <c r="T143" i="41"/>
  <c r="T144" i="41"/>
  <c r="T145" i="41"/>
  <c r="T146" i="41"/>
  <c r="T147" i="41"/>
  <c r="T148" i="41"/>
  <c r="T149" i="41"/>
  <c r="T150" i="41"/>
  <c r="T151" i="41"/>
  <c r="T152" i="41"/>
  <c r="T153" i="41"/>
  <c r="T154" i="41"/>
  <c r="T155" i="41"/>
  <c r="T156" i="41"/>
  <c r="T157" i="41"/>
  <c r="T158" i="41"/>
  <c r="T159" i="41"/>
  <c r="T160" i="41"/>
  <c r="T161" i="41"/>
  <c r="T162" i="41"/>
  <c r="T163" i="41"/>
  <c r="T164" i="41"/>
  <c r="T165" i="41"/>
  <c r="T166" i="41"/>
  <c r="T167" i="41"/>
  <c r="T168" i="41"/>
  <c r="T169" i="41"/>
  <c r="T170" i="41"/>
  <c r="T171" i="41"/>
  <c r="T172" i="41"/>
  <c r="T173" i="41"/>
  <c r="T174" i="41"/>
  <c r="T175" i="41"/>
  <c r="T176" i="41"/>
  <c r="T177" i="41"/>
  <c r="T178" i="41"/>
  <c r="T179" i="41"/>
  <c r="T180" i="41"/>
  <c r="T181" i="41"/>
  <c r="T182" i="41"/>
  <c r="T183" i="41"/>
  <c r="T184" i="41"/>
  <c r="T185" i="41"/>
  <c r="T186" i="41"/>
  <c r="T187" i="41"/>
  <c r="T188" i="41"/>
  <c r="T189" i="41"/>
  <c r="T190" i="41"/>
  <c r="T191" i="41"/>
  <c r="T192" i="41"/>
  <c r="T193" i="41"/>
  <c r="T194" i="41"/>
  <c r="T195" i="41"/>
  <c r="T196" i="41"/>
  <c r="T197" i="41"/>
  <c r="T198" i="41"/>
  <c r="T199" i="41"/>
  <c r="T200" i="41"/>
  <c r="T201" i="41"/>
  <c r="T3" i="40"/>
  <c r="T4" i="40"/>
  <c r="T5" i="40"/>
  <c r="T6" i="40"/>
  <c r="T7" i="40"/>
  <c r="T8" i="40"/>
  <c r="T9" i="40"/>
  <c r="T10" i="40"/>
  <c r="T11" i="40"/>
  <c r="T12" i="40"/>
  <c r="T13" i="40"/>
  <c r="T14" i="40"/>
  <c r="T15" i="40"/>
  <c r="T16" i="40"/>
  <c r="T17" i="40"/>
  <c r="T18" i="40"/>
  <c r="T19" i="40"/>
  <c r="T20" i="40"/>
  <c r="T21" i="40"/>
  <c r="T22" i="40"/>
  <c r="T23" i="40"/>
  <c r="T24" i="40"/>
  <c r="T25" i="40"/>
  <c r="T26" i="40"/>
  <c r="T27" i="40"/>
  <c r="T28" i="40"/>
  <c r="T29" i="40"/>
  <c r="T30" i="40"/>
  <c r="T31" i="40"/>
  <c r="T32" i="40"/>
  <c r="T33" i="40"/>
  <c r="T34" i="40"/>
  <c r="T35" i="40"/>
  <c r="T36" i="40"/>
  <c r="T37" i="40"/>
  <c r="T38" i="40"/>
  <c r="T39" i="40"/>
  <c r="T40" i="40"/>
  <c r="T41" i="40"/>
  <c r="T42" i="40"/>
  <c r="T43" i="40"/>
  <c r="T44" i="40"/>
  <c r="T45" i="40"/>
  <c r="T46" i="40"/>
  <c r="T47" i="40"/>
  <c r="T48" i="40"/>
  <c r="T49" i="40"/>
  <c r="T50" i="40"/>
  <c r="T51" i="40"/>
  <c r="T52" i="40"/>
  <c r="T53" i="40"/>
  <c r="T54" i="40"/>
  <c r="T55" i="40"/>
  <c r="T56" i="40"/>
  <c r="T57" i="40"/>
  <c r="T58" i="40"/>
  <c r="T59" i="40"/>
  <c r="T60" i="40"/>
  <c r="T61" i="40"/>
  <c r="T62" i="40"/>
  <c r="T63" i="40"/>
  <c r="T64" i="40"/>
  <c r="T65" i="40"/>
  <c r="T66" i="40"/>
  <c r="T68" i="40"/>
  <c r="T69" i="40"/>
  <c r="T70" i="40"/>
  <c r="T71" i="40"/>
  <c r="T72" i="40"/>
  <c r="T74" i="40"/>
  <c r="T75" i="40"/>
  <c r="T76" i="40"/>
  <c r="T77" i="40"/>
  <c r="T78" i="40"/>
  <c r="T79" i="40"/>
  <c r="T80" i="40"/>
  <c r="T81" i="40"/>
  <c r="T82" i="40"/>
  <c r="T83" i="40"/>
  <c r="T84" i="40"/>
  <c r="T85" i="40"/>
  <c r="T86" i="40"/>
  <c r="T87" i="40"/>
  <c r="T88" i="40"/>
  <c r="T89" i="40"/>
  <c r="T90" i="40"/>
  <c r="T91" i="40"/>
  <c r="T92" i="40"/>
  <c r="T93" i="40"/>
  <c r="T94" i="40"/>
  <c r="T95" i="40"/>
  <c r="T96" i="40"/>
  <c r="T97" i="40"/>
  <c r="T98" i="40"/>
  <c r="T99" i="40"/>
  <c r="T100" i="40"/>
  <c r="T101" i="40"/>
  <c r="T102" i="40"/>
  <c r="T103" i="40"/>
  <c r="T104" i="40"/>
  <c r="T105" i="40"/>
  <c r="T106" i="40"/>
  <c r="T107" i="40"/>
  <c r="T108" i="40"/>
  <c r="T109" i="40"/>
  <c r="T110" i="40"/>
  <c r="T111" i="40"/>
  <c r="T112" i="40"/>
  <c r="T113" i="40"/>
  <c r="T114" i="40"/>
  <c r="T115" i="40"/>
  <c r="T116" i="40"/>
  <c r="T117" i="40"/>
  <c r="T118" i="40"/>
  <c r="T119" i="40"/>
  <c r="T120" i="40"/>
  <c r="T121" i="40"/>
  <c r="T122" i="40"/>
  <c r="T123" i="40"/>
  <c r="T124" i="40"/>
  <c r="T125" i="40"/>
  <c r="T126" i="40"/>
  <c r="T127" i="40"/>
  <c r="T128" i="40"/>
  <c r="T129" i="40"/>
  <c r="T130" i="40"/>
  <c r="T131" i="40"/>
  <c r="T132" i="40"/>
  <c r="T133" i="40"/>
  <c r="T134" i="40"/>
  <c r="T135" i="40"/>
  <c r="T136" i="40"/>
  <c r="T137" i="40"/>
  <c r="T138" i="40"/>
  <c r="T139" i="40"/>
  <c r="T140" i="40"/>
  <c r="T141" i="40"/>
  <c r="T142" i="40"/>
  <c r="T143" i="40"/>
  <c r="T144" i="40"/>
  <c r="T145" i="40"/>
  <c r="T146" i="40"/>
  <c r="T147" i="40"/>
  <c r="T148" i="40"/>
  <c r="T149" i="40"/>
  <c r="T150" i="40"/>
  <c r="T151" i="40"/>
  <c r="T152" i="40"/>
  <c r="T153" i="40"/>
  <c r="T154" i="40"/>
  <c r="T155" i="40"/>
  <c r="T156" i="40"/>
  <c r="T157" i="40"/>
  <c r="T158" i="40"/>
  <c r="T159" i="40"/>
  <c r="T160" i="40"/>
  <c r="T161" i="40"/>
  <c r="T162" i="40"/>
  <c r="T163" i="40"/>
  <c r="T164" i="40"/>
  <c r="T165" i="40"/>
  <c r="T166" i="40"/>
  <c r="T167" i="40"/>
  <c r="T168" i="40"/>
  <c r="T169" i="40"/>
  <c r="T170" i="40"/>
  <c r="T171" i="40"/>
  <c r="T172" i="40"/>
  <c r="T173" i="40"/>
  <c r="T174" i="40"/>
  <c r="T175" i="40"/>
  <c r="T176" i="40"/>
  <c r="T177" i="40"/>
  <c r="T178" i="40"/>
  <c r="T179" i="40"/>
  <c r="T180" i="40"/>
  <c r="T181" i="40"/>
  <c r="T182" i="40"/>
  <c r="T183" i="40"/>
  <c r="T184" i="40"/>
  <c r="T185" i="40"/>
  <c r="T186" i="40"/>
  <c r="T187" i="40"/>
  <c r="T188" i="40"/>
  <c r="T189" i="40"/>
  <c r="T190" i="40"/>
  <c r="T191" i="40"/>
  <c r="T192" i="40"/>
  <c r="T193" i="40"/>
  <c r="T194" i="40"/>
  <c r="T195" i="40"/>
  <c r="T196" i="40"/>
  <c r="T197" i="40"/>
  <c r="T198" i="40"/>
  <c r="T199" i="40"/>
  <c r="T200" i="40"/>
  <c r="T201" i="40"/>
  <c r="T3" i="30"/>
  <c r="T4" i="30"/>
  <c r="T5" i="30"/>
  <c r="T6" i="30"/>
  <c r="T7" i="30"/>
  <c r="T8" i="30"/>
  <c r="T9" i="30"/>
  <c r="T10" i="30"/>
  <c r="T11" i="30"/>
  <c r="T12" i="30"/>
  <c r="T13" i="30"/>
  <c r="T14" i="30"/>
  <c r="T15" i="30"/>
  <c r="T16" i="30"/>
  <c r="T17" i="30"/>
  <c r="T18" i="30"/>
  <c r="T19" i="30"/>
  <c r="T20" i="30"/>
  <c r="T21" i="30"/>
  <c r="T22" i="30"/>
  <c r="T23" i="30"/>
  <c r="T24" i="30"/>
  <c r="T25" i="30"/>
  <c r="T26" i="30"/>
  <c r="T27" i="30"/>
  <c r="T28" i="30"/>
  <c r="T29" i="30"/>
  <c r="T30" i="30"/>
  <c r="T31" i="30"/>
  <c r="T32" i="30"/>
  <c r="T33" i="30"/>
  <c r="T34" i="30"/>
  <c r="T35" i="30"/>
  <c r="T36" i="30"/>
  <c r="T37" i="30"/>
  <c r="T38" i="30"/>
  <c r="T39" i="30"/>
  <c r="T40" i="30"/>
  <c r="T41" i="30"/>
  <c r="T42" i="30"/>
  <c r="T43" i="30"/>
  <c r="T44" i="30"/>
  <c r="T45" i="30"/>
  <c r="T46" i="30"/>
  <c r="T47" i="30"/>
  <c r="T48" i="30"/>
  <c r="T49" i="30"/>
  <c r="T50" i="30"/>
  <c r="T51" i="30"/>
  <c r="T52" i="30"/>
  <c r="T53" i="30"/>
  <c r="T54" i="30"/>
  <c r="T55" i="30"/>
  <c r="T56" i="30"/>
  <c r="T57" i="30"/>
  <c r="T58" i="30"/>
  <c r="T59" i="30"/>
  <c r="T60" i="30"/>
  <c r="T61" i="30"/>
  <c r="T62" i="30"/>
  <c r="T63" i="30"/>
  <c r="T64" i="30"/>
  <c r="T65" i="30"/>
  <c r="T66" i="30"/>
  <c r="T68" i="30"/>
  <c r="T69" i="30"/>
  <c r="T70" i="30"/>
  <c r="T71" i="30"/>
  <c r="T72" i="30"/>
  <c r="T74" i="30"/>
  <c r="T75" i="30"/>
  <c r="T76" i="30"/>
  <c r="T77" i="30"/>
  <c r="T78" i="30"/>
  <c r="T79" i="30"/>
  <c r="T80" i="30"/>
  <c r="T81" i="30"/>
  <c r="T82" i="30"/>
  <c r="T83" i="30"/>
  <c r="T84" i="30"/>
  <c r="T85" i="30"/>
  <c r="T86" i="30"/>
  <c r="T87" i="30"/>
  <c r="T88" i="30"/>
  <c r="T89" i="30"/>
  <c r="T90" i="30"/>
  <c r="T91" i="30"/>
  <c r="T92" i="30"/>
  <c r="T93" i="30"/>
  <c r="T94" i="30"/>
  <c r="T95" i="30"/>
  <c r="T96" i="30"/>
  <c r="T97" i="30"/>
  <c r="T98" i="30"/>
  <c r="T99" i="30"/>
  <c r="T100" i="30"/>
  <c r="T101" i="30"/>
  <c r="T102" i="30"/>
  <c r="T103" i="30"/>
  <c r="T104" i="30"/>
  <c r="T105" i="30"/>
  <c r="T106" i="30"/>
  <c r="T107" i="30"/>
  <c r="T108" i="30"/>
  <c r="T109" i="30"/>
  <c r="T110" i="30"/>
  <c r="T111" i="30"/>
  <c r="T112" i="30"/>
  <c r="T113" i="30"/>
  <c r="T114" i="30"/>
  <c r="T115" i="30"/>
  <c r="T116" i="30"/>
  <c r="T117" i="30"/>
  <c r="T118" i="30"/>
  <c r="T119" i="30"/>
  <c r="T120" i="30"/>
  <c r="T121" i="30"/>
  <c r="T122" i="30"/>
  <c r="T123" i="30"/>
  <c r="T124" i="30"/>
  <c r="T125" i="30"/>
  <c r="T126" i="30"/>
  <c r="T127" i="30"/>
  <c r="T128" i="30"/>
  <c r="T129" i="30"/>
  <c r="T130" i="30"/>
  <c r="T131" i="30"/>
  <c r="T132" i="30"/>
  <c r="T133" i="30"/>
  <c r="T134" i="30"/>
  <c r="T135" i="30"/>
  <c r="T136" i="30"/>
  <c r="T137" i="30"/>
  <c r="T138" i="30"/>
  <c r="T139" i="30"/>
  <c r="T140" i="30"/>
  <c r="T141" i="30"/>
  <c r="T142" i="30"/>
  <c r="T143" i="30"/>
  <c r="T144" i="30"/>
  <c r="T145" i="30"/>
  <c r="T146" i="30"/>
  <c r="T147" i="30"/>
  <c r="T148" i="30"/>
  <c r="T149" i="30"/>
  <c r="T150" i="30"/>
  <c r="T151" i="30"/>
  <c r="T152" i="30"/>
  <c r="T153" i="30"/>
  <c r="T154" i="30"/>
  <c r="T155" i="30"/>
  <c r="T156" i="30"/>
  <c r="T157" i="30"/>
  <c r="T158" i="30"/>
  <c r="T159" i="30"/>
  <c r="T160" i="30"/>
  <c r="T161" i="30"/>
  <c r="T162" i="30"/>
  <c r="T163" i="30"/>
  <c r="T164" i="30"/>
  <c r="T165" i="30"/>
  <c r="T166" i="30"/>
  <c r="T167" i="30"/>
  <c r="T168" i="30"/>
  <c r="T169" i="30"/>
  <c r="T170" i="30"/>
  <c r="T171" i="30"/>
  <c r="T172" i="30"/>
  <c r="T173" i="30"/>
  <c r="T174" i="30"/>
  <c r="T175" i="30"/>
  <c r="T176" i="30"/>
  <c r="T177" i="30"/>
  <c r="T178" i="30"/>
  <c r="T179" i="30"/>
  <c r="T180" i="30"/>
  <c r="T181" i="30"/>
  <c r="T182" i="30"/>
  <c r="T183" i="30"/>
  <c r="T184" i="30"/>
  <c r="T185" i="30"/>
  <c r="T186" i="30"/>
  <c r="T187" i="30"/>
  <c r="T188" i="30"/>
  <c r="T189" i="30"/>
  <c r="T190" i="30"/>
  <c r="T191" i="30"/>
  <c r="T192" i="30"/>
  <c r="T193" i="30"/>
  <c r="T194" i="30"/>
  <c r="T195" i="30"/>
  <c r="T196" i="30"/>
  <c r="T197" i="30"/>
  <c r="T198" i="30"/>
  <c r="T199" i="30"/>
  <c r="T200" i="30"/>
  <c r="T201" i="30"/>
  <c r="T3" i="27"/>
  <c r="T4" i="27"/>
  <c r="T5" i="27"/>
  <c r="T6" i="27"/>
  <c r="T7" i="27"/>
  <c r="T8" i="27"/>
  <c r="T9" i="27"/>
  <c r="T10" i="27"/>
  <c r="T11" i="27"/>
  <c r="T12" i="27"/>
  <c r="T13" i="27"/>
  <c r="T14" i="27"/>
  <c r="T15" i="27"/>
  <c r="T16" i="27"/>
  <c r="T17" i="27"/>
  <c r="T18" i="27"/>
  <c r="T19" i="27"/>
  <c r="T20" i="27"/>
  <c r="T21" i="27"/>
  <c r="T22" i="27"/>
  <c r="T23" i="27"/>
  <c r="T24" i="27"/>
  <c r="T25" i="27"/>
  <c r="T26" i="27"/>
  <c r="T27" i="27"/>
  <c r="T28" i="27"/>
  <c r="T29" i="27"/>
  <c r="T30" i="27"/>
  <c r="T31" i="27"/>
  <c r="T32" i="27"/>
  <c r="T33" i="27"/>
  <c r="T34" i="27"/>
  <c r="T35" i="27"/>
  <c r="T36" i="27"/>
  <c r="T37" i="27"/>
  <c r="T38" i="27"/>
  <c r="T39" i="27"/>
  <c r="T40" i="27"/>
  <c r="T41" i="27"/>
  <c r="T42" i="27"/>
  <c r="T43" i="27"/>
  <c r="T44" i="27"/>
  <c r="T45" i="27"/>
  <c r="T46" i="27"/>
  <c r="T47" i="27"/>
  <c r="T48" i="27"/>
  <c r="T49" i="27"/>
  <c r="T50" i="27"/>
  <c r="T51" i="27"/>
  <c r="T52" i="27"/>
  <c r="T53" i="27"/>
  <c r="T54" i="27"/>
  <c r="T55" i="27"/>
  <c r="T56" i="27"/>
  <c r="T57" i="27"/>
  <c r="T58" i="27"/>
  <c r="T59" i="27"/>
  <c r="T60" i="27"/>
  <c r="T61" i="27"/>
  <c r="T62" i="27"/>
  <c r="T63" i="27"/>
  <c r="T64" i="27"/>
  <c r="T65" i="27"/>
  <c r="T66" i="27"/>
  <c r="T68" i="27"/>
  <c r="T69" i="27"/>
  <c r="T70" i="27"/>
  <c r="T71" i="27"/>
  <c r="T72" i="27"/>
  <c r="T74" i="27"/>
  <c r="T75" i="27"/>
  <c r="T76" i="27"/>
  <c r="T77" i="27"/>
  <c r="T78" i="27"/>
  <c r="T79" i="27"/>
  <c r="T80" i="27"/>
  <c r="T81" i="27"/>
  <c r="T82" i="27"/>
  <c r="T83" i="27"/>
  <c r="T84" i="27"/>
  <c r="T85" i="27"/>
  <c r="T86" i="27"/>
  <c r="T87" i="27"/>
  <c r="T88" i="27"/>
  <c r="T89" i="27"/>
  <c r="T90" i="27"/>
  <c r="T91" i="27"/>
  <c r="T92" i="27"/>
  <c r="T93" i="27"/>
  <c r="T94" i="27"/>
  <c r="T95" i="27"/>
  <c r="T96" i="27"/>
  <c r="T97" i="27"/>
  <c r="T98" i="27"/>
  <c r="T99" i="27"/>
  <c r="T100" i="27"/>
  <c r="T101" i="27"/>
  <c r="T102" i="27"/>
  <c r="T103" i="27"/>
  <c r="T104" i="27"/>
  <c r="T105" i="27"/>
  <c r="T106" i="27"/>
  <c r="T107" i="27"/>
  <c r="T108" i="27"/>
  <c r="T109" i="27"/>
  <c r="T110" i="27"/>
  <c r="T111" i="27"/>
  <c r="T112" i="27"/>
  <c r="T113" i="27"/>
  <c r="T114" i="27"/>
  <c r="T115" i="27"/>
  <c r="T116" i="27"/>
  <c r="T117" i="27"/>
  <c r="T118" i="27"/>
  <c r="T119" i="27"/>
  <c r="T120" i="27"/>
  <c r="T121" i="27"/>
  <c r="T122" i="27"/>
  <c r="T123" i="27"/>
  <c r="T124" i="27"/>
  <c r="T125" i="27"/>
  <c r="T126" i="27"/>
  <c r="T127" i="27"/>
  <c r="T128" i="27"/>
  <c r="T129" i="27"/>
  <c r="T130" i="27"/>
  <c r="T131" i="27"/>
  <c r="T132" i="27"/>
  <c r="T133" i="27"/>
  <c r="T134" i="27"/>
  <c r="T135" i="27"/>
  <c r="T136" i="27"/>
  <c r="T137" i="27"/>
  <c r="T138" i="27"/>
  <c r="T139" i="27"/>
  <c r="T140" i="27"/>
  <c r="T141" i="27"/>
  <c r="T142" i="27"/>
  <c r="T143" i="27"/>
  <c r="T144" i="27"/>
  <c r="T145" i="27"/>
  <c r="T146" i="27"/>
  <c r="T147" i="27"/>
  <c r="T148" i="27"/>
  <c r="T149" i="27"/>
  <c r="T150" i="27"/>
  <c r="T151" i="27"/>
  <c r="T152" i="27"/>
  <c r="T153" i="27"/>
  <c r="T154" i="27"/>
  <c r="T155" i="27"/>
  <c r="T156" i="27"/>
  <c r="T157" i="27"/>
  <c r="T158" i="27"/>
  <c r="T159" i="27"/>
  <c r="T160" i="27"/>
  <c r="T161" i="27"/>
  <c r="T162" i="27"/>
  <c r="T163" i="27"/>
  <c r="T164" i="27"/>
  <c r="T165" i="27"/>
  <c r="T166" i="27"/>
  <c r="T167" i="27"/>
  <c r="T168" i="27"/>
  <c r="T169" i="27"/>
  <c r="T170" i="27"/>
  <c r="T171" i="27"/>
  <c r="T172" i="27"/>
  <c r="T173" i="27"/>
  <c r="T174" i="27"/>
  <c r="T175" i="27"/>
  <c r="T176" i="27"/>
  <c r="T177" i="27"/>
  <c r="T178" i="27"/>
  <c r="T179" i="27"/>
  <c r="T180" i="27"/>
  <c r="T181" i="27"/>
  <c r="T182" i="27"/>
  <c r="T183" i="27"/>
  <c r="T184" i="27"/>
  <c r="T185" i="27"/>
  <c r="T186" i="27"/>
  <c r="T187" i="27"/>
  <c r="T188" i="27"/>
  <c r="T189" i="27"/>
  <c r="T190" i="27"/>
  <c r="T191" i="27"/>
  <c r="T192" i="27"/>
  <c r="T193" i="27"/>
  <c r="T194" i="27"/>
  <c r="T195" i="27"/>
  <c r="T196" i="27"/>
  <c r="T197" i="27"/>
  <c r="T198" i="27"/>
  <c r="T199" i="27"/>
  <c r="T200" i="27"/>
  <c r="T201" i="27"/>
  <c r="T3" i="24"/>
  <c r="T4" i="24"/>
  <c r="T5" i="24"/>
  <c r="T6" i="24"/>
  <c r="T7" i="24"/>
  <c r="T8" i="24"/>
  <c r="T9" i="24"/>
  <c r="T10" i="24"/>
  <c r="T11" i="24"/>
  <c r="T12" i="24"/>
  <c r="T13" i="24"/>
  <c r="T14" i="24"/>
  <c r="T15" i="24"/>
  <c r="T16" i="24"/>
  <c r="T17" i="24"/>
  <c r="T18" i="24"/>
  <c r="T19" i="24"/>
  <c r="T20" i="24"/>
  <c r="T21" i="24"/>
  <c r="T22" i="24"/>
  <c r="T23" i="24"/>
  <c r="T24" i="24"/>
  <c r="T25" i="24"/>
  <c r="T26" i="24"/>
  <c r="T27" i="24"/>
  <c r="T28" i="24"/>
  <c r="T29" i="24"/>
  <c r="T30" i="24"/>
  <c r="T31" i="24"/>
  <c r="T32" i="24"/>
  <c r="T33" i="24"/>
  <c r="T34" i="24"/>
  <c r="T35" i="24"/>
  <c r="T36" i="24"/>
  <c r="T37" i="24"/>
  <c r="T38" i="24"/>
  <c r="T39" i="24"/>
  <c r="T40" i="24"/>
  <c r="T41" i="24"/>
  <c r="T42" i="24"/>
  <c r="T43" i="24"/>
  <c r="T44" i="24"/>
  <c r="T45" i="24"/>
  <c r="T46" i="24"/>
  <c r="T47" i="24"/>
  <c r="T48" i="24"/>
  <c r="T49" i="24"/>
  <c r="T50" i="24"/>
  <c r="T51" i="24"/>
  <c r="T52" i="24"/>
  <c r="T53" i="24"/>
  <c r="T54" i="24"/>
  <c r="T55" i="24"/>
  <c r="T56" i="24"/>
  <c r="T57" i="24"/>
  <c r="T58" i="24"/>
  <c r="T59" i="24"/>
  <c r="T60" i="24"/>
  <c r="T61" i="24"/>
  <c r="T62" i="24"/>
  <c r="T63" i="24"/>
  <c r="T64" i="24"/>
  <c r="T65" i="24"/>
  <c r="T66" i="24"/>
  <c r="T68" i="24"/>
  <c r="T69" i="24"/>
  <c r="T70" i="24"/>
  <c r="T71" i="24"/>
  <c r="T72" i="24"/>
  <c r="T74" i="24"/>
  <c r="T75" i="24"/>
  <c r="T76" i="24"/>
  <c r="T77" i="24"/>
  <c r="T78" i="24"/>
  <c r="T79" i="24"/>
  <c r="T80" i="24"/>
  <c r="T81" i="24"/>
  <c r="T82" i="24"/>
  <c r="T83" i="24"/>
  <c r="T84" i="24"/>
  <c r="T85" i="24"/>
  <c r="T86" i="24"/>
  <c r="T87" i="24"/>
  <c r="T88" i="24"/>
  <c r="T89" i="24"/>
  <c r="T90" i="24"/>
  <c r="T91" i="24"/>
  <c r="T92" i="24"/>
  <c r="T93" i="24"/>
  <c r="T94" i="24"/>
  <c r="T95" i="24"/>
  <c r="T96" i="24"/>
  <c r="T97" i="24"/>
  <c r="T98" i="24"/>
  <c r="T99" i="24"/>
  <c r="T100" i="24"/>
  <c r="T101" i="24"/>
  <c r="T102" i="24"/>
  <c r="T103" i="24"/>
  <c r="T104" i="24"/>
  <c r="T105" i="24"/>
  <c r="T106" i="24"/>
  <c r="T107" i="24"/>
  <c r="T108" i="24"/>
  <c r="T109" i="24"/>
  <c r="T110" i="24"/>
  <c r="T111" i="24"/>
  <c r="T112" i="24"/>
  <c r="T113" i="24"/>
  <c r="T114" i="24"/>
  <c r="T115" i="24"/>
  <c r="T116" i="24"/>
  <c r="T117" i="24"/>
  <c r="T118" i="24"/>
  <c r="T119" i="24"/>
  <c r="T120" i="24"/>
  <c r="T121" i="24"/>
  <c r="T122" i="24"/>
  <c r="T123" i="24"/>
  <c r="T124" i="24"/>
  <c r="T125" i="24"/>
  <c r="T126" i="24"/>
  <c r="T127" i="24"/>
  <c r="T128" i="24"/>
  <c r="T129" i="24"/>
  <c r="T130" i="24"/>
  <c r="T131" i="24"/>
  <c r="T132" i="24"/>
  <c r="T133" i="24"/>
  <c r="T134" i="24"/>
  <c r="T135" i="24"/>
  <c r="T136" i="24"/>
  <c r="T137" i="24"/>
  <c r="T138" i="24"/>
  <c r="T139" i="24"/>
  <c r="T140" i="24"/>
  <c r="T141" i="24"/>
  <c r="T142" i="24"/>
  <c r="T143" i="24"/>
  <c r="T144" i="24"/>
  <c r="T145" i="24"/>
  <c r="T146" i="24"/>
  <c r="T147" i="24"/>
  <c r="T148" i="24"/>
  <c r="T149" i="24"/>
  <c r="T150" i="24"/>
  <c r="T151" i="24"/>
  <c r="T152" i="24"/>
  <c r="T153" i="24"/>
  <c r="T154" i="24"/>
  <c r="T155" i="24"/>
  <c r="T156" i="24"/>
  <c r="T157" i="24"/>
  <c r="T158" i="24"/>
  <c r="T159" i="24"/>
  <c r="T160" i="24"/>
  <c r="T161" i="24"/>
  <c r="T162" i="24"/>
  <c r="T163" i="24"/>
  <c r="T164" i="24"/>
  <c r="T165" i="24"/>
  <c r="T166" i="24"/>
  <c r="T167" i="24"/>
  <c r="T168" i="24"/>
  <c r="T169" i="24"/>
  <c r="T170" i="24"/>
  <c r="T171" i="24"/>
  <c r="T172" i="24"/>
  <c r="T173" i="24"/>
  <c r="T174" i="24"/>
  <c r="T175" i="24"/>
  <c r="T176" i="24"/>
  <c r="T177" i="24"/>
  <c r="T178" i="24"/>
  <c r="T179" i="24"/>
  <c r="T180" i="24"/>
  <c r="T181" i="24"/>
  <c r="T182" i="24"/>
  <c r="T183" i="24"/>
  <c r="T184" i="24"/>
  <c r="T185" i="24"/>
  <c r="T186" i="24"/>
  <c r="T187" i="24"/>
  <c r="T188" i="24"/>
  <c r="T189" i="24"/>
  <c r="T190" i="24"/>
  <c r="T191" i="24"/>
  <c r="T192" i="24"/>
  <c r="T193" i="24"/>
  <c r="T194" i="24"/>
  <c r="T195" i="24"/>
  <c r="T196" i="24"/>
  <c r="T197" i="24"/>
  <c r="T198" i="24"/>
  <c r="T199" i="24"/>
  <c r="T200" i="24"/>
  <c r="T201" i="24"/>
  <c r="T3" i="21"/>
  <c r="T4" i="21"/>
  <c r="T5" i="21"/>
  <c r="T6" i="21"/>
  <c r="T7" i="21"/>
  <c r="T8" i="21"/>
  <c r="T9" i="21"/>
  <c r="T10" i="21"/>
  <c r="T11" i="21"/>
  <c r="T12" i="21"/>
  <c r="T13" i="21"/>
  <c r="T14" i="21"/>
  <c r="T15" i="21"/>
  <c r="T16" i="21"/>
  <c r="T17" i="21"/>
  <c r="T18" i="21"/>
  <c r="T19" i="21"/>
  <c r="T20" i="21"/>
  <c r="T21" i="21"/>
  <c r="T22" i="21"/>
  <c r="T23" i="21"/>
  <c r="T24" i="21"/>
  <c r="T25" i="21"/>
  <c r="T26" i="21"/>
  <c r="T27" i="21"/>
  <c r="T28" i="21"/>
  <c r="T29" i="21"/>
  <c r="T30" i="21"/>
  <c r="T31" i="21"/>
  <c r="T32" i="21"/>
  <c r="T33" i="21"/>
  <c r="T34" i="21"/>
  <c r="T35" i="21"/>
  <c r="T36" i="21"/>
  <c r="T37" i="21"/>
  <c r="T38" i="21"/>
  <c r="T39" i="21"/>
  <c r="T40" i="21"/>
  <c r="T41" i="21"/>
  <c r="T42" i="21"/>
  <c r="T43" i="21"/>
  <c r="T44" i="21"/>
  <c r="T45" i="21"/>
  <c r="T46" i="21"/>
  <c r="T47" i="21"/>
  <c r="T48" i="21"/>
  <c r="T49" i="21"/>
  <c r="T50" i="21"/>
  <c r="T51" i="21"/>
  <c r="T52" i="21"/>
  <c r="T53" i="21"/>
  <c r="T54" i="21"/>
  <c r="T55" i="21"/>
  <c r="T56" i="21"/>
  <c r="T57" i="21"/>
  <c r="T58" i="21"/>
  <c r="T59" i="21"/>
  <c r="T60" i="21"/>
  <c r="T61" i="21"/>
  <c r="T62" i="21"/>
  <c r="T63" i="21"/>
  <c r="T64" i="21"/>
  <c r="T65" i="21"/>
  <c r="T66" i="21"/>
  <c r="T68" i="21"/>
  <c r="T69" i="21"/>
  <c r="T70" i="21"/>
  <c r="T71" i="21"/>
  <c r="T72" i="21"/>
  <c r="T74" i="21"/>
  <c r="T75" i="21"/>
  <c r="T76" i="21"/>
  <c r="T77" i="21"/>
  <c r="T78" i="21"/>
  <c r="T79" i="21"/>
  <c r="T80" i="21"/>
  <c r="T81" i="21"/>
  <c r="T82" i="21"/>
  <c r="T83" i="21"/>
  <c r="T84" i="21"/>
  <c r="T85" i="21"/>
  <c r="T86" i="21"/>
  <c r="T87" i="21"/>
  <c r="T88" i="21"/>
  <c r="T89" i="21"/>
  <c r="T90" i="21"/>
  <c r="T91" i="21"/>
  <c r="T92" i="21"/>
  <c r="T93" i="21"/>
  <c r="T94" i="21"/>
  <c r="T95" i="21"/>
  <c r="T96" i="21"/>
  <c r="T97" i="21"/>
  <c r="T98" i="21"/>
  <c r="T99" i="21"/>
  <c r="T100" i="21"/>
  <c r="T101" i="21"/>
  <c r="T102" i="21"/>
  <c r="T103" i="21"/>
  <c r="T104" i="21"/>
  <c r="T105" i="21"/>
  <c r="T106" i="21"/>
  <c r="T107" i="21"/>
  <c r="T108" i="21"/>
  <c r="T109" i="21"/>
  <c r="T110" i="21"/>
  <c r="T111" i="21"/>
  <c r="T112" i="21"/>
  <c r="T113" i="21"/>
  <c r="T114" i="21"/>
  <c r="T115" i="21"/>
  <c r="T116" i="21"/>
  <c r="T117" i="21"/>
  <c r="T118" i="21"/>
  <c r="T119" i="21"/>
  <c r="T120" i="21"/>
  <c r="T121" i="21"/>
  <c r="T122" i="21"/>
  <c r="T123" i="21"/>
  <c r="T124" i="21"/>
  <c r="T125" i="21"/>
  <c r="T126" i="21"/>
  <c r="T127" i="21"/>
  <c r="T128" i="21"/>
  <c r="T129" i="21"/>
  <c r="T130" i="21"/>
  <c r="T131" i="21"/>
  <c r="T132" i="21"/>
  <c r="T133" i="21"/>
  <c r="T134" i="21"/>
  <c r="T135" i="21"/>
  <c r="T136" i="21"/>
  <c r="T137" i="21"/>
  <c r="T138" i="21"/>
  <c r="T139" i="21"/>
  <c r="T140" i="21"/>
  <c r="T141" i="21"/>
  <c r="T142" i="21"/>
  <c r="T143" i="21"/>
  <c r="T144" i="21"/>
  <c r="T145" i="21"/>
  <c r="T146" i="21"/>
  <c r="T147" i="21"/>
  <c r="T148" i="21"/>
  <c r="T149" i="21"/>
  <c r="T150" i="21"/>
  <c r="T151" i="21"/>
  <c r="T152" i="21"/>
  <c r="T153" i="21"/>
  <c r="T154" i="21"/>
  <c r="T155" i="21"/>
  <c r="T156" i="21"/>
  <c r="T157" i="21"/>
  <c r="T158" i="21"/>
  <c r="T159" i="21"/>
  <c r="T160" i="21"/>
  <c r="T161" i="21"/>
  <c r="T162" i="21"/>
  <c r="T163" i="21"/>
  <c r="T164" i="21"/>
  <c r="T165" i="21"/>
  <c r="T166" i="21"/>
  <c r="T167" i="21"/>
  <c r="T168" i="21"/>
  <c r="T169" i="21"/>
  <c r="T170" i="21"/>
  <c r="T171" i="21"/>
  <c r="T172" i="21"/>
  <c r="T173" i="21"/>
  <c r="T174" i="21"/>
  <c r="T175" i="21"/>
  <c r="T176" i="21"/>
  <c r="T177" i="21"/>
  <c r="T178" i="21"/>
  <c r="T179" i="21"/>
  <c r="T180" i="21"/>
  <c r="T181" i="21"/>
  <c r="T182" i="21"/>
  <c r="T183" i="21"/>
  <c r="T184" i="21"/>
  <c r="T185" i="21"/>
  <c r="T186" i="21"/>
  <c r="T187" i="21"/>
  <c r="T188" i="21"/>
  <c r="T189" i="21"/>
  <c r="T190" i="21"/>
  <c r="T191" i="21"/>
  <c r="T192" i="21"/>
  <c r="T193" i="21"/>
  <c r="T194" i="21"/>
  <c r="T195" i="21"/>
  <c r="T196" i="21"/>
  <c r="T197" i="21"/>
  <c r="T198" i="21"/>
  <c r="T199" i="21"/>
  <c r="T200" i="21"/>
  <c r="T201" i="21"/>
  <c r="T3" i="18"/>
  <c r="T4" i="18"/>
  <c r="T5" i="18"/>
  <c r="T6" i="18"/>
  <c r="T7" i="18"/>
  <c r="T8" i="18"/>
  <c r="T9" i="18"/>
  <c r="T10" i="18"/>
  <c r="T11" i="18"/>
  <c r="T12" i="18"/>
  <c r="T13" i="18"/>
  <c r="T14" i="18"/>
  <c r="T15" i="18"/>
  <c r="T16" i="18"/>
  <c r="T17" i="18"/>
  <c r="T18" i="18"/>
  <c r="T19" i="18"/>
  <c r="T20" i="18"/>
  <c r="T21" i="18"/>
  <c r="T22" i="18"/>
  <c r="T23" i="18"/>
  <c r="T24" i="18"/>
  <c r="T25" i="18"/>
  <c r="T26" i="18"/>
  <c r="T27" i="18"/>
  <c r="T28" i="18"/>
  <c r="T29" i="18"/>
  <c r="T30" i="18"/>
  <c r="T31" i="18"/>
  <c r="T32" i="18"/>
  <c r="T33" i="18"/>
  <c r="T34" i="18"/>
  <c r="T35" i="18"/>
  <c r="T36" i="18"/>
  <c r="T37" i="18"/>
  <c r="T38" i="18"/>
  <c r="T39" i="18"/>
  <c r="T40" i="18"/>
  <c r="T41" i="18"/>
  <c r="T42" i="18"/>
  <c r="T43" i="18"/>
  <c r="T44" i="18"/>
  <c r="T45" i="18"/>
  <c r="T46" i="18"/>
  <c r="T47" i="18"/>
  <c r="T48" i="18"/>
  <c r="T49" i="18"/>
  <c r="T50" i="18"/>
  <c r="T51" i="18"/>
  <c r="T52" i="18"/>
  <c r="T53" i="18"/>
  <c r="T54" i="18"/>
  <c r="T55" i="18"/>
  <c r="T56" i="18"/>
  <c r="T57" i="18"/>
  <c r="T58" i="18"/>
  <c r="T59" i="18"/>
  <c r="T60" i="18"/>
  <c r="T61" i="18"/>
  <c r="T62" i="18"/>
  <c r="T63" i="18"/>
  <c r="T64" i="18"/>
  <c r="T65" i="18"/>
  <c r="T66" i="18"/>
  <c r="T68" i="18"/>
  <c r="T69" i="18"/>
  <c r="T70" i="18"/>
  <c r="T71" i="18"/>
  <c r="T72" i="18"/>
  <c r="T74" i="18"/>
  <c r="T75" i="18"/>
  <c r="T76" i="18"/>
  <c r="T77" i="18"/>
  <c r="T78" i="18"/>
  <c r="T79" i="18"/>
  <c r="T80" i="18"/>
  <c r="T81" i="18"/>
  <c r="T82" i="18"/>
  <c r="T83" i="18"/>
  <c r="T84" i="18"/>
  <c r="T85" i="18"/>
  <c r="T86" i="18"/>
  <c r="T87" i="18"/>
  <c r="T88" i="18"/>
  <c r="T89" i="18"/>
  <c r="T90" i="18"/>
  <c r="T91" i="18"/>
  <c r="T92" i="18"/>
  <c r="T93" i="18"/>
  <c r="T94" i="18"/>
  <c r="T95" i="18"/>
  <c r="T96" i="18"/>
  <c r="T97" i="18"/>
  <c r="T98" i="18"/>
  <c r="T99" i="18"/>
  <c r="T100" i="18"/>
  <c r="T101" i="18"/>
  <c r="T102" i="18"/>
  <c r="T103" i="18"/>
  <c r="T104" i="18"/>
  <c r="T105" i="18"/>
  <c r="T106" i="18"/>
  <c r="T107" i="18"/>
  <c r="T108" i="18"/>
  <c r="T109" i="18"/>
  <c r="T110" i="18"/>
  <c r="T111" i="18"/>
  <c r="T112" i="18"/>
  <c r="T113" i="18"/>
  <c r="T114" i="18"/>
  <c r="T115" i="18"/>
  <c r="T116" i="18"/>
  <c r="T117" i="18"/>
  <c r="T118" i="18"/>
  <c r="T119" i="18"/>
  <c r="T120" i="18"/>
  <c r="T121" i="18"/>
  <c r="T122" i="18"/>
  <c r="T123" i="18"/>
  <c r="T124" i="18"/>
  <c r="T125" i="18"/>
  <c r="T126" i="18"/>
  <c r="T127" i="18"/>
  <c r="T128" i="18"/>
  <c r="T129" i="18"/>
  <c r="T130" i="18"/>
  <c r="T131" i="18"/>
  <c r="T132" i="18"/>
  <c r="T133" i="18"/>
  <c r="T134" i="18"/>
  <c r="T135" i="18"/>
  <c r="T136" i="18"/>
  <c r="T137" i="18"/>
  <c r="T138" i="18"/>
  <c r="T139" i="18"/>
  <c r="T140" i="18"/>
  <c r="T141" i="18"/>
  <c r="T142" i="18"/>
  <c r="T143" i="18"/>
  <c r="T144" i="18"/>
  <c r="T145" i="18"/>
  <c r="T146" i="18"/>
  <c r="T147" i="18"/>
  <c r="T148" i="18"/>
  <c r="T149" i="18"/>
  <c r="T150" i="18"/>
  <c r="T151" i="18"/>
  <c r="T152" i="18"/>
  <c r="T153" i="18"/>
  <c r="T154" i="18"/>
  <c r="T155" i="18"/>
  <c r="T156" i="18"/>
  <c r="T157" i="18"/>
  <c r="T158" i="18"/>
  <c r="T159" i="18"/>
  <c r="T160" i="18"/>
  <c r="T161" i="18"/>
  <c r="T162" i="18"/>
  <c r="T163" i="18"/>
  <c r="T164" i="18"/>
  <c r="T165" i="18"/>
  <c r="T166" i="18"/>
  <c r="T167" i="18"/>
  <c r="T168" i="18"/>
  <c r="T169" i="18"/>
  <c r="T170" i="18"/>
  <c r="T171" i="18"/>
  <c r="T172" i="18"/>
  <c r="T173" i="18"/>
  <c r="T174" i="18"/>
  <c r="T175" i="18"/>
  <c r="T176" i="18"/>
  <c r="T177" i="18"/>
  <c r="T178" i="18"/>
  <c r="T179" i="18"/>
  <c r="T180" i="18"/>
  <c r="T181" i="18"/>
  <c r="T182" i="18"/>
  <c r="T183" i="18"/>
  <c r="T184" i="18"/>
  <c r="T185" i="18"/>
  <c r="T186" i="18"/>
  <c r="T187" i="18"/>
  <c r="T188" i="18"/>
  <c r="T189" i="18"/>
  <c r="T190" i="18"/>
  <c r="T191" i="18"/>
  <c r="T192" i="18"/>
  <c r="T193" i="18"/>
  <c r="T194" i="18"/>
  <c r="T195" i="18"/>
  <c r="T196" i="18"/>
  <c r="T197" i="18"/>
  <c r="T198" i="18"/>
  <c r="T199" i="18"/>
  <c r="T200" i="18"/>
  <c r="T201" i="18"/>
  <c r="T3" i="15"/>
  <c r="T4" i="15"/>
  <c r="T5" i="15"/>
  <c r="T6" i="15"/>
  <c r="T7" i="15"/>
  <c r="T8" i="15"/>
  <c r="T9" i="15"/>
  <c r="T10" i="15"/>
  <c r="T11" i="15"/>
  <c r="T12" i="15"/>
  <c r="T13" i="15"/>
  <c r="T14" i="15"/>
  <c r="T15" i="15"/>
  <c r="T16" i="15"/>
  <c r="T17" i="15"/>
  <c r="T18" i="15"/>
  <c r="T19" i="15"/>
  <c r="T20" i="15"/>
  <c r="T21" i="15"/>
  <c r="T22" i="15"/>
  <c r="T23" i="15"/>
  <c r="T24" i="15"/>
  <c r="T25" i="15"/>
  <c r="T26" i="15"/>
  <c r="T27" i="15"/>
  <c r="T28" i="15"/>
  <c r="T29" i="15"/>
  <c r="T30" i="15"/>
  <c r="T31" i="15"/>
  <c r="T32" i="15"/>
  <c r="T33" i="15"/>
  <c r="T34" i="15"/>
  <c r="T35" i="15"/>
  <c r="T36" i="15"/>
  <c r="T37" i="15"/>
  <c r="T38" i="15"/>
  <c r="T39" i="15"/>
  <c r="T40" i="15"/>
  <c r="T41" i="15"/>
  <c r="T42" i="15"/>
  <c r="T43" i="15"/>
  <c r="T44" i="15"/>
  <c r="T45" i="15"/>
  <c r="T46" i="15"/>
  <c r="T47" i="15"/>
  <c r="T48" i="15"/>
  <c r="T49" i="15"/>
  <c r="T50" i="15"/>
  <c r="T51" i="15"/>
  <c r="T52" i="15"/>
  <c r="T53" i="15"/>
  <c r="T54" i="15"/>
  <c r="T55" i="15"/>
  <c r="T56" i="15"/>
  <c r="T57" i="15"/>
  <c r="T58" i="15"/>
  <c r="T59" i="15"/>
  <c r="T60" i="15"/>
  <c r="T61" i="15"/>
  <c r="T62" i="15"/>
  <c r="T63" i="15"/>
  <c r="T64" i="15"/>
  <c r="T65" i="15"/>
  <c r="T66" i="15"/>
  <c r="T68" i="15"/>
  <c r="T69" i="15"/>
  <c r="T70" i="15"/>
  <c r="T71" i="15"/>
  <c r="T72" i="15"/>
  <c r="T74" i="15"/>
  <c r="T75" i="15"/>
  <c r="T76" i="15"/>
  <c r="T77" i="15"/>
  <c r="T78" i="15"/>
  <c r="T79" i="15"/>
  <c r="T80" i="15"/>
  <c r="T81" i="15"/>
  <c r="T82" i="15"/>
  <c r="T83" i="15"/>
  <c r="T84" i="15"/>
  <c r="T85" i="15"/>
  <c r="T86" i="15"/>
  <c r="T87" i="15"/>
  <c r="T88" i="15"/>
  <c r="T89" i="15"/>
  <c r="T90" i="15"/>
  <c r="T91" i="15"/>
  <c r="T92" i="15"/>
  <c r="T93" i="15"/>
  <c r="T94" i="15"/>
  <c r="T95" i="15"/>
  <c r="T96" i="15"/>
  <c r="T97" i="15"/>
  <c r="T98" i="15"/>
  <c r="T99" i="15"/>
  <c r="T100" i="15"/>
  <c r="T101" i="15"/>
  <c r="T102" i="15"/>
  <c r="T103" i="15"/>
  <c r="T104" i="15"/>
  <c r="T105" i="15"/>
  <c r="T106" i="15"/>
  <c r="T107" i="15"/>
  <c r="T108" i="15"/>
  <c r="T109" i="15"/>
  <c r="T110" i="15"/>
  <c r="T111" i="15"/>
  <c r="T112" i="15"/>
  <c r="T113" i="15"/>
  <c r="T114" i="15"/>
  <c r="T115" i="15"/>
  <c r="T116" i="15"/>
  <c r="T117" i="15"/>
  <c r="T118" i="15"/>
  <c r="T119" i="15"/>
  <c r="T120" i="15"/>
  <c r="T121" i="15"/>
  <c r="T122" i="15"/>
  <c r="T123" i="15"/>
  <c r="T124" i="15"/>
  <c r="T125" i="15"/>
  <c r="T126" i="15"/>
  <c r="T127" i="15"/>
  <c r="T128" i="15"/>
  <c r="T129" i="15"/>
  <c r="T130" i="15"/>
  <c r="T131" i="15"/>
  <c r="T132" i="15"/>
  <c r="T133" i="15"/>
  <c r="T134" i="15"/>
  <c r="T135" i="15"/>
  <c r="T136" i="15"/>
  <c r="T137" i="15"/>
  <c r="T138" i="15"/>
  <c r="T139" i="15"/>
  <c r="T140" i="15"/>
  <c r="T141" i="15"/>
  <c r="T142" i="15"/>
  <c r="T143" i="15"/>
  <c r="T144" i="15"/>
  <c r="T145" i="15"/>
  <c r="T146" i="15"/>
  <c r="T147" i="15"/>
  <c r="T148" i="15"/>
  <c r="T149" i="15"/>
  <c r="T150" i="15"/>
  <c r="T151" i="15"/>
  <c r="T152" i="15"/>
  <c r="T153" i="15"/>
  <c r="T154" i="15"/>
  <c r="T155" i="15"/>
  <c r="T156" i="15"/>
  <c r="T157" i="15"/>
  <c r="T158" i="15"/>
  <c r="T159" i="15"/>
  <c r="T160" i="15"/>
  <c r="T161" i="15"/>
  <c r="T162" i="15"/>
  <c r="T163" i="15"/>
  <c r="T164" i="15"/>
  <c r="T165" i="15"/>
  <c r="T166" i="15"/>
  <c r="T167" i="15"/>
  <c r="T168" i="15"/>
  <c r="T169" i="15"/>
  <c r="T170" i="15"/>
  <c r="T171" i="15"/>
  <c r="T172" i="15"/>
  <c r="T173" i="15"/>
  <c r="T174" i="15"/>
  <c r="T175" i="15"/>
  <c r="T176" i="15"/>
  <c r="T177" i="15"/>
  <c r="T178" i="15"/>
  <c r="T179" i="15"/>
  <c r="T180" i="15"/>
  <c r="T181" i="15"/>
  <c r="T182" i="15"/>
  <c r="T183" i="15"/>
  <c r="T184" i="15"/>
  <c r="T185" i="15"/>
  <c r="T186" i="15"/>
  <c r="T187" i="15"/>
  <c r="T188" i="15"/>
  <c r="T189" i="15"/>
  <c r="T190" i="15"/>
  <c r="T191" i="15"/>
  <c r="T192" i="15"/>
  <c r="T193" i="15"/>
  <c r="T194" i="15"/>
  <c r="T195" i="15"/>
  <c r="T196" i="15"/>
  <c r="T197" i="15"/>
  <c r="T198" i="15"/>
  <c r="T199" i="15"/>
  <c r="T200" i="15"/>
  <c r="T201" i="15"/>
  <c r="T3" i="12"/>
  <c r="T4" i="12"/>
  <c r="T5" i="12"/>
  <c r="T6" i="12"/>
  <c r="T7" i="12"/>
  <c r="T8" i="12"/>
  <c r="T9" i="12"/>
  <c r="T10" i="12"/>
  <c r="T11" i="12"/>
  <c r="T12" i="12"/>
  <c r="T13" i="12"/>
  <c r="T14" i="12"/>
  <c r="T15" i="12"/>
  <c r="T16" i="12"/>
  <c r="T17" i="12"/>
  <c r="T18" i="12"/>
  <c r="T19" i="12"/>
  <c r="T20" i="12"/>
  <c r="T21" i="12"/>
  <c r="T22" i="12"/>
  <c r="T23" i="12"/>
  <c r="T24" i="12"/>
  <c r="T25" i="12"/>
  <c r="T26" i="12"/>
  <c r="T27" i="12"/>
  <c r="T28" i="12"/>
  <c r="T29" i="12"/>
  <c r="T30" i="12"/>
  <c r="T31" i="12"/>
  <c r="T32" i="12"/>
  <c r="T33" i="12"/>
  <c r="T34" i="12"/>
  <c r="T35" i="12"/>
  <c r="T36" i="12"/>
  <c r="T37" i="12"/>
  <c r="T38" i="12"/>
  <c r="T39" i="12"/>
  <c r="T40" i="12"/>
  <c r="T41" i="12"/>
  <c r="T42" i="12"/>
  <c r="T43" i="12"/>
  <c r="T44" i="12"/>
  <c r="T45" i="12"/>
  <c r="T46" i="12"/>
  <c r="T47" i="12"/>
  <c r="T48" i="12"/>
  <c r="T49" i="12"/>
  <c r="T50" i="12"/>
  <c r="T51" i="12"/>
  <c r="T52" i="12"/>
  <c r="T53" i="12"/>
  <c r="T54" i="12"/>
  <c r="T55" i="12"/>
  <c r="T56" i="12"/>
  <c r="T57" i="12"/>
  <c r="T58" i="12"/>
  <c r="T59" i="12"/>
  <c r="T60" i="12"/>
  <c r="T61" i="12"/>
  <c r="T62" i="12"/>
  <c r="T63" i="12"/>
  <c r="T64" i="12"/>
  <c r="T65" i="12"/>
  <c r="T66" i="12"/>
  <c r="T68" i="12"/>
  <c r="T69" i="12"/>
  <c r="T70" i="12"/>
  <c r="T71" i="12"/>
  <c r="T72" i="12"/>
  <c r="T74" i="12"/>
  <c r="T75" i="12"/>
  <c r="T76" i="12"/>
  <c r="T77" i="12"/>
  <c r="T78" i="12"/>
  <c r="T79" i="12"/>
  <c r="T80" i="12"/>
  <c r="T81" i="12"/>
  <c r="T82" i="12"/>
  <c r="T83" i="12"/>
  <c r="T84" i="12"/>
  <c r="T85" i="12"/>
  <c r="T86" i="12"/>
  <c r="T87" i="12"/>
  <c r="T88" i="12"/>
  <c r="T89" i="12"/>
  <c r="T90" i="12"/>
  <c r="T91" i="12"/>
  <c r="T92" i="12"/>
  <c r="T93" i="12"/>
  <c r="T94" i="12"/>
  <c r="T95" i="12"/>
  <c r="T96" i="12"/>
  <c r="T97" i="12"/>
  <c r="T98" i="12"/>
  <c r="T99" i="12"/>
  <c r="T100" i="12"/>
  <c r="T101" i="12"/>
  <c r="T102" i="12"/>
  <c r="T103" i="12"/>
  <c r="T104" i="12"/>
  <c r="T105" i="12"/>
  <c r="T106" i="12"/>
  <c r="T107" i="12"/>
  <c r="T108" i="12"/>
  <c r="T109" i="12"/>
  <c r="T110" i="12"/>
  <c r="T111" i="12"/>
  <c r="T112" i="12"/>
  <c r="T113" i="12"/>
  <c r="T114" i="12"/>
  <c r="T115" i="12"/>
  <c r="T116" i="12"/>
  <c r="T117" i="12"/>
  <c r="T118" i="12"/>
  <c r="T119" i="12"/>
  <c r="T120" i="12"/>
  <c r="T121" i="12"/>
  <c r="T122" i="12"/>
  <c r="T123" i="12"/>
  <c r="T124" i="12"/>
  <c r="T125" i="12"/>
  <c r="T126" i="12"/>
  <c r="T127" i="12"/>
  <c r="T128" i="12"/>
  <c r="T129" i="12"/>
  <c r="T130" i="12"/>
  <c r="T131" i="12"/>
  <c r="T132" i="12"/>
  <c r="T133" i="12"/>
  <c r="T134" i="12"/>
  <c r="T135" i="12"/>
  <c r="T136" i="12"/>
  <c r="T137" i="12"/>
  <c r="T138" i="12"/>
  <c r="T139" i="12"/>
  <c r="T140" i="12"/>
  <c r="T141" i="12"/>
  <c r="T142" i="12"/>
  <c r="T143" i="12"/>
  <c r="T144" i="12"/>
  <c r="T145" i="12"/>
  <c r="T146" i="12"/>
  <c r="T147" i="12"/>
  <c r="T148" i="12"/>
  <c r="T149" i="12"/>
  <c r="T150" i="12"/>
  <c r="T151" i="12"/>
  <c r="T152" i="12"/>
  <c r="T153" i="12"/>
  <c r="T154" i="12"/>
  <c r="T155" i="12"/>
  <c r="T156" i="12"/>
  <c r="T157" i="12"/>
  <c r="T158" i="12"/>
  <c r="T159" i="12"/>
  <c r="T160" i="12"/>
  <c r="T161" i="12"/>
  <c r="T162" i="12"/>
  <c r="T163" i="12"/>
  <c r="T164" i="12"/>
  <c r="T165" i="12"/>
  <c r="T166" i="12"/>
  <c r="T167" i="12"/>
  <c r="T168" i="12"/>
  <c r="T169" i="12"/>
  <c r="T170" i="12"/>
  <c r="T171" i="12"/>
  <c r="T172" i="12"/>
  <c r="T173" i="12"/>
  <c r="T174" i="12"/>
  <c r="T175" i="12"/>
  <c r="T176" i="12"/>
  <c r="T177" i="12"/>
  <c r="T178" i="12"/>
  <c r="T179" i="12"/>
  <c r="T180" i="12"/>
  <c r="T181" i="12"/>
  <c r="T182" i="12"/>
  <c r="T183" i="12"/>
  <c r="T184" i="12"/>
  <c r="T185" i="12"/>
  <c r="T186" i="12"/>
  <c r="T187" i="12"/>
  <c r="T188" i="12"/>
  <c r="T189" i="12"/>
  <c r="T190" i="12"/>
  <c r="T191" i="12"/>
  <c r="T192" i="12"/>
  <c r="T193" i="12"/>
  <c r="T194" i="12"/>
  <c r="T195" i="12"/>
  <c r="T196" i="12"/>
  <c r="T197" i="12"/>
  <c r="T198" i="12"/>
  <c r="T199" i="12"/>
  <c r="T200" i="12"/>
  <c r="T201" i="12"/>
  <c r="T2" i="12"/>
  <c r="T2" i="15"/>
  <c r="T2" i="18"/>
  <c r="T2" i="21"/>
  <c r="T2" i="24"/>
  <c r="T2" i="27"/>
  <c r="T2" i="30"/>
  <c r="T2" i="40"/>
  <c r="T2" i="41"/>
  <c r="B24" i="182"/>
  <c r="D34" i="178"/>
  <c r="B31" i="178"/>
  <c r="B35" i="178"/>
  <c r="E24" i="178"/>
  <c r="D25" i="178"/>
  <c r="B23" i="178"/>
  <c r="D15" i="178"/>
  <c r="B15" i="178"/>
  <c r="C23" i="178"/>
  <c r="N24" i="181"/>
  <c r="C32" i="178"/>
  <c r="E35" i="178"/>
  <c r="C33" i="178"/>
  <c r="F25" i="178"/>
  <c r="D22" i="178"/>
  <c r="G15" i="178"/>
  <c r="C15" i="178"/>
  <c r="C13" i="178"/>
  <c r="D33" i="178"/>
  <c r="H24" i="181"/>
  <c r="D35" i="178"/>
  <c r="B34" i="178"/>
  <c r="F34" i="178"/>
  <c r="C24" i="178"/>
  <c r="C25" i="178"/>
  <c r="D14" i="178"/>
  <c r="D13" i="178"/>
  <c r="F14" i="178"/>
  <c r="B24" i="180"/>
  <c r="C14" i="178"/>
  <c r="B24" i="181"/>
  <c r="B33" i="178"/>
  <c r="C31" i="178"/>
  <c r="E34" i="178"/>
  <c r="B22" i="178"/>
  <c r="D23" i="178"/>
  <c r="C12" i="178"/>
  <c r="B10" i="178"/>
  <c r="B13" i="178"/>
  <c r="C34" i="178"/>
  <c r="N24" i="180"/>
  <c r="D32" i="178"/>
  <c r="E33" i="178"/>
  <c r="G25" i="178"/>
  <c r="B21" i="178"/>
  <c r="B20" i="178"/>
  <c r="E13" i="178"/>
  <c r="E15" i="178"/>
  <c r="E14" i="178"/>
  <c r="B24" i="178"/>
  <c r="H24" i="180"/>
  <c r="F35" i="178"/>
  <c r="C35" i="178"/>
  <c r="D24" i="178"/>
  <c r="E25" i="178"/>
  <c r="B25" i="178"/>
  <c r="F15" i="178"/>
  <c r="B14" i="178"/>
  <c r="D12" i="178"/>
  <c r="C22" i="178"/>
  <c r="H24" i="182"/>
  <c r="G35" i="178"/>
  <c r="B32" i="178"/>
  <c r="B30" i="178"/>
  <c r="E23" i="178"/>
  <c r="C21" i="178"/>
  <c r="F24" i="178"/>
  <c r="B12" i="178"/>
  <c r="B11" i="178"/>
  <c r="N24" i="182"/>
  <c r="C11" i="178"/>
</calcChain>
</file>

<file path=xl/comments1.xml><?xml version="1.0" encoding="utf-8"?>
<comments xmlns="http://schemas.openxmlformats.org/spreadsheetml/2006/main">
  <authors>
    <author>Chris</author>
  </authors>
  <commentList>
    <comment ref="A1" authorId="0" shapeId="0">
      <text>
        <r>
          <rPr>
            <b/>
            <sz val="9"/>
            <color indexed="81"/>
            <rFont val="Tahoma"/>
            <family val="2"/>
          </rPr>
          <t xml:space="preserve">In earnings
</t>
        </r>
        <r>
          <rPr>
            <sz val="9"/>
            <color indexed="81"/>
            <rFont val="Tahoma"/>
            <family val="2"/>
          </rPr>
          <t xml:space="preserve">
</t>
        </r>
      </text>
    </comment>
    <comment ref="M1" authorId="0" shapeId="0">
      <text>
        <r>
          <rPr>
            <b/>
            <sz val="9"/>
            <color indexed="81"/>
            <rFont val="Tahoma"/>
            <family val="2"/>
          </rPr>
          <t>Putts per hole</t>
        </r>
      </text>
    </comment>
  </commentList>
</comments>
</file>

<file path=xl/comments10.xml><?xml version="1.0" encoding="utf-8"?>
<comments xmlns="http://schemas.openxmlformats.org/spreadsheetml/2006/main">
  <authors>
    <author>Chris</author>
    <author xml:space="preserve"> Chris Albright</author>
  </authors>
  <commentList>
    <comment ref="A1" authorId="0" shapeId="0">
      <text>
        <r>
          <rPr>
            <b/>
            <sz val="9"/>
            <color indexed="81"/>
            <rFont val="Tahoma"/>
            <family val="2"/>
          </rPr>
          <t xml:space="preserve">In earnings
</t>
        </r>
        <r>
          <rPr>
            <sz val="9"/>
            <color indexed="81"/>
            <rFont val="Tahoma"/>
            <family val="2"/>
          </rPr>
          <t xml:space="preserve">
</t>
        </r>
      </text>
    </comment>
    <comment ref="D1" authorId="1" shapeId="0">
      <text>
        <r>
          <rPr>
            <b/>
            <sz val="8"/>
            <color indexed="81"/>
            <rFont val="Tahoma"/>
            <family val="2"/>
          </rPr>
          <t>Virtually all tour events are 4 rounds, i.e., 72 holes. However, at least one, the Bob Hope Classic, is 5 rounds.</t>
        </r>
        <r>
          <rPr>
            <sz val="8"/>
            <color indexed="81"/>
            <rFont val="Tahoma"/>
            <family val="2"/>
          </rPr>
          <t xml:space="preserve">
</t>
        </r>
      </text>
    </comment>
    <comment ref="E1" authorId="1" shapeId="0">
      <text>
        <r>
          <rPr>
            <b/>
            <sz val="8"/>
            <color indexed="81"/>
            <rFont val="Tahoma"/>
            <family val="2"/>
          </rPr>
          <t>Each round is 18 holes.</t>
        </r>
        <r>
          <rPr>
            <sz val="8"/>
            <color indexed="81"/>
            <rFont val="Tahoma"/>
            <family val="2"/>
          </rPr>
          <t xml:space="preserve">
</t>
        </r>
      </text>
    </comment>
    <comment ref="F1" authorId="1" shapeId="0">
      <text>
        <r>
          <rPr>
            <b/>
            <sz val="8"/>
            <color indexed="81"/>
            <rFont val="Tahoma"/>
            <family val="2"/>
          </rPr>
          <t>After the first 2 rounds, less than half the golfers make the cut and get to play the last 2 rounds.</t>
        </r>
        <r>
          <rPr>
            <sz val="8"/>
            <color indexed="81"/>
            <rFont val="Tahoma"/>
            <family val="2"/>
          </rPr>
          <t xml:space="preserve">
</t>
        </r>
      </text>
    </comment>
    <comment ref="K1" authorId="1" shapeId="0">
      <text>
        <r>
          <rPr>
            <b/>
            <sz val="8"/>
            <color indexed="81"/>
            <rFont val="Tahoma"/>
            <family val="2"/>
          </rPr>
          <t>Percentage of fairways hit</t>
        </r>
        <r>
          <rPr>
            <sz val="8"/>
            <color indexed="81"/>
            <rFont val="Tahoma"/>
            <family val="2"/>
          </rPr>
          <t xml:space="preserve">
</t>
        </r>
      </text>
    </comment>
    <comment ref="L1" authorId="1" shapeId="0">
      <text>
        <r>
          <rPr>
            <b/>
            <sz val="8"/>
            <color indexed="81"/>
            <rFont val="Tahoma"/>
            <family val="2"/>
          </rPr>
          <t>No more than 3 shots to reach the green for a par 5, no more than 2 for a par 4, and no more than 1 for a par 3</t>
        </r>
        <r>
          <rPr>
            <sz val="8"/>
            <color indexed="81"/>
            <rFont val="Tahoma"/>
            <family val="2"/>
          </rPr>
          <t xml:space="preserve">
</t>
        </r>
      </text>
    </comment>
    <comment ref="M1" authorId="0" shapeId="0">
      <text>
        <r>
          <rPr>
            <b/>
            <sz val="9"/>
            <color indexed="81"/>
            <rFont val="Tahoma"/>
            <family val="2"/>
          </rPr>
          <t>Putts per hole</t>
        </r>
      </text>
    </comment>
    <comment ref="N1" authorId="1" shapeId="0">
      <text>
        <r>
          <rPr>
            <b/>
            <sz val="8"/>
            <color indexed="81"/>
            <rFont val="Tahoma"/>
            <family val="2"/>
          </rPr>
          <t>Percent of time it takes no more than 2 shots to get in the hole from a green-side sand trap</t>
        </r>
        <r>
          <rPr>
            <sz val="8"/>
            <color indexed="81"/>
            <rFont val="Tahoma"/>
            <family val="2"/>
          </rPr>
          <t xml:space="preserve">
</t>
        </r>
      </text>
    </comment>
    <comment ref="O1" authorId="1" shapeId="0">
      <text>
        <r>
          <rPr>
            <b/>
            <sz val="8"/>
            <color indexed="81"/>
            <rFont val="Tahoma"/>
            <family val="2"/>
          </rPr>
          <t>An eagle is 2 under par.</t>
        </r>
        <r>
          <rPr>
            <sz val="8"/>
            <color indexed="81"/>
            <rFont val="Tahoma"/>
            <family val="2"/>
          </rPr>
          <t xml:space="preserve">
</t>
        </r>
      </text>
    </comment>
    <comment ref="P1" authorId="1" shapeId="0">
      <text>
        <r>
          <rPr>
            <b/>
            <sz val="8"/>
            <color indexed="81"/>
            <rFont val="Tahoma"/>
            <family val="2"/>
          </rPr>
          <t>A birdie is 1 under par.</t>
        </r>
        <r>
          <rPr>
            <sz val="8"/>
            <color indexed="81"/>
            <rFont val="Tahoma"/>
            <family val="2"/>
          </rPr>
          <t xml:space="preserve">
</t>
        </r>
      </text>
    </comment>
    <comment ref="Q1" authorId="1" shapeId="0">
      <text>
        <r>
          <rPr>
            <b/>
            <sz val="8"/>
            <color indexed="81"/>
            <rFont val="Tahoma"/>
            <family val="2"/>
          </rPr>
          <t>Par is 3, 4, or 5, depending on the length of the hole. It is the "standard" for good golfers.</t>
        </r>
        <r>
          <rPr>
            <sz val="8"/>
            <color indexed="81"/>
            <rFont val="Tahoma"/>
            <family val="2"/>
          </rPr>
          <t xml:space="preserve">
</t>
        </r>
      </text>
    </comment>
    <comment ref="R1" authorId="1" shapeId="0">
      <text>
        <r>
          <rPr>
            <b/>
            <sz val="8"/>
            <color indexed="81"/>
            <rFont val="Tahoma"/>
            <family val="2"/>
          </rPr>
          <t>A bogey is 1 over par.</t>
        </r>
        <r>
          <rPr>
            <sz val="8"/>
            <color indexed="81"/>
            <rFont val="Tahoma"/>
            <family val="2"/>
          </rPr>
          <t xml:space="preserve">
</t>
        </r>
      </text>
    </comment>
  </commentList>
</comments>
</file>

<file path=xl/comments11.xml><?xml version="1.0" encoding="utf-8"?>
<comments xmlns="http://schemas.openxmlformats.org/spreadsheetml/2006/main">
  <authors>
    <author>Chris</author>
    <author xml:space="preserve"> Chris Albright</author>
  </authors>
  <commentList>
    <comment ref="A1" authorId="0" shapeId="0">
      <text>
        <r>
          <rPr>
            <b/>
            <sz val="9"/>
            <color indexed="81"/>
            <rFont val="Tahoma"/>
            <family val="2"/>
          </rPr>
          <t xml:space="preserve">In earnings
</t>
        </r>
        <r>
          <rPr>
            <sz val="9"/>
            <color indexed="81"/>
            <rFont val="Tahoma"/>
            <family val="2"/>
          </rPr>
          <t xml:space="preserve">
</t>
        </r>
      </text>
    </comment>
    <comment ref="D1" authorId="1" shapeId="0">
      <text>
        <r>
          <rPr>
            <b/>
            <sz val="8"/>
            <color indexed="81"/>
            <rFont val="Tahoma"/>
            <family val="2"/>
          </rPr>
          <t>Virtually all tour events are 4 rounds, i.e., 72 holes. However, at least one, the Bob Hope Classic, is 5 rounds.</t>
        </r>
        <r>
          <rPr>
            <sz val="8"/>
            <color indexed="81"/>
            <rFont val="Tahoma"/>
            <family val="2"/>
          </rPr>
          <t xml:space="preserve">
</t>
        </r>
      </text>
    </comment>
    <comment ref="E1" authorId="1" shapeId="0">
      <text>
        <r>
          <rPr>
            <b/>
            <sz val="8"/>
            <color indexed="81"/>
            <rFont val="Tahoma"/>
            <family val="2"/>
          </rPr>
          <t>Each round is 18 holes.</t>
        </r>
        <r>
          <rPr>
            <sz val="8"/>
            <color indexed="81"/>
            <rFont val="Tahoma"/>
            <family val="2"/>
          </rPr>
          <t xml:space="preserve">
</t>
        </r>
      </text>
    </comment>
    <comment ref="F1" authorId="1" shapeId="0">
      <text>
        <r>
          <rPr>
            <b/>
            <sz val="8"/>
            <color indexed="81"/>
            <rFont val="Tahoma"/>
            <family val="2"/>
          </rPr>
          <t>After the first 2 rounds, less than half the golfers make the cut and get to play the last 2 rounds.</t>
        </r>
        <r>
          <rPr>
            <sz val="8"/>
            <color indexed="81"/>
            <rFont val="Tahoma"/>
            <family val="2"/>
          </rPr>
          <t xml:space="preserve">
</t>
        </r>
      </text>
    </comment>
    <comment ref="K1" authorId="1" shapeId="0">
      <text>
        <r>
          <rPr>
            <b/>
            <sz val="8"/>
            <color indexed="81"/>
            <rFont val="Tahoma"/>
            <family val="2"/>
          </rPr>
          <t>Percentage of fairways hit</t>
        </r>
        <r>
          <rPr>
            <sz val="8"/>
            <color indexed="81"/>
            <rFont val="Tahoma"/>
            <family val="2"/>
          </rPr>
          <t xml:space="preserve">
</t>
        </r>
      </text>
    </comment>
    <comment ref="L1" authorId="1" shapeId="0">
      <text>
        <r>
          <rPr>
            <b/>
            <sz val="8"/>
            <color indexed="81"/>
            <rFont val="Tahoma"/>
            <family val="2"/>
          </rPr>
          <t>No more than 3 shots to reach the green for a par 5, no more than 2 for a par 4, and no more than 1 for a par 3</t>
        </r>
        <r>
          <rPr>
            <sz val="8"/>
            <color indexed="81"/>
            <rFont val="Tahoma"/>
            <family val="2"/>
          </rPr>
          <t xml:space="preserve">
</t>
        </r>
      </text>
    </comment>
    <comment ref="M1" authorId="0" shapeId="0">
      <text>
        <r>
          <rPr>
            <b/>
            <sz val="9"/>
            <color indexed="81"/>
            <rFont val="Tahoma"/>
            <family val="2"/>
          </rPr>
          <t>Putts per hole</t>
        </r>
      </text>
    </comment>
    <comment ref="N1" authorId="1" shapeId="0">
      <text>
        <r>
          <rPr>
            <b/>
            <sz val="8"/>
            <color indexed="81"/>
            <rFont val="Tahoma"/>
            <family val="2"/>
          </rPr>
          <t>Percent of time it takes no more than 2 shots to get in the hole from a green-side sand trap</t>
        </r>
        <r>
          <rPr>
            <sz val="8"/>
            <color indexed="81"/>
            <rFont val="Tahoma"/>
            <family val="2"/>
          </rPr>
          <t xml:space="preserve">
</t>
        </r>
      </text>
    </comment>
    <comment ref="O1" authorId="1" shapeId="0">
      <text>
        <r>
          <rPr>
            <b/>
            <sz val="8"/>
            <color indexed="81"/>
            <rFont val="Tahoma"/>
            <family val="2"/>
          </rPr>
          <t>An eagle is 2 under par.</t>
        </r>
        <r>
          <rPr>
            <sz val="8"/>
            <color indexed="81"/>
            <rFont val="Tahoma"/>
            <family val="2"/>
          </rPr>
          <t xml:space="preserve">
</t>
        </r>
      </text>
    </comment>
    <comment ref="P1" authorId="1" shapeId="0">
      <text>
        <r>
          <rPr>
            <b/>
            <sz val="8"/>
            <color indexed="81"/>
            <rFont val="Tahoma"/>
            <family val="2"/>
          </rPr>
          <t>A birdie is 1 under par.</t>
        </r>
        <r>
          <rPr>
            <sz val="8"/>
            <color indexed="81"/>
            <rFont val="Tahoma"/>
            <family val="2"/>
          </rPr>
          <t xml:space="preserve">
</t>
        </r>
      </text>
    </comment>
    <comment ref="Q1" authorId="1" shapeId="0">
      <text>
        <r>
          <rPr>
            <b/>
            <sz val="8"/>
            <color indexed="81"/>
            <rFont val="Tahoma"/>
            <family val="2"/>
          </rPr>
          <t>Par is 3, 4, or 5, depending on the length of the hole. It is the "standard" for good golfers.</t>
        </r>
        <r>
          <rPr>
            <sz val="8"/>
            <color indexed="81"/>
            <rFont val="Tahoma"/>
            <family val="2"/>
          </rPr>
          <t xml:space="preserve">
</t>
        </r>
      </text>
    </comment>
    <comment ref="R1" authorId="1" shapeId="0">
      <text>
        <r>
          <rPr>
            <b/>
            <sz val="8"/>
            <color indexed="81"/>
            <rFont val="Tahoma"/>
            <family val="2"/>
          </rPr>
          <t>A bogey is 1 over par.</t>
        </r>
        <r>
          <rPr>
            <sz val="8"/>
            <color indexed="81"/>
            <rFont val="Tahoma"/>
            <family val="2"/>
          </rPr>
          <t xml:space="preserve">
</t>
        </r>
      </text>
    </comment>
  </commentList>
</comments>
</file>

<file path=xl/comments12.xml><?xml version="1.0" encoding="utf-8"?>
<comments xmlns="http://schemas.openxmlformats.org/spreadsheetml/2006/main">
  <authors>
    <author>Chris</author>
    <author xml:space="preserve"> Chris Albright</author>
  </authors>
  <commentList>
    <comment ref="A1" authorId="0" shapeId="0">
      <text>
        <r>
          <rPr>
            <b/>
            <sz val="9"/>
            <color indexed="81"/>
            <rFont val="Tahoma"/>
            <family val="2"/>
          </rPr>
          <t xml:space="preserve">In earnings
</t>
        </r>
        <r>
          <rPr>
            <sz val="9"/>
            <color indexed="81"/>
            <rFont val="Tahoma"/>
            <family val="2"/>
          </rPr>
          <t xml:space="preserve">
</t>
        </r>
      </text>
    </comment>
    <comment ref="D1" authorId="1" shapeId="0">
      <text>
        <r>
          <rPr>
            <b/>
            <sz val="8"/>
            <color indexed="81"/>
            <rFont val="Tahoma"/>
            <family val="2"/>
          </rPr>
          <t>Virtually all tour events are 4 rounds, i.e., 72 holes. However, at least one, the Bob Hope Classic, is 5 rounds.</t>
        </r>
        <r>
          <rPr>
            <sz val="8"/>
            <color indexed="81"/>
            <rFont val="Tahoma"/>
            <family val="2"/>
          </rPr>
          <t xml:space="preserve">
</t>
        </r>
      </text>
    </comment>
    <comment ref="E1" authorId="1" shapeId="0">
      <text>
        <r>
          <rPr>
            <b/>
            <sz val="8"/>
            <color indexed="81"/>
            <rFont val="Tahoma"/>
            <family val="2"/>
          </rPr>
          <t>Each round is 18 holes.</t>
        </r>
        <r>
          <rPr>
            <sz val="8"/>
            <color indexed="81"/>
            <rFont val="Tahoma"/>
            <family val="2"/>
          </rPr>
          <t xml:space="preserve">
</t>
        </r>
      </text>
    </comment>
    <comment ref="F1" authorId="1" shapeId="0">
      <text>
        <r>
          <rPr>
            <b/>
            <sz val="8"/>
            <color indexed="81"/>
            <rFont val="Tahoma"/>
            <family val="2"/>
          </rPr>
          <t>After the first 2 rounds, less than half the golfers make the cut and get to play the last 2 rounds.</t>
        </r>
        <r>
          <rPr>
            <sz val="8"/>
            <color indexed="81"/>
            <rFont val="Tahoma"/>
            <family val="2"/>
          </rPr>
          <t xml:space="preserve">
</t>
        </r>
      </text>
    </comment>
    <comment ref="K1" authorId="1" shapeId="0">
      <text>
        <r>
          <rPr>
            <b/>
            <sz val="8"/>
            <color indexed="81"/>
            <rFont val="Tahoma"/>
            <family val="2"/>
          </rPr>
          <t>Percentage of fairways hit</t>
        </r>
        <r>
          <rPr>
            <sz val="8"/>
            <color indexed="81"/>
            <rFont val="Tahoma"/>
            <family val="2"/>
          </rPr>
          <t xml:space="preserve">
</t>
        </r>
      </text>
    </comment>
    <comment ref="L1" authorId="1" shapeId="0">
      <text>
        <r>
          <rPr>
            <b/>
            <sz val="8"/>
            <color indexed="81"/>
            <rFont val="Tahoma"/>
            <family val="2"/>
          </rPr>
          <t>No more than 3 shots to reach the green for a par 5, no more than 2 for a par 4, and no more than 1 for a par 3</t>
        </r>
        <r>
          <rPr>
            <sz val="8"/>
            <color indexed="81"/>
            <rFont val="Tahoma"/>
            <family val="2"/>
          </rPr>
          <t xml:space="preserve">
</t>
        </r>
      </text>
    </comment>
    <comment ref="M1" authorId="0" shapeId="0">
      <text>
        <r>
          <rPr>
            <b/>
            <sz val="9"/>
            <color indexed="81"/>
            <rFont val="Tahoma"/>
            <family val="2"/>
          </rPr>
          <t>Putts per hole</t>
        </r>
      </text>
    </comment>
    <comment ref="N1" authorId="1" shapeId="0">
      <text>
        <r>
          <rPr>
            <b/>
            <sz val="8"/>
            <color indexed="81"/>
            <rFont val="Tahoma"/>
            <family val="2"/>
          </rPr>
          <t>Percent of time it takes no more than 2 shots to get in the hole from a green-side sand trap</t>
        </r>
        <r>
          <rPr>
            <sz val="8"/>
            <color indexed="81"/>
            <rFont val="Tahoma"/>
            <family val="2"/>
          </rPr>
          <t xml:space="preserve">
</t>
        </r>
      </text>
    </comment>
    <comment ref="O1" authorId="1" shapeId="0">
      <text>
        <r>
          <rPr>
            <b/>
            <sz val="8"/>
            <color indexed="81"/>
            <rFont val="Tahoma"/>
            <family val="2"/>
          </rPr>
          <t>An eagle is 2 under par.</t>
        </r>
        <r>
          <rPr>
            <sz val="8"/>
            <color indexed="81"/>
            <rFont val="Tahoma"/>
            <family val="2"/>
          </rPr>
          <t xml:space="preserve">
</t>
        </r>
      </text>
    </comment>
    <comment ref="P1" authorId="1" shapeId="0">
      <text>
        <r>
          <rPr>
            <b/>
            <sz val="8"/>
            <color indexed="81"/>
            <rFont val="Tahoma"/>
            <family val="2"/>
          </rPr>
          <t>A birdie is 1 under par.</t>
        </r>
        <r>
          <rPr>
            <sz val="8"/>
            <color indexed="81"/>
            <rFont val="Tahoma"/>
            <family val="2"/>
          </rPr>
          <t xml:space="preserve">
</t>
        </r>
      </text>
    </comment>
    <comment ref="Q1" authorId="1" shapeId="0">
      <text>
        <r>
          <rPr>
            <b/>
            <sz val="8"/>
            <color indexed="81"/>
            <rFont val="Tahoma"/>
            <family val="2"/>
          </rPr>
          <t>Par is 3, 4, or 5, depending on the length of the hole. It is the "standard" for good golfers.</t>
        </r>
        <r>
          <rPr>
            <sz val="8"/>
            <color indexed="81"/>
            <rFont val="Tahoma"/>
            <family val="2"/>
          </rPr>
          <t xml:space="preserve">
</t>
        </r>
      </text>
    </comment>
    <comment ref="R1" authorId="1" shapeId="0">
      <text>
        <r>
          <rPr>
            <b/>
            <sz val="8"/>
            <color indexed="81"/>
            <rFont val="Tahoma"/>
            <family val="2"/>
          </rPr>
          <t>A bogey is 1 over par.</t>
        </r>
        <r>
          <rPr>
            <sz val="8"/>
            <color indexed="81"/>
            <rFont val="Tahoma"/>
            <family val="2"/>
          </rPr>
          <t xml:space="preserve">
</t>
        </r>
      </text>
    </comment>
  </commentList>
</comments>
</file>

<file path=xl/comments2.xml><?xml version="1.0" encoding="utf-8"?>
<comments xmlns="http://schemas.openxmlformats.org/spreadsheetml/2006/main">
  <authors>
    <author>Chris</author>
  </authors>
  <commentList>
    <comment ref="M1" authorId="0" shapeId="0">
      <text>
        <r>
          <rPr>
            <b/>
            <sz val="9"/>
            <color indexed="81"/>
            <rFont val="Tahoma"/>
            <family val="2"/>
          </rPr>
          <t>Putts per hole</t>
        </r>
      </text>
    </comment>
  </commentList>
</comments>
</file>

<file path=xl/comments3.xml><?xml version="1.0" encoding="utf-8"?>
<comments xmlns="http://schemas.openxmlformats.org/spreadsheetml/2006/main">
  <authors>
    <author>Chris</author>
  </authors>
  <commentList>
    <comment ref="M1" authorId="0" shapeId="0">
      <text>
        <r>
          <rPr>
            <b/>
            <sz val="9"/>
            <color indexed="81"/>
            <rFont val="Tahoma"/>
            <family val="2"/>
          </rPr>
          <t>Putts per hole</t>
        </r>
      </text>
    </comment>
  </commentList>
</comments>
</file>

<file path=xl/comments4.xml><?xml version="1.0" encoding="utf-8"?>
<comments xmlns="http://schemas.openxmlformats.org/spreadsheetml/2006/main">
  <authors>
    <author>Chris</author>
  </authors>
  <commentList>
    <comment ref="M1" authorId="0" shapeId="0">
      <text>
        <r>
          <rPr>
            <b/>
            <sz val="9"/>
            <color indexed="81"/>
            <rFont val="Tahoma"/>
            <family val="2"/>
          </rPr>
          <t>Putts per hole</t>
        </r>
      </text>
    </comment>
  </commentList>
</comments>
</file>

<file path=xl/comments5.xml><?xml version="1.0" encoding="utf-8"?>
<comments xmlns="http://schemas.openxmlformats.org/spreadsheetml/2006/main">
  <authors>
    <author>Chris</author>
  </authors>
  <commentList>
    <comment ref="M1" authorId="0" shapeId="0">
      <text>
        <r>
          <rPr>
            <b/>
            <sz val="9"/>
            <color indexed="81"/>
            <rFont val="Tahoma"/>
            <family val="2"/>
          </rPr>
          <t>Putts per hole</t>
        </r>
      </text>
    </comment>
  </commentList>
</comments>
</file>

<file path=xl/comments6.xml><?xml version="1.0" encoding="utf-8"?>
<comments xmlns="http://schemas.openxmlformats.org/spreadsheetml/2006/main">
  <authors>
    <author>Chris</author>
  </authors>
  <commentList>
    <comment ref="M1" authorId="0" shapeId="0">
      <text>
        <r>
          <rPr>
            <b/>
            <sz val="9"/>
            <color indexed="81"/>
            <rFont val="Tahoma"/>
            <family val="2"/>
          </rPr>
          <t>Putts per hole</t>
        </r>
      </text>
    </comment>
  </commentList>
</comments>
</file>

<file path=xl/comments7.xml><?xml version="1.0" encoding="utf-8"?>
<comments xmlns="http://schemas.openxmlformats.org/spreadsheetml/2006/main">
  <authors>
    <author xml:space="preserve"> Chris Albright</author>
    <author>Chris</author>
  </authors>
  <commentList>
    <comment ref="D1" authorId="0" shapeId="0">
      <text>
        <r>
          <rPr>
            <b/>
            <sz val="8"/>
            <color indexed="81"/>
            <rFont val="Tahoma"/>
            <family val="2"/>
          </rPr>
          <t>Virtually all tour events are 4 rounds, i.e., 72 holes. However, at least one, the Bob Hope Classic, is 5 rounds.</t>
        </r>
        <r>
          <rPr>
            <sz val="8"/>
            <color indexed="81"/>
            <rFont val="Tahoma"/>
            <family val="2"/>
          </rPr>
          <t xml:space="preserve">
</t>
        </r>
      </text>
    </comment>
    <comment ref="E1" authorId="0" shapeId="0">
      <text>
        <r>
          <rPr>
            <b/>
            <sz val="8"/>
            <color indexed="81"/>
            <rFont val="Tahoma"/>
            <family val="2"/>
          </rPr>
          <t>Each round is 18 holes.</t>
        </r>
        <r>
          <rPr>
            <sz val="8"/>
            <color indexed="81"/>
            <rFont val="Tahoma"/>
            <family val="2"/>
          </rPr>
          <t xml:space="preserve">
</t>
        </r>
      </text>
    </comment>
    <comment ref="F1" authorId="0" shapeId="0">
      <text>
        <r>
          <rPr>
            <b/>
            <sz val="8"/>
            <color indexed="81"/>
            <rFont val="Tahoma"/>
            <family val="2"/>
          </rPr>
          <t>After the first 2 rounds, less than half the golfers make the cut and get to play the last 2 rounds.</t>
        </r>
        <r>
          <rPr>
            <sz val="8"/>
            <color indexed="81"/>
            <rFont val="Tahoma"/>
            <family val="2"/>
          </rPr>
          <t xml:space="preserve">
</t>
        </r>
      </text>
    </comment>
    <comment ref="K1" authorId="0" shapeId="0">
      <text>
        <r>
          <rPr>
            <b/>
            <sz val="8"/>
            <color indexed="81"/>
            <rFont val="Tahoma"/>
            <family val="2"/>
          </rPr>
          <t>Percentage of fairways hit</t>
        </r>
        <r>
          <rPr>
            <sz val="8"/>
            <color indexed="81"/>
            <rFont val="Tahoma"/>
            <family val="2"/>
          </rPr>
          <t xml:space="preserve">
</t>
        </r>
      </text>
    </comment>
    <comment ref="L1" authorId="0" shapeId="0">
      <text>
        <r>
          <rPr>
            <b/>
            <sz val="8"/>
            <color indexed="81"/>
            <rFont val="Tahoma"/>
            <family val="2"/>
          </rPr>
          <t>No more than 3 shots to reach the green for a par 5, no more than 2 for a par 4, and no more than 1 for a par 3</t>
        </r>
        <r>
          <rPr>
            <sz val="8"/>
            <color indexed="81"/>
            <rFont val="Tahoma"/>
            <family val="2"/>
          </rPr>
          <t xml:space="preserve">
</t>
        </r>
      </text>
    </comment>
    <comment ref="M1" authorId="1" shapeId="0">
      <text>
        <r>
          <rPr>
            <b/>
            <sz val="9"/>
            <color indexed="81"/>
            <rFont val="Tahoma"/>
            <family val="2"/>
          </rPr>
          <t>Putts per hole</t>
        </r>
      </text>
    </comment>
    <comment ref="N1" authorId="0" shapeId="0">
      <text>
        <r>
          <rPr>
            <b/>
            <sz val="8"/>
            <color indexed="81"/>
            <rFont val="Tahoma"/>
            <family val="2"/>
          </rPr>
          <t>Percent of time it takes no more than 2 shots to get in the hole from a green-side sand trap</t>
        </r>
        <r>
          <rPr>
            <sz val="8"/>
            <color indexed="81"/>
            <rFont val="Tahoma"/>
            <family val="2"/>
          </rPr>
          <t xml:space="preserve">
</t>
        </r>
      </text>
    </comment>
    <comment ref="O1" authorId="0" shapeId="0">
      <text>
        <r>
          <rPr>
            <b/>
            <sz val="8"/>
            <color indexed="81"/>
            <rFont val="Tahoma"/>
            <family val="2"/>
          </rPr>
          <t>An eagle is 2 under par.</t>
        </r>
        <r>
          <rPr>
            <sz val="8"/>
            <color indexed="81"/>
            <rFont val="Tahoma"/>
            <family val="2"/>
          </rPr>
          <t xml:space="preserve">
</t>
        </r>
      </text>
    </comment>
    <comment ref="P1" authorId="0" shapeId="0">
      <text>
        <r>
          <rPr>
            <b/>
            <sz val="8"/>
            <color indexed="81"/>
            <rFont val="Tahoma"/>
            <family val="2"/>
          </rPr>
          <t>A birdie is 1 under par.</t>
        </r>
        <r>
          <rPr>
            <sz val="8"/>
            <color indexed="81"/>
            <rFont val="Tahoma"/>
            <family val="2"/>
          </rPr>
          <t xml:space="preserve">
</t>
        </r>
      </text>
    </comment>
    <comment ref="Q1" authorId="0" shapeId="0">
      <text>
        <r>
          <rPr>
            <b/>
            <sz val="8"/>
            <color indexed="81"/>
            <rFont val="Tahoma"/>
            <family val="2"/>
          </rPr>
          <t>Par is 3, 4, or 5, depending on the length of the hole. It is the "standard" for good golfers.</t>
        </r>
        <r>
          <rPr>
            <sz val="8"/>
            <color indexed="81"/>
            <rFont val="Tahoma"/>
            <family val="2"/>
          </rPr>
          <t xml:space="preserve">
</t>
        </r>
      </text>
    </comment>
    <comment ref="R1" authorId="0" shapeId="0">
      <text>
        <r>
          <rPr>
            <b/>
            <sz val="8"/>
            <color indexed="81"/>
            <rFont val="Tahoma"/>
            <family val="2"/>
          </rPr>
          <t>A bogey is 1 over par.</t>
        </r>
        <r>
          <rPr>
            <sz val="8"/>
            <color indexed="81"/>
            <rFont val="Tahoma"/>
            <family val="2"/>
          </rPr>
          <t xml:space="preserve">
</t>
        </r>
      </text>
    </comment>
  </commentList>
</comments>
</file>

<file path=xl/comments8.xml><?xml version="1.0" encoding="utf-8"?>
<comments xmlns="http://schemas.openxmlformats.org/spreadsheetml/2006/main">
  <authors>
    <author>Chris</author>
    <author xml:space="preserve"> Chris Albright</author>
  </authors>
  <commentList>
    <comment ref="A1" authorId="0" shapeId="0">
      <text>
        <r>
          <rPr>
            <b/>
            <sz val="9"/>
            <color indexed="81"/>
            <rFont val="Tahoma"/>
            <family val="2"/>
          </rPr>
          <t>In earnings</t>
        </r>
        <r>
          <rPr>
            <sz val="9"/>
            <color indexed="81"/>
            <rFont val="Tahoma"/>
            <family val="2"/>
          </rPr>
          <t xml:space="preserve">
</t>
        </r>
      </text>
    </comment>
    <comment ref="D1" authorId="1" shapeId="0">
      <text>
        <r>
          <rPr>
            <b/>
            <sz val="8"/>
            <color indexed="81"/>
            <rFont val="Tahoma"/>
            <family val="2"/>
          </rPr>
          <t>Virtually all tour events are 4 rounds, i.e., 72 holes. However, at least one, the Bob Hope Classic, is 5 rounds.</t>
        </r>
        <r>
          <rPr>
            <sz val="8"/>
            <color indexed="81"/>
            <rFont val="Tahoma"/>
            <family val="2"/>
          </rPr>
          <t xml:space="preserve">
</t>
        </r>
      </text>
    </comment>
    <comment ref="E1" authorId="1" shapeId="0">
      <text>
        <r>
          <rPr>
            <b/>
            <sz val="8"/>
            <color indexed="81"/>
            <rFont val="Tahoma"/>
            <family val="2"/>
          </rPr>
          <t>Each round is 18 holes.</t>
        </r>
        <r>
          <rPr>
            <sz val="8"/>
            <color indexed="81"/>
            <rFont val="Tahoma"/>
            <family val="2"/>
          </rPr>
          <t xml:space="preserve">
</t>
        </r>
      </text>
    </comment>
    <comment ref="F1" authorId="1" shapeId="0">
      <text>
        <r>
          <rPr>
            <b/>
            <sz val="8"/>
            <color indexed="81"/>
            <rFont val="Tahoma"/>
            <family val="2"/>
          </rPr>
          <t>After the first 2 rounds, less than half the golfers make the cut and get to play the last 2 rounds.</t>
        </r>
        <r>
          <rPr>
            <sz val="8"/>
            <color indexed="81"/>
            <rFont val="Tahoma"/>
            <family val="2"/>
          </rPr>
          <t xml:space="preserve">
</t>
        </r>
      </text>
    </comment>
    <comment ref="K1" authorId="1" shapeId="0">
      <text>
        <r>
          <rPr>
            <b/>
            <sz val="8"/>
            <color indexed="81"/>
            <rFont val="Tahoma"/>
            <family val="2"/>
          </rPr>
          <t>Percentage of fairways hit</t>
        </r>
        <r>
          <rPr>
            <sz val="8"/>
            <color indexed="81"/>
            <rFont val="Tahoma"/>
            <family val="2"/>
          </rPr>
          <t xml:space="preserve">
</t>
        </r>
      </text>
    </comment>
    <comment ref="L1" authorId="1" shapeId="0">
      <text>
        <r>
          <rPr>
            <b/>
            <sz val="8"/>
            <color indexed="81"/>
            <rFont val="Tahoma"/>
            <family val="2"/>
          </rPr>
          <t>No more than 3 shots to reach the green for a par 5, no more than 2 for a par 4, and no more than 1 for a par 3</t>
        </r>
        <r>
          <rPr>
            <sz val="8"/>
            <color indexed="81"/>
            <rFont val="Tahoma"/>
            <family val="2"/>
          </rPr>
          <t xml:space="preserve">
</t>
        </r>
      </text>
    </comment>
    <comment ref="M1" authorId="0" shapeId="0">
      <text>
        <r>
          <rPr>
            <b/>
            <sz val="9"/>
            <color indexed="81"/>
            <rFont val="Tahoma"/>
            <family val="2"/>
          </rPr>
          <t>Putts per hole</t>
        </r>
      </text>
    </comment>
    <comment ref="N1" authorId="1" shapeId="0">
      <text>
        <r>
          <rPr>
            <b/>
            <sz val="8"/>
            <color indexed="81"/>
            <rFont val="Tahoma"/>
            <family val="2"/>
          </rPr>
          <t>Percent of time it takes no more than 2 shots to get in the hole from a green-side sand trap</t>
        </r>
        <r>
          <rPr>
            <sz val="8"/>
            <color indexed="81"/>
            <rFont val="Tahoma"/>
            <family val="2"/>
          </rPr>
          <t xml:space="preserve">
</t>
        </r>
      </text>
    </comment>
    <comment ref="O1" authorId="1" shapeId="0">
      <text>
        <r>
          <rPr>
            <b/>
            <sz val="8"/>
            <color indexed="81"/>
            <rFont val="Tahoma"/>
            <family val="2"/>
          </rPr>
          <t>An eagle is 2 under par.</t>
        </r>
        <r>
          <rPr>
            <sz val="8"/>
            <color indexed="81"/>
            <rFont val="Tahoma"/>
            <family val="2"/>
          </rPr>
          <t xml:space="preserve">
</t>
        </r>
      </text>
    </comment>
    <comment ref="P1" authorId="1" shapeId="0">
      <text>
        <r>
          <rPr>
            <b/>
            <sz val="8"/>
            <color indexed="81"/>
            <rFont val="Tahoma"/>
            <family val="2"/>
          </rPr>
          <t>A birdie is 1 under par.</t>
        </r>
        <r>
          <rPr>
            <sz val="8"/>
            <color indexed="81"/>
            <rFont val="Tahoma"/>
            <family val="2"/>
          </rPr>
          <t xml:space="preserve">
</t>
        </r>
      </text>
    </comment>
    <comment ref="Q1" authorId="1" shapeId="0">
      <text>
        <r>
          <rPr>
            <b/>
            <sz val="8"/>
            <color indexed="81"/>
            <rFont val="Tahoma"/>
            <family val="2"/>
          </rPr>
          <t>Par is 3, 4, or 5, depending on the length of the hole. It is the "standard" for good golfers.</t>
        </r>
        <r>
          <rPr>
            <sz val="8"/>
            <color indexed="81"/>
            <rFont val="Tahoma"/>
            <family val="2"/>
          </rPr>
          <t xml:space="preserve">
</t>
        </r>
      </text>
    </comment>
    <comment ref="R1" authorId="1" shapeId="0">
      <text>
        <r>
          <rPr>
            <b/>
            <sz val="8"/>
            <color indexed="81"/>
            <rFont val="Tahoma"/>
            <family val="2"/>
          </rPr>
          <t>A bogey is 1 over par.</t>
        </r>
        <r>
          <rPr>
            <sz val="8"/>
            <color indexed="81"/>
            <rFont val="Tahoma"/>
            <family val="2"/>
          </rPr>
          <t xml:space="preserve">
</t>
        </r>
      </text>
    </comment>
  </commentList>
</comments>
</file>

<file path=xl/comments9.xml><?xml version="1.0" encoding="utf-8"?>
<comments xmlns="http://schemas.openxmlformats.org/spreadsheetml/2006/main">
  <authors>
    <author>Chris</author>
    <author xml:space="preserve"> Chris Albright</author>
  </authors>
  <commentList>
    <comment ref="A1" authorId="0" shapeId="0">
      <text>
        <r>
          <rPr>
            <b/>
            <sz val="9"/>
            <color indexed="81"/>
            <rFont val="Tahoma"/>
            <family val="2"/>
          </rPr>
          <t xml:space="preserve">In earnings
</t>
        </r>
        <r>
          <rPr>
            <sz val="9"/>
            <color indexed="81"/>
            <rFont val="Tahoma"/>
            <family val="2"/>
          </rPr>
          <t xml:space="preserve">
</t>
        </r>
      </text>
    </comment>
    <comment ref="D1" authorId="1" shapeId="0">
      <text>
        <r>
          <rPr>
            <b/>
            <sz val="8"/>
            <color indexed="81"/>
            <rFont val="Tahoma"/>
            <family val="2"/>
          </rPr>
          <t>Virtually all tour events are 4 rounds, i.e., 72 holes. However, at least one, the Bob Hope Classic, is 5 rounds.</t>
        </r>
        <r>
          <rPr>
            <sz val="8"/>
            <color indexed="81"/>
            <rFont val="Tahoma"/>
            <family val="2"/>
          </rPr>
          <t xml:space="preserve">
</t>
        </r>
      </text>
    </comment>
    <comment ref="E1" authorId="1" shapeId="0">
      <text>
        <r>
          <rPr>
            <b/>
            <sz val="8"/>
            <color indexed="81"/>
            <rFont val="Tahoma"/>
            <family val="2"/>
          </rPr>
          <t>Each round is 18 holes.</t>
        </r>
        <r>
          <rPr>
            <sz val="8"/>
            <color indexed="81"/>
            <rFont val="Tahoma"/>
            <family val="2"/>
          </rPr>
          <t xml:space="preserve">
</t>
        </r>
      </text>
    </comment>
    <comment ref="F1" authorId="1" shapeId="0">
      <text>
        <r>
          <rPr>
            <b/>
            <sz val="8"/>
            <color indexed="81"/>
            <rFont val="Tahoma"/>
            <family val="2"/>
          </rPr>
          <t>After the first 2 rounds, less than half the golfers make the cut and get to play the last 2 rounds.</t>
        </r>
        <r>
          <rPr>
            <sz val="8"/>
            <color indexed="81"/>
            <rFont val="Tahoma"/>
            <family val="2"/>
          </rPr>
          <t xml:space="preserve">
</t>
        </r>
      </text>
    </comment>
    <comment ref="K1" authorId="1" shapeId="0">
      <text>
        <r>
          <rPr>
            <b/>
            <sz val="8"/>
            <color indexed="81"/>
            <rFont val="Tahoma"/>
            <family val="2"/>
          </rPr>
          <t>Percentage of fairways hit</t>
        </r>
        <r>
          <rPr>
            <sz val="8"/>
            <color indexed="81"/>
            <rFont val="Tahoma"/>
            <family val="2"/>
          </rPr>
          <t xml:space="preserve">
</t>
        </r>
      </text>
    </comment>
    <comment ref="L1" authorId="1" shapeId="0">
      <text>
        <r>
          <rPr>
            <b/>
            <sz val="8"/>
            <color indexed="81"/>
            <rFont val="Tahoma"/>
            <family val="2"/>
          </rPr>
          <t>No more than 3 shots to reach the green for a par 5, no more than 2 for a par 4, and no more than 1 for a par 3</t>
        </r>
        <r>
          <rPr>
            <sz val="8"/>
            <color indexed="81"/>
            <rFont val="Tahoma"/>
            <family val="2"/>
          </rPr>
          <t xml:space="preserve">
</t>
        </r>
      </text>
    </comment>
    <comment ref="M1" authorId="0" shapeId="0">
      <text>
        <r>
          <rPr>
            <b/>
            <sz val="9"/>
            <color indexed="81"/>
            <rFont val="Tahoma"/>
            <family val="2"/>
          </rPr>
          <t>Putts per hole</t>
        </r>
      </text>
    </comment>
    <comment ref="N1" authorId="1" shapeId="0">
      <text>
        <r>
          <rPr>
            <b/>
            <sz val="8"/>
            <color indexed="81"/>
            <rFont val="Tahoma"/>
            <family val="2"/>
          </rPr>
          <t>Percent of time it takes no more than 2 shots to get in the hole from a green-side sand trap</t>
        </r>
        <r>
          <rPr>
            <sz val="8"/>
            <color indexed="81"/>
            <rFont val="Tahoma"/>
            <family val="2"/>
          </rPr>
          <t xml:space="preserve">
</t>
        </r>
      </text>
    </comment>
    <comment ref="O1" authorId="1" shapeId="0">
      <text>
        <r>
          <rPr>
            <b/>
            <sz val="8"/>
            <color indexed="81"/>
            <rFont val="Tahoma"/>
            <family val="2"/>
          </rPr>
          <t>An eagle is 2 under par.</t>
        </r>
        <r>
          <rPr>
            <sz val="8"/>
            <color indexed="81"/>
            <rFont val="Tahoma"/>
            <family val="2"/>
          </rPr>
          <t xml:space="preserve">
</t>
        </r>
      </text>
    </comment>
    <comment ref="P1" authorId="1" shapeId="0">
      <text>
        <r>
          <rPr>
            <b/>
            <sz val="8"/>
            <color indexed="81"/>
            <rFont val="Tahoma"/>
            <family val="2"/>
          </rPr>
          <t>A birdie is 1 under par.</t>
        </r>
        <r>
          <rPr>
            <sz val="8"/>
            <color indexed="81"/>
            <rFont val="Tahoma"/>
            <family val="2"/>
          </rPr>
          <t xml:space="preserve">
</t>
        </r>
      </text>
    </comment>
    <comment ref="Q1" authorId="1" shapeId="0">
      <text>
        <r>
          <rPr>
            <b/>
            <sz val="8"/>
            <color indexed="81"/>
            <rFont val="Tahoma"/>
            <family val="2"/>
          </rPr>
          <t>Par is 3, 4, or 5, depending on the length of the hole. It is the "standard" for good golfers.</t>
        </r>
        <r>
          <rPr>
            <sz val="8"/>
            <color indexed="81"/>
            <rFont val="Tahoma"/>
            <family val="2"/>
          </rPr>
          <t xml:space="preserve">
</t>
        </r>
      </text>
    </comment>
    <comment ref="R1" authorId="1" shapeId="0">
      <text>
        <r>
          <rPr>
            <b/>
            <sz val="8"/>
            <color indexed="81"/>
            <rFont val="Tahoma"/>
            <family val="2"/>
          </rPr>
          <t>A bogey is 1 over par.</t>
        </r>
        <r>
          <rPr>
            <sz val="8"/>
            <color indexed="81"/>
            <rFont val="Tahoma"/>
            <family val="2"/>
          </rPr>
          <t xml:space="preserve">
</t>
        </r>
      </text>
    </comment>
  </commentList>
</comments>
</file>

<file path=xl/sharedStrings.xml><?xml version="1.0" encoding="utf-8"?>
<sst xmlns="http://schemas.openxmlformats.org/spreadsheetml/2006/main" count="4588" uniqueCount="1031">
  <si>
    <t>Davis Love III</t>
  </si>
  <si>
    <t>Tiger Woods</t>
  </si>
  <si>
    <t>Vijay Singh</t>
  </si>
  <si>
    <t>Mike Weir</t>
  </si>
  <si>
    <t>Jim Furyk</t>
  </si>
  <si>
    <t>Kenny Perry</t>
  </si>
  <si>
    <t>David Toms</t>
  </si>
  <si>
    <t>Ernie Els</t>
  </si>
  <si>
    <t>Chad Campbell</t>
  </si>
  <si>
    <t>Jay Haas</t>
  </si>
  <si>
    <t>Justin Leonard</t>
  </si>
  <si>
    <t>Nick Price</t>
  </si>
  <si>
    <t>Chris DiMarco</t>
  </si>
  <si>
    <t>Shaun Micheel</t>
  </si>
  <si>
    <t>Fred Funk</t>
  </si>
  <si>
    <t>Retief Goosen</t>
  </si>
  <si>
    <t>Jerry Kelly</t>
  </si>
  <si>
    <t>Charles Howell III</t>
  </si>
  <si>
    <t>Fred Couples</t>
  </si>
  <si>
    <t>Scott Verplank</t>
  </si>
  <si>
    <t>Steve Flesch</t>
  </si>
  <si>
    <t>Jonathan Kaye</t>
  </si>
  <si>
    <t>Bob Estes</t>
  </si>
  <si>
    <t>Briny Baird</t>
  </si>
  <si>
    <t>Robert Allenby</t>
  </si>
  <si>
    <t>John Rollins</t>
  </si>
  <si>
    <t>Phil Mickelson</t>
  </si>
  <si>
    <t>Rory Sabbatini</t>
  </si>
  <si>
    <t>Robert Gamez</t>
  </si>
  <si>
    <t>Ben Curtis</t>
  </si>
  <si>
    <t>Jeff Sluman</t>
  </si>
  <si>
    <t>Woody Austin</t>
  </si>
  <si>
    <t>Stewart Cink</t>
  </si>
  <si>
    <t>Brad Faxon</t>
  </si>
  <si>
    <t>Chris Riley</t>
  </si>
  <si>
    <t>Kirk Triplett</t>
  </si>
  <si>
    <t>Bob Tway</t>
  </si>
  <si>
    <t>Ben Crane</t>
  </si>
  <si>
    <t>K.J. Choi</t>
  </si>
  <si>
    <t>Tim Herron</t>
  </si>
  <si>
    <t>Scott Hoch</t>
  </si>
  <si>
    <t>Lee Janzen</t>
  </si>
  <si>
    <t>Tim Petrovic</t>
  </si>
  <si>
    <t>Alex Cejka</t>
  </si>
  <si>
    <t>Geoff Ogilvy</t>
  </si>
  <si>
    <t>Mark Calcavecchia</t>
  </si>
  <si>
    <t>Len Mattiace</t>
  </si>
  <si>
    <t>Peter Jacobsen</t>
  </si>
  <si>
    <t>Stuart Appleby</t>
  </si>
  <si>
    <t>Tom Lehman</t>
  </si>
  <si>
    <t>Padraig Harrington</t>
  </si>
  <si>
    <t>Tim Clark</t>
  </si>
  <si>
    <t>Rich Beem</t>
  </si>
  <si>
    <t>Joe Durant</t>
  </si>
  <si>
    <t>Rocco Mediate</t>
  </si>
  <si>
    <t>Peter Lonard</t>
  </si>
  <si>
    <t>J.L. Lewis</t>
  </si>
  <si>
    <t>John Huston</t>
  </si>
  <si>
    <t>Duffy Waldorf</t>
  </si>
  <si>
    <t>Hal Sutton</t>
  </si>
  <si>
    <t>Kevin Sutherland</t>
  </si>
  <si>
    <t>Frank Lickliter II</t>
  </si>
  <si>
    <t>Rod Pampling</t>
  </si>
  <si>
    <t>Skip Kendall</t>
  </si>
  <si>
    <t>Hank Kuehne</t>
  </si>
  <si>
    <t>Tom Pernice, Jr.</t>
  </si>
  <si>
    <t>Aaron Baddeley</t>
  </si>
  <si>
    <t>Fredrik Jacobson</t>
  </si>
  <si>
    <t>Brenden Pappas</t>
  </si>
  <si>
    <t>Jonathan Byrd</t>
  </si>
  <si>
    <t>Adam Scott</t>
  </si>
  <si>
    <t>Carl Pettersson</t>
  </si>
  <si>
    <t>Billy Mayfair</t>
  </si>
  <si>
    <t>Stephen Leaney</t>
  </si>
  <si>
    <t>Heath Slocum</t>
  </si>
  <si>
    <t>Loren Roberts</t>
  </si>
  <si>
    <t>Scott McCarron</t>
  </si>
  <si>
    <t>Cliff Kresge</t>
  </si>
  <si>
    <t>Dan Forsman</t>
  </si>
  <si>
    <t>David Gossett</t>
  </si>
  <si>
    <t>Darren Clarke</t>
  </si>
  <si>
    <t>Jeff Maggert</t>
  </si>
  <si>
    <t>Carlos Franco</t>
  </si>
  <si>
    <t>Stephen Ames</t>
  </si>
  <si>
    <t>Brandt Jobe</t>
  </si>
  <si>
    <t>Brett Quigley</t>
  </si>
  <si>
    <t>Steve Lowery</t>
  </si>
  <si>
    <t>Joey Sindelar</t>
  </si>
  <si>
    <t>Brent Geiberger</t>
  </si>
  <si>
    <t>Craig Stadler</t>
  </si>
  <si>
    <t>Jay Williamson</t>
  </si>
  <si>
    <t>Marco Dawson</t>
  </si>
  <si>
    <t>Harrison Frazar</t>
  </si>
  <si>
    <t>Todd Fischer</t>
  </si>
  <si>
    <t>J.J. Henry</t>
  </si>
  <si>
    <t>Sergio Garcia</t>
  </si>
  <si>
    <t>Shigeki Maruyama</t>
  </si>
  <si>
    <t>Luke Donald</t>
  </si>
  <si>
    <t>Dean Wilson</t>
  </si>
  <si>
    <t>Andrew Magee</t>
  </si>
  <si>
    <t>Steve Allan</t>
  </si>
  <si>
    <t>Jose Maria Olazabal</t>
  </si>
  <si>
    <t>J.P. Hayes</t>
  </si>
  <si>
    <t>Arron Oberholser</t>
  </si>
  <si>
    <t>Hidemichi Tanaka</t>
  </si>
  <si>
    <t>Esteban Toledo</t>
  </si>
  <si>
    <t>Niclas Fasth</t>
  </si>
  <si>
    <t>Patrick Sheehan</t>
  </si>
  <si>
    <t>Notah Begay III</t>
  </si>
  <si>
    <t>David Peoples</t>
  </si>
  <si>
    <t>John Senden</t>
  </si>
  <si>
    <t>Paul Goydos</t>
  </si>
  <si>
    <t>Billy Andrade</t>
  </si>
  <si>
    <t>Pat Bates</t>
  </si>
  <si>
    <t>Spike McRoy</t>
  </si>
  <si>
    <t>Matt Gogel</t>
  </si>
  <si>
    <t>Cameron Beckman</t>
  </si>
  <si>
    <t>Richard Johnson</t>
  </si>
  <si>
    <t>Glen Day</t>
  </si>
  <si>
    <t>Olin Browne</t>
  </si>
  <si>
    <t>Robert Damron</t>
  </si>
  <si>
    <t>Mark Wilson</t>
  </si>
  <si>
    <t>Pat Perez</t>
  </si>
  <si>
    <t>Chris Smith</t>
  </si>
  <si>
    <t>Per-Ulrik Johansson</t>
  </si>
  <si>
    <t>Jeff Brehaut</t>
  </si>
  <si>
    <t>Dudley Hart</t>
  </si>
  <si>
    <t>Mark O'Meara</t>
  </si>
  <si>
    <t>Neal Lancaster</t>
  </si>
  <si>
    <t>Paul Stankowski</t>
  </si>
  <si>
    <t>Tom Byrum</t>
  </si>
  <si>
    <t>Greg Chalmers</t>
  </si>
  <si>
    <t>Craig Perks</t>
  </si>
  <si>
    <t>Dicky Pride</t>
  </si>
  <si>
    <t>Phil Tataurangi</t>
  </si>
  <si>
    <t>Brian Gay</t>
  </si>
  <si>
    <t>Angel Cabrera</t>
  </si>
  <si>
    <t>Glen Hnatiuk</t>
  </si>
  <si>
    <t>Craig Barlow</t>
  </si>
  <si>
    <t>David Frost</t>
  </si>
  <si>
    <t>David Sutherland</t>
  </si>
  <si>
    <t>Bernhard Langer</t>
  </si>
  <si>
    <t>Aaron Barber</t>
  </si>
  <si>
    <t>Tom Gillis</t>
  </si>
  <si>
    <t>John Maginnes</t>
  </si>
  <si>
    <t>Jesper Parnevik</t>
  </si>
  <si>
    <t>Garrett Willis</t>
  </si>
  <si>
    <t>Corey Pavin</t>
  </si>
  <si>
    <t>Ian Leggatt</t>
  </si>
  <si>
    <t>Darron Stiles</t>
  </si>
  <si>
    <t>Mike Heinen</t>
  </si>
  <si>
    <t>Kent Jones</t>
  </si>
  <si>
    <t>Mike Sposa</t>
  </si>
  <si>
    <t>Gene Sauers</t>
  </si>
  <si>
    <t>Dennis Paulson</t>
  </si>
  <si>
    <t>John Riegger</t>
  </si>
  <si>
    <t>John Daly</t>
  </si>
  <si>
    <t>Bob Burns</t>
  </si>
  <si>
    <t>Doug Barron</t>
  </si>
  <si>
    <t>Mathew Goggin</t>
  </si>
  <si>
    <t>Scott Laycock</t>
  </si>
  <si>
    <t>Mike Grob</t>
  </si>
  <si>
    <t>Carl Paulson</t>
  </si>
  <si>
    <t>Craig Parry</t>
  </si>
  <si>
    <t>John Morgan</t>
  </si>
  <si>
    <t>Anthony Painter</t>
  </si>
  <si>
    <t>Brian Bateman</t>
  </si>
  <si>
    <t>Jim Carter</t>
  </si>
  <si>
    <t>Matt Kuchar</t>
  </si>
  <si>
    <t>Thomas Levet</t>
  </si>
  <si>
    <t>Steven Alker</t>
  </si>
  <si>
    <t>Donnie Hammond</t>
  </si>
  <si>
    <t>Steve Pate</t>
  </si>
  <si>
    <t>Jose Coceres</t>
  </si>
  <si>
    <t>Todd Barranger</t>
  </si>
  <si>
    <t>Jason Caron</t>
  </si>
  <si>
    <t>Jason Gore</t>
  </si>
  <si>
    <t>Steve Elkington</t>
  </si>
  <si>
    <t>Paul Gow</t>
  </si>
  <si>
    <t>Jay Delsing</t>
  </si>
  <si>
    <t>Joel Edwards</t>
  </si>
  <si>
    <t>Brian Watts</t>
  </si>
  <si>
    <t>Bob May</t>
  </si>
  <si>
    <t>Tommy Armour III</t>
  </si>
  <si>
    <t>Mark Brooks</t>
  </si>
  <si>
    <t>David Berganio, Jr.</t>
  </si>
  <si>
    <t>Deane Pappas</t>
  </si>
  <si>
    <t>Ty Tryon</t>
  </si>
  <si>
    <t>Dave Stockton, Jr.</t>
  </si>
  <si>
    <t>James McLean</t>
  </si>
  <si>
    <t>Steve Stricker</t>
  </si>
  <si>
    <t>Brandel Chamblee</t>
  </si>
  <si>
    <t>Paul Azinger</t>
  </si>
  <si>
    <t>Willie Wood</t>
  </si>
  <si>
    <t>Tom Watson</t>
  </si>
  <si>
    <t>Grant Waite</t>
  </si>
  <si>
    <t>Brian Henninger</t>
  </si>
  <si>
    <t>Bill Glasson</t>
  </si>
  <si>
    <t>Andy Miller</t>
  </si>
  <si>
    <t>Jay Don Blake</t>
  </si>
  <si>
    <t>Todd Hamilton</t>
  </si>
  <si>
    <t>Mark Hensby</t>
  </si>
  <si>
    <t>Zach Johnson</t>
  </si>
  <si>
    <t>Ted Purdy</t>
  </si>
  <si>
    <t>Ryan Palmer</t>
  </si>
  <si>
    <t>Bo Van Pelt</t>
  </si>
  <si>
    <t>Joe Ogilvie</t>
  </si>
  <si>
    <t>Justin Rose</t>
  </si>
  <si>
    <t>Vaughn Taylor</t>
  </si>
  <si>
    <t>Thomas Bjorn</t>
  </si>
  <si>
    <t>Bart Bryant</t>
  </si>
  <si>
    <t>Kevin Na</t>
  </si>
  <si>
    <t>Michael Allen</t>
  </si>
  <si>
    <t>Hunter Mahan</t>
  </si>
  <si>
    <t>Andre Stolz</t>
  </si>
  <si>
    <t>Daniel Chopra</t>
  </si>
  <si>
    <t>Paul Casey</t>
  </si>
  <si>
    <t>Tag Ridings</t>
  </si>
  <si>
    <t>Jason Bohn</t>
  </si>
  <si>
    <t>Mathias Gronberg</t>
  </si>
  <si>
    <t>Lucas Glover</t>
  </si>
  <si>
    <t>Scott Hend</t>
  </si>
  <si>
    <t>Craig Bowden</t>
  </si>
  <si>
    <t>Danny Ellis</t>
  </si>
  <si>
    <t>Arjun Atwal</t>
  </si>
  <si>
    <t>Danny Briggs</t>
  </si>
  <si>
    <t>Tom Carter</t>
  </si>
  <si>
    <t>D.J. Brigman</t>
  </si>
  <si>
    <t>Omar Uresti</t>
  </si>
  <si>
    <t>Jason Dufner</t>
  </si>
  <si>
    <t>Ken Duke</t>
  </si>
  <si>
    <t>David Branshaw</t>
  </si>
  <si>
    <t>Joel Kribel</t>
  </si>
  <si>
    <t>Roland Thatcher</t>
  </si>
  <si>
    <t>Roger Tambellini</t>
  </si>
  <si>
    <t>Rich Barcelo</t>
  </si>
  <si>
    <t>John Cook</t>
  </si>
  <si>
    <t>Kris Cox</t>
  </si>
  <si>
    <t>Scott Simpson</t>
  </si>
  <si>
    <t>Russ Cochran</t>
  </si>
  <si>
    <t>Ian Poulter</t>
  </si>
  <si>
    <t>David Morland IV</t>
  </si>
  <si>
    <t>Sean O'Hair</t>
  </si>
  <si>
    <t>Greg Owen</t>
  </si>
  <si>
    <t>Joey Snyder III</t>
  </si>
  <si>
    <t>Wes Short, Jr.</t>
  </si>
  <si>
    <t>Charles Warren</t>
  </si>
  <si>
    <t>Graeme McDowell</t>
  </si>
  <si>
    <t>Brian Davis</t>
  </si>
  <si>
    <t>James Driscoll</t>
  </si>
  <si>
    <t>D.J. Trahan</t>
  </si>
  <si>
    <t>Trevor Immelman</t>
  </si>
  <si>
    <t>Ryan Moore</t>
  </si>
  <si>
    <t>Ryuji Imada</t>
  </si>
  <si>
    <t>Nick O'Hern</t>
  </si>
  <si>
    <t>Nick Watney</t>
  </si>
  <si>
    <t>Brett Wetterich</t>
  </si>
  <si>
    <t>Tjaart van der Walt</t>
  </si>
  <si>
    <t>Lee Westwood</t>
  </si>
  <si>
    <t>Brendan Jones</t>
  </si>
  <si>
    <t>Scott Gutschewski</t>
  </si>
  <si>
    <t>Phillip Price</t>
  </si>
  <si>
    <t>D.A. Points</t>
  </si>
  <si>
    <t>Franklin Langham</t>
  </si>
  <si>
    <t>Hunter Haas</t>
  </si>
  <si>
    <t>Kevin Stadler</t>
  </si>
  <si>
    <t>Gavin Coles</t>
  </si>
  <si>
    <t>Bob Heintz</t>
  </si>
  <si>
    <t>Will MacKenzie</t>
  </si>
  <si>
    <t>Chris Anderson</t>
  </si>
  <si>
    <t>Paul Claxton</t>
  </si>
  <si>
    <t>Charlie Wi</t>
  </si>
  <si>
    <t>Justin Bolli</t>
  </si>
  <si>
    <t>Larry Mize</t>
  </si>
  <si>
    <t>David Hearn</t>
  </si>
  <si>
    <t>Troy Matteson</t>
  </si>
  <si>
    <t>Camilo Villegas</t>
  </si>
  <si>
    <t>Nathan Green</t>
  </si>
  <si>
    <t>J.B. Holmes</t>
  </si>
  <si>
    <t>Chris Couch</t>
  </si>
  <si>
    <t>Eric Axley</t>
  </si>
  <si>
    <t>Charley Hoffman</t>
  </si>
  <si>
    <t>Bubba Watson</t>
  </si>
  <si>
    <t>Daisuke Maruyama</t>
  </si>
  <si>
    <t>David Howell</t>
  </si>
  <si>
    <t>Bill Haas</t>
  </si>
  <si>
    <t>Jeff Gove</t>
  </si>
  <si>
    <t>Shane Bertsch</t>
  </si>
  <si>
    <t>Bubba Dickerson</t>
  </si>
  <si>
    <t>Jeff Overton</t>
  </si>
  <si>
    <t>Jerry Smith</t>
  </si>
  <si>
    <t>Robert Garrigus</t>
  </si>
  <si>
    <t>Henrik Bjornstad</t>
  </si>
  <si>
    <t>David McKenzie</t>
  </si>
  <si>
    <t>Henrik Stenson</t>
  </si>
  <si>
    <t>David Duval</t>
  </si>
  <si>
    <t>Steve Jones</t>
  </si>
  <si>
    <t>Ron Whittaker</t>
  </si>
  <si>
    <t>Greg Kraft</t>
  </si>
  <si>
    <t>Nicholas Thompson</t>
  </si>
  <si>
    <t>B.J. Staten</t>
  </si>
  <si>
    <t>Gabriel Hjertstedt</t>
  </si>
  <si>
    <t>Vance Veazey</t>
  </si>
  <si>
    <t>Matt Hansen</t>
  </si>
  <si>
    <t>Brandt Snedeker</t>
  </si>
  <si>
    <t>Boo Weekley</t>
  </si>
  <si>
    <t>John Mallinger</t>
  </si>
  <si>
    <t>Jeff Quinney</t>
  </si>
  <si>
    <t>Anthony Kim</t>
  </si>
  <si>
    <t>George McNeill</t>
  </si>
  <si>
    <t>Steve Marino</t>
  </si>
  <si>
    <t>Johnson Wagner</t>
  </si>
  <si>
    <t>Ryan Armour</t>
  </si>
  <si>
    <t>Craig Kanada</t>
  </si>
  <si>
    <t>Chris Stroud</t>
  </si>
  <si>
    <t>John Merrick</t>
  </si>
  <si>
    <t>Parker McLachlin</t>
  </si>
  <si>
    <t>Doug LaBelle II</t>
  </si>
  <si>
    <t>Andrew Buckle</t>
  </si>
  <si>
    <t>Tripp Isenhour</t>
  </si>
  <si>
    <t>Anders Hansen</t>
  </si>
  <si>
    <t>Brendon de Jonge</t>
  </si>
  <si>
    <t>Michael Putnam</t>
  </si>
  <si>
    <t>Michael Sim</t>
  </si>
  <si>
    <t>Jarrod Lyle</t>
  </si>
  <si>
    <t>Chris Tidland</t>
  </si>
  <si>
    <t>Kyle Reifers</t>
  </si>
  <si>
    <t>Bryce Molder</t>
  </si>
  <si>
    <t>Craig Lile</t>
  </si>
  <si>
    <t>Tom Johnson</t>
  </si>
  <si>
    <t>Andres Romero</t>
  </si>
  <si>
    <t>Dustin Johnson</t>
  </si>
  <si>
    <t>Chez Reavie</t>
  </si>
  <si>
    <t>Kevin Streelman</t>
  </si>
  <si>
    <t>Marc Turnesa</t>
  </si>
  <si>
    <t>Tim Wilkinson</t>
  </si>
  <si>
    <t>Michael Letzig</t>
  </si>
  <si>
    <t>Brad Adamonis</t>
  </si>
  <si>
    <t>Martin Laird</t>
  </si>
  <si>
    <t>Matt Jones</t>
  </si>
  <si>
    <t>Jason Day</t>
  </si>
  <si>
    <t>Scott Sterling</t>
  </si>
  <si>
    <t>Tommy Gainey</t>
  </si>
  <si>
    <t>Greg Norman</t>
  </si>
  <si>
    <t>Jon Mills</t>
  </si>
  <si>
    <t>Y.E. Yang</t>
  </si>
  <si>
    <t>Brett Rumford</t>
  </si>
  <si>
    <t>Nick Flanagan</t>
  </si>
  <si>
    <t>Chad Collins</t>
  </si>
  <si>
    <t>Kenneth Ferrie</t>
  </si>
  <si>
    <t>Tom Scherrer</t>
  </si>
  <si>
    <t>Jimmy Walker</t>
  </si>
  <si>
    <t>Brad Elder</t>
  </si>
  <si>
    <t>Bob Sowards</t>
  </si>
  <si>
    <t>Jin Park</t>
  </si>
  <si>
    <t>Todd Demsey</t>
  </si>
  <si>
    <t>Jeff Klauk</t>
  </si>
  <si>
    <t>James Nitties</t>
  </si>
  <si>
    <t>Scott Piercy</t>
  </si>
  <si>
    <t>Michael Bradley</t>
  </si>
  <si>
    <t>Webb Simpson</t>
  </si>
  <si>
    <t>Marc Leishman</t>
  </si>
  <si>
    <t>Bill Lunde</t>
  </si>
  <si>
    <t>Matt Bettencourt</t>
  </si>
  <si>
    <t>Aron Price</t>
  </si>
  <si>
    <t>Matt Weibring</t>
  </si>
  <si>
    <t>Spencer Levin</t>
  </si>
  <si>
    <t>Aaron Watkins</t>
  </si>
  <si>
    <t>David Mathis</t>
  </si>
  <si>
    <t>Kris Blanks</t>
  </si>
  <si>
    <t>Colt Knost</t>
  </si>
  <si>
    <t>Casey Wittenberg</t>
  </si>
  <si>
    <t>Brendon Todd</t>
  </si>
  <si>
    <t>Player</t>
  </si>
  <si>
    <t>Age</t>
  </si>
  <si>
    <t>Events</t>
  </si>
  <si>
    <t>Rounds</t>
  </si>
  <si>
    <t>Top 10s</t>
  </si>
  <si>
    <t>Wins</t>
  </si>
  <si>
    <t>Earnings</t>
  </si>
  <si>
    <t>Yards/Drive</t>
  </si>
  <si>
    <t>Driving Accuracy</t>
  </si>
  <si>
    <t>Putting Average</t>
  </si>
  <si>
    <t>Greens in Regulation</t>
  </si>
  <si>
    <t>Sand Save Pct</t>
  </si>
  <si>
    <t>Eagles</t>
  </si>
  <si>
    <t>Birdies</t>
  </si>
  <si>
    <t>Pars</t>
  </si>
  <si>
    <t>Bogies</t>
  </si>
  <si>
    <t>Birdies/Round</t>
  </si>
  <si>
    <t>Cuts Made</t>
  </si>
  <si>
    <t/>
  </si>
  <si>
    <t>Ricky Barnes</t>
  </si>
  <si>
    <t>Ross Fisher</t>
  </si>
  <si>
    <t>Leif Olson</t>
  </si>
  <si>
    <t>Brian Vranesh</t>
  </si>
  <si>
    <t>Jeev Singh</t>
  </si>
  <si>
    <t>Keegan Bradley</t>
  </si>
  <si>
    <t>--</t>
  </si>
  <si>
    <t>Gary Woodland</t>
  </si>
  <si>
    <t>Charl Schwartzel</t>
  </si>
  <si>
    <t>Rory McIlroy</t>
  </si>
  <si>
    <t>Rickie Fowler</t>
  </si>
  <si>
    <t>Brendan Steele</t>
  </si>
  <si>
    <t>Chris Kirk</t>
  </si>
  <si>
    <t>Michael Thompson</t>
  </si>
  <si>
    <t>Matt Every</t>
  </si>
  <si>
    <t>Robert Gates</t>
  </si>
  <si>
    <t>Martin Kaymer</t>
  </si>
  <si>
    <t>Louis Oosthuizen</t>
  </si>
  <si>
    <t>Alex Prugh</t>
  </si>
  <si>
    <t>Robert Karlsson</t>
  </si>
  <si>
    <t>Josh Teater</t>
  </si>
  <si>
    <t>Derek Lamely</t>
  </si>
  <si>
    <t>Blake Adams</t>
  </si>
  <si>
    <t>Graham Delaet</t>
  </si>
  <si>
    <t>Michael Connell</t>
  </si>
  <si>
    <t>Gregory Havret</t>
  </si>
  <si>
    <t>Troy Merritt</t>
  </si>
  <si>
    <t>Edoardo Molinari</t>
  </si>
  <si>
    <t>Cameron Percy</t>
  </si>
  <si>
    <t>Francesco Molinari</t>
  </si>
  <si>
    <t>Alvaro Quiros</t>
  </si>
  <si>
    <t>Brian Stuard</t>
  </si>
  <si>
    <t>Peter Hanson</t>
  </si>
  <si>
    <t>Oliver Wilson</t>
  </si>
  <si>
    <t>Jeev Milkha Singh</t>
  </si>
  <si>
    <t>Thongchai Jaidee</t>
  </si>
  <si>
    <t>Steve Wheatcroft</t>
  </si>
  <si>
    <t>Miguel Jimenez</t>
  </si>
  <si>
    <t>Ryo Ishikawa</t>
  </si>
  <si>
    <t>Martin Flores</t>
  </si>
  <si>
    <t>WC Liang</t>
  </si>
  <si>
    <t>Simon Dyson</t>
  </si>
  <si>
    <t>Cameron Tringale</t>
  </si>
  <si>
    <t>Garth Mulroy</t>
  </si>
  <si>
    <t>Bud Cauley</t>
  </si>
  <si>
    <t>Sung-hoon Kang</t>
  </si>
  <si>
    <t>Steven Bowditch</t>
  </si>
  <si>
    <t>Kyung-tae Kim</t>
  </si>
  <si>
    <t>Matt McQuillan</t>
  </si>
  <si>
    <t>Billy Horschel</t>
  </si>
  <si>
    <t>William McGirt</t>
  </si>
  <si>
    <t>Adam Hadwin</t>
  </si>
  <si>
    <t>Zack Miller</t>
  </si>
  <si>
    <t>Jim Renner</t>
  </si>
  <si>
    <t>Fabian Gomez</t>
  </si>
  <si>
    <t>Bio Kim</t>
  </si>
  <si>
    <t>Ben Martin</t>
  </si>
  <si>
    <t>Matteo Manassero</t>
  </si>
  <si>
    <t>Daniel Summerhays</t>
  </si>
  <si>
    <t>Justin Hicks</t>
  </si>
  <si>
    <t>Kevin Kisner</t>
  </si>
  <si>
    <t>Scott Stallings</t>
  </si>
  <si>
    <t>Jhonattan Vegas</t>
  </si>
  <si>
    <t>Kyle Stanley</t>
  </si>
  <si>
    <t>Kevin Chappell</t>
  </si>
  <si>
    <t>Rank</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</si>
  <si>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</si>
  <si>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</si>
  <si>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</si>
  <si>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</si>
  <si>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</si>
  <si>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</si>
  <si>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</si>
  <si>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</si>
  <si>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</si>
  <si>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</si>
  <si>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2011 Data</t>
  </si>
  <si>
    <t>GUID</t>
  </si>
  <si>
    <t>DG9F44C75</t>
  </si>
  <si>
    <t>Format Range</t>
  </si>
  <si>
    <t>Variable Layout</t>
  </si>
  <si>
    <t>Columns</t>
  </si>
  <si>
    <t>Variable Names In Cells</t>
  </si>
  <si>
    <t>Variable Names In 2nd Cells</t>
  </si>
  <si>
    <t>Data Set Ranges</t>
  </si>
  <si>
    <t>Data Sheet Format</t>
  </si>
  <si>
    <t>Formula Eval Cell</t>
  </si>
  <si>
    <t>Num Stored Vars</t>
  </si>
  <si>
    <t>1 : Info</t>
  </si>
  <si>
    <t>var1</t>
  </si>
  <si>
    <t>ST_Rank</t>
  </si>
  <si>
    <t>1 : Ranges</t>
  </si>
  <si>
    <t>1 : MultiRefs</t>
  </si>
  <si>
    <t>2 : Info</t>
  </si>
  <si>
    <t>var2</t>
  </si>
  <si>
    <t>ST_Player</t>
  </si>
  <si>
    <t>2 : Ranges</t>
  </si>
  <si>
    <t>2 : MultiRefs</t>
  </si>
  <si>
    <t>3 : Info</t>
  </si>
  <si>
    <t>var3</t>
  </si>
  <si>
    <t>ST_Age</t>
  </si>
  <si>
    <t>3 : Ranges</t>
  </si>
  <si>
    <t>3 : MultiRefs</t>
  </si>
  <si>
    <t>4 : Info</t>
  </si>
  <si>
    <t>var4</t>
  </si>
  <si>
    <t>ST_Events</t>
  </si>
  <si>
    <t>4 : Ranges</t>
  </si>
  <si>
    <t>4 : MultiRefs</t>
  </si>
  <si>
    <t>5 : Info</t>
  </si>
  <si>
    <t>var5</t>
  </si>
  <si>
    <t>ST_Rounds</t>
  </si>
  <si>
    <t>5 : Ranges</t>
  </si>
  <si>
    <t>5 : MultiRefs</t>
  </si>
  <si>
    <t>6 : Info</t>
  </si>
  <si>
    <t>var6</t>
  </si>
  <si>
    <t>ST_CutsMade</t>
  </si>
  <si>
    <t>6 : Ranges</t>
  </si>
  <si>
    <t>6 : MultiRefs</t>
  </si>
  <si>
    <t>7 : Info</t>
  </si>
  <si>
    <t>var7</t>
  </si>
  <si>
    <t>ST_Top10s</t>
  </si>
  <si>
    <t>7 : Ranges</t>
  </si>
  <si>
    <t>7 : MultiRefs</t>
  </si>
  <si>
    <t>8 : Info</t>
  </si>
  <si>
    <t>var8</t>
  </si>
  <si>
    <t>ST_Wins</t>
  </si>
  <si>
    <t>8 : Ranges</t>
  </si>
  <si>
    <t>8 : MultiRefs</t>
  </si>
  <si>
    <t>9 : Info</t>
  </si>
  <si>
    <t>var9</t>
  </si>
  <si>
    <t>ST_Earnings</t>
  </si>
  <si>
    <t>9 : Ranges</t>
  </si>
  <si>
    <t>9 : MultiRefs</t>
  </si>
  <si>
    <t>10 : Info</t>
  </si>
  <si>
    <t>var10</t>
  </si>
  <si>
    <t>ST_YardsDrive</t>
  </si>
  <si>
    <t>10 : Ranges</t>
  </si>
  <si>
    <t>10 : MultiRefs</t>
  </si>
  <si>
    <t>11 : Info</t>
  </si>
  <si>
    <t>var11</t>
  </si>
  <si>
    <t>ST_DrivingAccuracy</t>
  </si>
  <si>
    <t>11 : Ranges</t>
  </si>
  <si>
    <t>11 : MultiRefs</t>
  </si>
  <si>
    <t>12 : Info</t>
  </si>
  <si>
    <t>var12</t>
  </si>
  <si>
    <t>ST_GreensinRegulation</t>
  </si>
  <si>
    <t>12 : Ranges</t>
  </si>
  <si>
    <t>12 : MultiRefs</t>
  </si>
  <si>
    <t>13 : Info</t>
  </si>
  <si>
    <t>var13</t>
  </si>
  <si>
    <t>ST_PuttingAverage</t>
  </si>
  <si>
    <t>13 : Ranges</t>
  </si>
  <si>
    <t>13 : MultiRefs</t>
  </si>
  <si>
    <t>14 : Info</t>
  </si>
  <si>
    <t>var14</t>
  </si>
  <si>
    <t>ST_SandSavePct</t>
  </si>
  <si>
    <t>14 : Ranges</t>
  </si>
  <si>
    <t>14 : MultiRefs</t>
  </si>
  <si>
    <t>15 : Info</t>
  </si>
  <si>
    <t>var15</t>
  </si>
  <si>
    <t>ST_Eagles</t>
  </si>
  <si>
    <t>15 : Ranges</t>
  </si>
  <si>
    <t>15 : MultiRefs</t>
  </si>
  <si>
    <t>16 : Info</t>
  </si>
  <si>
    <t>var16</t>
  </si>
  <si>
    <t>ST_Birdies</t>
  </si>
  <si>
    <t>16 : Ranges</t>
  </si>
  <si>
    <t>16 : MultiRefs</t>
  </si>
  <si>
    <t>17 : Info</t>
  </si>
  <si>
    <t>var17</t>
  </si>
  <si>
    <t>ST_Pars</t>
  </si>
  <si>
    <t>17 : Ranges</t>
  </si>
  <si>
    <t>17 : MultiRefs</t>
  </si>
  <si>
    <t>18 : Info</t>
  </si>
  <si>
    <t>var18</t>
  </si>
  <si>
    <t>ST_Bogies</t>
  </si>
  <si>
    <t>18 : Ranges</t>
  </si>
  <si>
    <t>18 : MultiRefs</t>
  </si>
  <si>
    <t>19 : Info</t>
  </si>
  <si>
    <t>var19</t>
  </si>
  <si>
    <t>ST_BirdiesRound</t>
  </si>
  <si>
    <t>19 : Ranges</t>
  </si>
  <si>
    <t>19 : MultiRefs</t>
  </si>
  <si>
    <t>20 : Info</t>
  </si>
  <si>
    <t>var20</t>
  </si>
  <si>
    <t>20 : Ranges</t>
  </si>
  <si>
    <t>20 : MultiRefs</t>
  </si>
  <si>
    <t>2006 Data</t>
  </si>
  <si>
    <t>DG179F88F3</t>
  </si>
  <si>
    <t>ST_Rank_1</t>
  </si>
  <si>
    <t>ST_Player_2</t>
  </si>
  <si>
    <t>ST_Age_3</t>
  </si>
  <si>
    <t>ST_Events_4</t>
  </si>
  <si>
    <t>ST_Rounds_5</t>
  </si>
  <si>
    <t>ST_CutsMade_6</t>
  </si>
  <si>
    <t>ST_Top10s_7</t>
  </si>
  <si>
    <t>ST_Wins_8</t>
  </si>
  <si>
    <t>ST_Earnings_9</t>
  </si>
  <si>
    <t>ST_YardsDrive_10</t>
  </si>
  <si>
    <t>ST_DrivingAccuracy_11</t>
  </si>
  <si>
    <t>ST_GreensinRegulation_12</t>
  </si>
  <si>
    <t>ST_PuttingAverage_13</t>
  </si>
  <si>
    <t>ST_SandSavePct_14</t>
  </si>
  <si>
    <t>ST_Eagles_15</t>
  </si>
  <si>
    <t>ST_Birdies_16</t>
  </si>
  <si>
    <t>ST_Pars_17</t>
  </si>
  <si>
    <t>ST_Bogies_18</t>
  </si>
  <si>
    <t>2010 Data</t>
  </si>
  <si>
    <t>DG261534E3</t>
  </si>
  <si>
    <t>ST_Rank_2</t>
  </si>
  <si>
    <t>ST_Player_3</t>
  </si>
  <si>
    <t>ST_Age_4</t>
  </si>
  <si>
    <t>ST_Events_5</t>
  </si>
  <si>
    <t>ST_Rounds_6</t>
  </si>
  <si>
    <t>ST_CutsMade_7</t>
  </si>
  <si>
    <t>ST_Top10s_8</t>
  </si>
  <si>
    <t>ST_Wins_9</t>
  </si>
  <si>
    <t>ST_Earnings_10</t>
  </si>
  <si>
    <t>ST_YardsDrive_11</t>
  </si>
  <si>
    <t>ST_DrivingAccuracy_12</t>
  </si>
  <si>
    <t>ST_GreensinRegulation_13</t>
  </si>
  <si>
    <t>ST_PuttingAverage_14</t>
  </si>
  <si>
    <t>ST_SandSavePct_15</t>
  </si>
  <si>
    <t>ST_Eagles_16</t>
  </si>
  <si>
    <t>ST_Birdies_17</t>
  </si>
  <si>
    <t>ST_Pars_18</t>
  </si>
  <si>
    <t>ST_Bogies_19</t>
  </si>
  <si>
    <t>ST_BirdiesRound_20</t>
  </si>
  <si>
    <t>2009 Data</t>
  </si>
  <si>
    <t>DGA192BA4</t>
  </si>
  <si>
    <t>ST_Rank_3</t>
  </si>
  <si>
    <t>ST_Player_4</t>
  </si>
  <si>
    <t>ST_Age_5</t>
  </si>
  <si>
    <t>ST_Events_6</t>
  </si>
  <si>
    <t>ST_Rounds_7</t>
  </si>
  <si>
    <t>ST_CutsMade_8</t>
  </si>
  <si>
    <t>ST_Top10s_9</t>
  </si>
  <si>
    <t>ST_Wins_10</t>
  </si>
  <si>
    <t>ST_Earnings_11</t>
  </si>
  <si>
    <t>ST_YardsDrive_12</t>
  </si>
  <si>
    <t>ST_DrivingAccuracy_13</t>
  </si>
  <si>
    <t>ST_GreensinRegulation_14</t>
  </si>
  <si>
    <t>ST_PuttingAverage_15</t>
  </si>
  <si>
    <t>ST_SandSavePct_16</t>
  </si>
  <si>
    <t>ST_Eagles_17</t>
  </si>
  <si>
    <t>ST_Birdies_18</t>
  </si>
  <si>
    <t>ST_Pars_19</t>
  </si>
  <si>
    <t>ST_Bogies_20</t>
  </si>
  <si>
    <t>ST_BirdiesRound_21</t>
  </si>
  <si>
    <t>2008 Data</t>
  </si>
  <si>
    <t>DG36A5657A</t>
  </si>
  <si>
    <t>ST_Rank_4</t>
  </si>
  <si>
    <t>ST_Player_5</t>
  </si>
  <si>
    <t>ST_Age_6</t>
  </si>
  <si>
    <t>ST_Events_7</t>
  </si>
  <si>
    <t>ST_Rounds_8</t>
  </si>
  <si>
    <t>ST_CutsMade_9</t>
  </si>
  <si>
    <t>ST_Top10s_10</t>
  </si>
  <si>
    <t>ST_Wins_11</t>
  </si>
  <si>
    <t>ST_Earnings_12</t>
  </si>
  <si>
    <t>ST_YardsDrive_13</t>
  </si>
  <si>
    <t>ST_DrivingAccuracy_14</t>
  </si>
  <si>
    <t>ST_GreensinRegulation_15</t>
  </si>
  <si>
    <t>ST_PuttingAverage_16</t>
  </si>
  <si>
    <t>ST_SandSavePct_17</t>
  </si>
  <si>
    <t>ST_Eagles_18</t>
  </si>
  <si>
    <t>ST_Birdies_19</t>
  </si>
  <si>
    <t>ST_Pars_20</t>
  </si>
  <si>
    <t>ST_Bogies_21</t>
  </si>
  <si>
    <t>ST_BirdiesRound_22</t>
  </si>
  <si>
    <t>2007 Data</t>
  </si>
  <si>
    <t>DGCB7AE4F</t>
  </si>
  <si>
    <t>ST_Rank_5</t>
  </si>
  <si>
    <t>ST_Player_6</t>
  </si>
  <si>
    <t>ST_Age_7</t>
  </si>
  <si>
    <t>ST_Events_8</t>
  </si>
  <si>
    <t>ST_Rounds_9</t>
  </si>
  <si>
    <t>ST_CutsMade_10</t>
  </si>
  <si>
    <t>ST_Top10s_11</t>
  </si>
  <si>
    <t>ST_Wins_12</t>
  </si>
  <si>
    <t>ST_Earnings_13</t>
  </si>
  <si>
    <t>ST_YardsDrive_14</t>
  </si>
  <si>
    <t>ST_DrivingAccuracy_15</t>
  </si>
  <si>
    <t>ST_GreensinRegulation_16</t>
  </si>
  <si>
    <t>ST_PuttingAverage_17</t>
  </si>
  <si>
    <t>ST_SandSavePct_18</t>
  </si>
  <si>
    <t>ST_Eagles_19</t>
  </si>
  <si>
    <t>ST_Birdies_20</t>
  </si>
  <si>
    <t>ST_Pars_21</t>
  </si>
  <si>
    <t>ST_Bogies_22</t>
  </si>
  <si>
    <t>ST_BirdiesRound_23</t>
  </si>
  <si>
    <t>2005 Data</t>
  </si>
  <si>
    <t>DG1141ADF5</t>
  </si>
  <si>
    <t>ST_Rank_6</t>
  </si>
  <si>
    <t>ST_Player_7</t>
  </si>
  <si>
    <t>ST_Age_8</t>
  </si>
  <si>
    <t>ST_Events_9</t>
  </si>
  <si>
    <t>ST_Rounds_10</t>
  </si>
  <si>
    <t>ST_CutsMade_11</t>
  </si>
  <si>
    <t>ST_Top10s_12</t>
  </si>
  <si>
    <t>ST_Wins_13</t>
  </si>
  <si>
    <t>ST_Earnings_14</t>
  </si>
  <si>
    <t>ST_YardsDrive_15</t>
  </si>
  <si>
    <t>ST_DrivingAccuracy_16</t>
  </si>
  <si>
    <t>ST_GreensinRegulation_17</t>
  </si>
  <si>
    <t>ST_PuttingAverage_18</t>
  </si>
  <si>
    <t>ST_SandSavePct_19</t>
  </si>
  <si>
    <t>ST_Eagles_20</t>
  </si>
  <si>
    <t>ST_Birdies_21</t>
  </si>
  <si>
    <t>ST_Pars_22</t>
  </si>
  <si>
    <t>ST_Bogies_23</t>
  </si>
  <si>
    <t>ST_BirdiesRound_24</t>
  </si>
  <si>
    <t>2004 Data</t>
  </si>
  <si>
    <t>DG33529DAE</t>
  </si>
  <si>
    <t>ST_Rank_7</t>
  </si>
  <si>
    <t>ST_Player_8</t>
  </si>
  <si>
    <t>ST_Age_9</t>
  </si>
  <si>
    <t>ST_Events_10</t>
  </si>
  <si>
    <t>ST_Rounds_11</t>
  </si>
  <si>
    <t>ST_CutsMade_12</t>
  </si>
  <si>
    <t>ST_Top10s_13</t>
  </si>
  <si>
    <t>ST_Wins_14</t>
  </si>
  <si>
    <t>ST_Earnings_15</t>
  </si>
  <si>
    <t>ST_YardsDrive_16</t>
  </si>
  <si>
    <t>ST_DrivingAccuracy_17</t>
  </si>
  <si>
    <t>ST_GreensinRegulation_18</t>
  </si>
  <si>
    <t>ST_PuttingAverage_19</t>
  </si>
  <si>
    <t>ST_SandSavePct_20</t>
  </si>
  <si>
    <t>ST_Eagles_21</t>
  </si>
  <si>
    <t>ST_Birdies_22</t>
  </si>
  <si>
    <t>ST_Pars_23</t>
  </si>
  <si>
    <t>ST_Bogies_24</t>
  </si>
  <si>
    <t>ST_BirdiesRound_25</t>
  </si>
  <si>
    <t>2003 Data</t>
  </si>
  <si>
    <t>DG2D6433E5</t>
  </si>
  <si>
    <t>ST_Rank_8</t>
  </si>
  <si>
    <t>ST_Player_9</t>
  </si>
  <si>
    <t>ST_Age_10</t>
  </si>
  <si>
    <t>ST_Events_11</t>
  </si>
  <si>
    <t>ST_Rounds_12</t>
  </si>
  <si>
    <t>ST_CutsMade_13</t>
  </si>
  <si>
    <t>ST_Top10s_14</t>
  </si>
  <si>
    <t>ST_Wins_15</t>
  </si>
  <si>
    <t>ST_Earnings_16</t>
  </si>
  <si>
    <t>ST_YardsDrive_17</t>
  </si>
  <si>
    <t>ST_DrivingAccuracy_18</t>
  </si>
  <si>
    <t>ST_GreensinRegulation_19</t>
  </si>
  <si>
    <t>ST_PuttingAverage_20</t>
  </si>
  <si>
    <t>ST_SandSavePct_21</t>
  </si>
  <si>
    <t>ST_Eagles_22</t>
  </si>
  <si>
    <t>ST_Birdies_23</t>
  </si>
  <si>
    <t>ST_Pars_24</t>
  </si>
  <si>
    <t>ST_Bogies_25</t>
  </si>
  <si>
    <t>ST_BirdiesRound_26</t>
  </si>
  <si>
    <t>Earnings/Event</t>
  </si>
  <si>
    <t>ST_EarningsEvent</t>
  </si>
  <si>
    <t>ST_EarningsEvent_21</t>
  </si>
  <si>
    <t>ST_EarningsEvent_22</t>
  </si>
  <si>
    <t>ST_EarningsEvent_23</t>
  </si>
  <si>
    <t>ST_EarningsEvent_24</t>
  </si>
  <si>
    <t>ST_EarningsEvent_25</t>
  </si>
  <si>
    <t>ST_EarningsEvent_26</t>
  </si>
  <si>
    <t>ST_EarningsEvent_27</t>
  </si>
  <si>
    <t>ST_EarningsEvent_28</t>
  </si>
  <si>
    <t>StatTools Report</t>
  </si>
  <si>
    <t>Analysis:</t>
  </si>
  <si>
    <t>Correlation and Covariance</t>
  </si>
  <si>
    <t>Performed By:</t>
  </si>
  <si>
    <t>Chris</t>
  </si>
  <si>
    <t>Date:</t>
  </si>
  <si>
    <t>Wednesday, February 08, 2012</t>
  </si>
  <si>
    <t>Updating:</t>
  </si>
  <si>
    <t>Live</t>
  </si>
  <si>
    <t>Correlation Table</t>
  </si>
  <si>
    <t>Scatterplot</t>
  </si>
  <si>
    <t>Correlation</t>
  </si>
  <si>
    <t>VG2D3BC350974318F</t>
  </si>
  <si>
    <t>VG187C74361D10E1F6</t>
  </si>
  <si>
    <t>VGB9543FE38A2BCEC</t>
  </si>
  <si>
    <t>VG3B265C6B76520F1</t>
  </si>
  <si>
    <t>VG1759B0B811284E37</t>
  </si>
  <si>
    <t>VG1A3376A126DA008C</t>
  </si>
  <si>
    <t>VG1AD7A5AF1A05587D</t>
  </si>
  <si>
    <t>VG101918D12299897D</t>
  </si>
  <si>
    <t>VG26F8DADC668FB71</t>
  </si>
  <si>
    <t>VG277F1AFE1A00AA57</t>
  </si>
  <si>
    <t>VGE1448AA99FCB76</t>
  </si>
  <si>
    <t>VG14BAE92255DA3CE</t>
  </si>
  <si>
    <t>VG17ACF11B21783225</t>
  </si>
  <si>
    <t>VG2C9C6F9314004F81</t>
  </si>
  <si>
    <t>VG21DBD571225DDF55</t>
  </si>
  <si>
    <t>VG1615D5EB2AC5F142</t>
  </si>
  <si>
    <t>VG37415A58DF6B6A4</t>
  </si>
  <si>
    <t>VG1A709A70245C18DC</t>
  </si>
  <si>
    <t>VG9D76C8C170DB7F</t>
  </si>
  <si>
    <t>VG305D7BFE206A365E</t>
  </si>
  <si>
    <t>VG283E52B42B753165</t>
  </si>
  <si>
    <t>VG2C2FC8B2160F6E8F</t>
  </si>
  <si>
    <t>VG37205E0B253D8D3F</t>
  </si>
  <si>
    <t>VG160CB8062EECEC66</t>
  </si>
  <si>
    <t>VGDC1F8922BEB636</t>
  </si>
  <si>
    <t>VG3E18D51E7BD07A</t>
  </si>
  <si>
    <t>VG104D3DEDA8D85AB</t>
  </si>
  <si>
    <t>VG18F5518A1710A87</t>
  </si>
  <si>
    <t>VG26F842206D31488</t>
  </si>
  <si>
    <t>VG2507E31325111805</t>
  </si>
  <si>
    <t>VG1D7D77D837FFFD47</t>
  </si>
  <si>
    <t>VG15029BA43893A6F</t>
  </si>
  <si>
    <t>VG202222C63ACB8675</t>
  </si>
  <si>
    <t>VG36F4DEAF1C05B00B</t>
  </si>
  <si>
    <t>VGBD53E3B22BA3BC0</t>
  </si>
  <si>
    <t>VG27569E4E3737932F</t>
  </si>
  <si>
    <t>VG420E1511DEA7D7C</t>
  </si>
  <si>
    <t>VG213D76A41ECD500D</t>
  </si>
  <si>
    <t>VG29972D9127C7C2AB</t>
  </si>
  <si>
    <t>VG96C97CB283702FA</t>
  </si>
  <si>
    <t>VG5C0978C10A2230A</t>
  </si>
  <si>
    <t>VG8E9FE3F1C14C371</t>
  </si>
  <si>
    <t>VG8A127C5356B13E8</t>
  </si>
  <si>
    <t>VGFA121861D40E67C</t>
  </si>
  <si>
    <t>VGFA99485F91FE86</t>
  </si>
  <si>
    <t>VGF8223961BE2910E</t>
  </si>
  <si>
    <t>VG27DD350C10C982BE</t>
  </si>
  <si>
    <t>VG2BB64000296D5112</t>
  </si>
  <si>
    <t>VG11B459B62AC49922</t>
  </si>
  <si>
    <t>VG2A8F583383A06DF</t>
  </si>
  <si>
    <t>VG3C1C79D16ECCE00</t>
  </si>
  <si>
    <t>VG405FE60FB37280</t>
  </si>
  <si>
    <t>VG169E2AC42434C2EF</t>
  </si>
  <si>
    <t>VG7E89EE66F85977</t>
  </si>
  <si>
    <t>VG36EFCEC036FB12D2</t>
  </si>
  <si>
    <t>VG2486343826D5790D</t>
  </si>
  <si>
    <t>VG265909DC1D9DA65</t>
  </si>
  <si>
    <t>VG2AAAD54612351111</t>
  </si>
  <si>
    <t>VG282EEC72D5141</t>
  </si>
  <si>
    <t>VG2082F66431810528</t>
  </si>
  <si>
    <t>VG1DE5DE0232B76FA7</t>
  </si>
  <si>
    <t>VG4563E6C2ED182E2</t>
  </si>
  <si>
    <t>VG389BFD8EE22DC3E</t>
  </si>
  <si>
    <t>VG39EC13769D39BD3</t>
  </si>
  <si>
    <t>VG319CC50D2E51454C</t>
  </si>
  <si>
    <t>VG2501625925C2B6</t>
  </si>
  <si>
    <t>VG20A15C0E32037BC8</t>
  </si>
  <si>
    <t>VG1CAA9EB7B79B575</t>
  </si>
  <si>
    <t>VG22CCB8F71EF2781D</t>
  </si>
  <si>
    <t>VG133B8F051028BF22</t>
  </si>
  <si>
    <t>VG2EE5F4AF32500138</t>
  </si>
  <si>
    <t>VG2F79196C2CF51D43</t>
  </si>
  <si>
    <t>VG34141AC5D5DA80A</t>
  </si>
  <si>
    <t>VG3A9E2E381B7C8398</t>
  </si>
  <si>
    <t>VGBE5E21A95B8F93</t>
  </si>
  <si>
    <t>VG29F5EB883B320E63</t>
  </si>
  <si>
    <t>VG2E107605AB7396B</t>
  </si>
  <si>
    <t>VG273D61B812983932</t>
  </si>
  <si>
    <t>VG1F090DFF45C8AC6</t>
  </si>
  <si>
    <t>VG30B6764721D89424</t>
  </si>
  <si>
    <t>VGD738DE73038E40D</t>
  </si>
  <si>
    <t>VG124F5BF8F3B1F01</t>
  </si>
  <si>
    <t>VG1EF81BE653ABE18</t>
  </si>
  <si>
    <t>VGE4C604317E7875B</t>
  </si>
  <si>
    <t>VG1DEF35A57E1F4F3</t>
  </si>
  <si>
    <t>VG1697E1E818C30C4B</t>
  </si>
  <si>
    <t>VG18A405BD2ED41A73</t>
  </si>
  <si>
    <t>VG1E46C086ADF18F</t>
  </si>
  <si>
    <t>VG3748BB112301B395</t>
  </si>
  <si>
    <t>VG1321DA4BA074943</t>
  </si>
  <si>
    <t>VG36C8AD711C5F6C83</t>
  </si>
  <si>
    <t>VG12BBE7D71B6B6022</t>
  </si>
  <si>
    <t>VG1C8726C92C4A791C</t>
  </si>
  <si>
    <t>VG373876A825C40454</t>
  </si>
  <si>
    <t>VGA99B6C3E093C01</t>
  </si>
  <si>
    <t>VG375ECC011A09EAB2</t>
  </si>
  <si>
    <t>VG22E938F230389218</t>
  </si>
  <si>
    <t>VG3FEA24F29879090</t>
  </si>
  <si>
    <t>VG203F97B1DE5894</t>
  </si>
  <si>
    <t>VG38A0CF172697A804</t>
  </si>
  <si>
    <t>VG238B261D63F5786</t>
  </si>
  <si>
    <t>VG2986E8392D160336</t>
  </si>
  <si>
    <t>VG1E50F5598AC2C84</t>
  </si>
  <si>
    <t>VG1D5189A833CEA631</t>
  </si>
  <si>
    <t>VG37295F11346DD1E2</t>
  </si>
  <si>
    <t>VG22E8F47E38958D58</t>
  </si>
  <si>
    <t>VG32AEAF1F333683AE</t>
  </si>
  <si>
    <t>VG25D0E1B7563A659</t>
  </si>
  <si>
    <t>VG30938299310464A</t>
  </si>
  <si>
    <t>VG2F0D94A73C05EE</t>
  </si>
  <si>
    <t>VG8A787732785777</t>
  </si>
  <si>
    <t>VG17123D1419E75B21</t>
  </si>
  <si>
    <t>VG1C63AAAA1CF629DC</t>
  </si>
  <si>
    <t>VG3B09803C3D19B19</t>
  </si>
  <si>
    <t>VG1EEBDEED309F0512</t>
  </si>
  <si>
    <t>VG3466CD21CE5F5E</t>
  </si>
  <si>
    <t>VG468AFC3B4AC423</t>
  </si>
  <si>
    <t>VG350D5DBC31BE04A4</t>
  </si>
  <si>
    <t>VG11DC5F31297FA49B</t>
  </si>
  <si>
    <t>VG410CA8B1B197C10</t>
  </si>
  <si>
    <t>VG12771A33B7942B3</t>
  </si>
  <si>
    <t>VG1FACBD762A654539</t>
  </si>
  <si>
    <t>VGFEB562DF0179</t>
  </si>
  <si>
    <t>VG1FC2C67B3712F2A0</t>
  </si>
  <si>
    <t>VGD94710F22198E07</t>
  </si>
  <si>
    <t>VG2A4899B33A187CD0</t>
  </si>
  <si>
    <t>VG22DB0D72D5C4E85</t>
  </si>
  <si>
    <t>VG31BE13C624153073</t>
  </si>
  <si>
    <t>VG371975762D4F7631</t>
  </si>
  <si>
    <t>VG3060EC17A0993FE</t>
  </si>
  <si>
    <t>VG210FDC1C652669</t>
  </si>
  <si>
    <t>VG3DA61AE1B18CCF9</t>
  </si>
  <si>
    <t>VGF61582E24AC4E32</t>
  </si>
  <si>
    <t>VGAA3F8A02DFB23C5</t>
  </si>
  <si>
    <t>VG22B41164418C43C</t>
  </si>
  <si>
    <t>VG2F1763F6102797E7</t>
  </si>
  <si>
    <t>VG13B6D91313BDF771</t>
  </si>
  <si>
    <t>VG2B6B14151F7EF0CF</t>
  </si>
  <si>
    <t>VG233B0F0C29E46DF7</t>
  </si>
  <si>
    <t>VG183041A91607311C</t>
  </si>
  <si>
    <t>VG2FFC43CB12B7F000</t>
  </si>
  <si>
    <t>VG3BC4343A958BB3</t>
  </si>
  <si>
    <t>VGB3510192E699EA4</t>
  </si>
  <si>
    <t>VG4A9512C919EEFB</t>
  </si>
  <si>
    <t>VG1AABF1B5297A53F2</t>
  </si>
  <si>
    <t>VG1D33696028634484</t>
  </si>
  <si>
    <t>VG323B4F2832AC59E9</t>
  </si>
  <si>
    <t>VGF4ED70137E32F88</t>
  </si>
  <si>
    <t>VG2590DAE821282D0</t>
  </si>
  <si>
    <t>VG1293245FBC251B9</t>
  </si>
  <si>
    <t>VG316ADFF62CFEF13B</t>
  </si>
  <si>
    <t>VG1AE5CEDB7A4A98F</t>
  </si>
  <si>
    <t>VGE1B8511AC6BC94</t>
  </si>
  <si>
    <t>VG1C76D55717191D0B</t>
  </si>
  <si>
    <t>VG2963DC5414E94624</t>
  </si>
  <si>
    <t>VG23092F151A907301</t>
  </si>
  <si>
    <t>VG23F42D66253C0C9C</t>
  </si>
  <si>
    <t>VGEC612627A034DD</t>
  </si>
  <si>
    <t>VG29146A1B1709161A</t>
  </si>
  <si>
    <t>VG36E2B851255BE4F1</t>
  </si>
  <si>
    <t>VG29967D8B2C417CBE</t>
  </si>
  <si>
    <t>VG1B4C83063899A06D</t>
  </si>
  <si>
    <t>VG3B7B6FDD39E01D81</t>
  </si>
  <si>
    <t>VG25DA14194D0D99F</t>
  </si>
  <si>
    <t>VG33B1898431201953</t>
  </si>
  <si>
    <t>VG382464CA3054979B</t>
  </si>
  <si>
    <t>VG3A2077E733070DA5</t>
  </si>
  <si>
    <t>VG1BAFBE4EF46C9D</t>
  </si>
  <si>
    <t>VG2FBB6473B7231CF</t>
  </si>
  <si>
    <t>VG31A6928026F687FB</t>
  </si>
  <si>
    <t>VG17BE4145DCF8B18</t>
  </si>
  <si>
    <t>VG1BD841EB2C35666D</t>
  </si>
  <si>
    <t>VG189C345423E7833B</t>
  </si>
  <si>
    <t>VG15972C0F110076D6</t>
  </si>
  <si>
    <t>VG149F211715932375</t>
  </si>
  <si>
    <t>VG2728365A3778498C</t>
  </si>
  <si>
    <t>VG43E42AD1AF3CC06</t>
  </si>
  <si>
    <t>VG31FD33271095EC1F</t>
  </si>
  <si>
    <t>VG23C0AE8717F0E241</t>
  </si>
  <si>
    <t>VG25CABDA5C9003A2</t>
  </si>
  <si>
    <t>ST_BirdiesRound_27</t>
  </si>
  <si>
    <t>John Huh</t>
  </si>
  <si>
    <t>Jonas Blixt</t>
  </si>
  <si>
    <t>Seung-yul Noh</t>
  </si>
  <si>
    <t>Ted Potter, Jr.</t>
  </si>
  <si>
    <t>Charlie Beljan</t>
  </si>
  <si>
    <t>Harris English</t>
  </si>
  <si>
    <t>Sang-Moon Bae</t>
  </si>
  <si>
    <t>Brian Harman</t>
  </si>
  <si>
    <t>Graham DeLaet</t>
  </si>
  <si>
    <t>Freddie Jacobson</t>
  </si>
  <si>
    <t>David Lynn</t>
  </si>
  <si>
    <t>Troy Kelly</t>
  </si>
  <si>
    <t>Will Claxton</t>
  </si>
  <si>
    <t>Roberto Castro</t>
  </si>
  <si>
    <t>Jason Kokrak</t>
  </si>
  <si>
    <t>Nicolas Colsaerts</t>
  </si>
  <si>
    <t>Gary Christian</t>
  </si>
  <si>
    <t>Alexandre Rocha</t>
  </si>
  <si>
    <t>Richard H. Lee</t>
  </si>
  <si>
    <t>Bobby Gates</t>
  </si>
  <si>
    <t>Russell Knox</t>
  </si>
  <si>
    <t>Scott Brown</t>
  </si>
  <si>
    <t>Billy Hurley III</t>
  </si>
  <si>
    <t>Mark D. Anderson</t>
  </si>
  <si>
    <t>J.J. Killeen</t>
  </si>
  <si>
    <t>Miguel Angel Jimenez</t>
  </si>
  <si>
    <t>Paul Lawrie</t>
  </si>
  <si>
    <t>Erik Compton</t>
  </si>
  <si>
    <t>Danny Lee</t>
  </si>
  <si>
    <t>John Peterson</t>
  </si>
  <si>
    <t>Jamie Donaldson</t>
  </si>
  <si>
    <t>Patrick Reed</t>
  </si>
  <si>
    <t>Luke Guthrie</t>
  </si>
  <si>
    <t>Miguel Angel Carballo</t>
  </si>
  <si>
    <t>Thomas Aiken</t>
  </si>
  <si>
    <t>Scott Dunlap</t>
  </si>
  <si>
    <t>Kyung Kim</t>
  </si>
  <si>
    <t>Jordan Spieth</t>
  </si>
  <si>
    <t>Russell Henley</t>
  </si>
  <si>
    <t>David Lingmerth</t>
  </si>
  <si>
    <t>Derek Ernst</t>
  </si>
  <si>
    <t>D.H. Lee</t>
  </si>
  <si>
    <t>Morgan Hoffmann</t>
  </si>
  <si>
    <t>Gonzalo Fdez-Castano</t>
  </si>
  <si>
    <t>James Hahn</t>
  </si>
  <si>
    <t>Hideki Matsuyama</t>
  </si>
  <si>
    <t>Thorbjorn Olesen</t>
  </si>
  <si>
    <t>Scott Langley</t>
  </si>
  <si>
    <t>Shawn Stefani</t>
  </si>
  <si>
    <t>Jim Herman</t>
  </si>
  <si>
    <t>Richard Sterne</t>
  </si>
  <si>
    <t>Robert Streb</t>
  </si>
  <si>
    <t>Brad Fritsch</t>
  </si>
  <si>
    <t>Ben Kohles</t>
  </si>
  <si>
    <t>Marcel Siem</t>
  </si>
  <si>
    <t>Henrik Norlander</t>
  </si>
  <si>
    <t>Shane Lowry</t>
  </si>
  <si>
    <t>Steve LeBrun</t>
  </si>
  <si>
    <t>Chris Wood</t>
  </si>
  <si>
    <t>Branden Grace</t>
  </si>
  <si>
    <t>George Coetzee</t>
  </si>
  <si>
    <t>Luke List</t>
  </si>
  <si>
    <t>Rafael Cabrera Bello</t>
  </si>
  <si>
    <t>Stephen Gallacher</t>
  </si>
  <si>
    <t>Scott Gardiner</t>
  </si>
  <si>
    <t>Peter Tomasulo</t>
  </si>
  <si>
    <t>Chesson Hadley</t>
  </si>
  <si>
    <t>Victor Dubuisson</t>
  </si>
  <si>
    <t>Andrew Svoboda</t>
  </si>
  <si>
    <t>Brooks Koepka</t>
  </si>
  <si>
    <t>Jason Allred</t>
  </si>
  <si>
    <t>Brice Garnett</t>
  </si>
  <si>
    <t>Will Wilcox</t>
  </si>
  <si>
    <t>Kiradech Aphibarnrat</t>
  </si>
  <si>
    <t>Andrew Loupe</t>
  </si>
  <si>
    <t>Hudson Swafford</t>
  </si>
  <si>
    <t>Tyrone van Aswegen</t>
  </si>
  <si>
    <t>Wes Roach</t>
  </si>
  <si>
    <t>Mikko Ilonen</t>
  </si>
  <si>
    <t>Joost Luiten</t>
  </si>
  <si>
    <t>Jamie Lovemark</t>
  </si>
  <si>
    <t>Peter Malnati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</si>
</sst>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
    <numFmt numFmtId="165" formatCode="0.000"/>
  </numFmts>
  <fonts count="12" x14ac:knownFonts="1">
    <font>
      <sz val="11"/>
      <color theme="1"/>
      <name val="Calibri"/>
      <family val="2"/>
      <scheme val="minor"/>
    </font>
    <font>
      <sz val="8"/>
      <color indexed="81"/>
      <name val="Tahoma"/>
      <family val="2"/>
    </font>
    <font>
      <b/>
      <sz val="8"/>
      <color indexed="81"/>
      <name val="Tahoma"/>
      <family val="2"/>
    </font>
    <font>
      <b/>
      <sz val="11"/>
      <color theme="1"/>
      <name val="Calibri"/>
      <family val="2"/>
      <scheme val="minor"/>
    </font>
    <font>
      <b/>
      <sz val="11"/>
      <color indexed="8"/>
      <name val="Calibri"/>
      <family val="2"/>
      <scheme val="minor"/>
    </font>
    <font>
      <sz val="11"/>
      <color indexed="8"/>
      <name val="Calibri"/>
      <family val="2"/>
      <scheme val="minor"/>
    </font>
    <font>
      <sz val="9"/>
      <color indexed="81"/>
      <name val="Tahoma"/>
      <family val="2"/>
    </font>
    <font>
      <b/>
      <sz val="9"/>
      <color indexed="81"/>
      <name val="Tahoma"/>
      <family val="2"/>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4">
    <fill>
      <patternFill patternType="none"/>
    </fill>
    <fill>
      <patternFill patternType="gray125"/>
    </fill>
    <fill>
      <patternFill patternType="solid">
        <fgColor rgb="FFC0C0C0"/>
        <bgColor indexed="64"/>
      </patternFill>
    </fill>
    <fill>
      <patternFill patternType="solid">
        <fgColor theme="9" tint="0.59999389629810485"/>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1">
    <xf numFmtId="0" fontId="0" fillId="0" borderId="0"/>
  </cellStyleXfs>
  <cellXfs count="33">
    <xf numFmtId="0" fontId="0" fillId="0" borderId="0" xfId="0"/>
    <xf numFmtId="0" fontId="3" fillId="0" borderId="0" xfId="0" applyFont="1" applyAlignment="1">
      <alignment horizontal="right"/>
    </xf>
    <xf numFmtId="0" fontId="3" fillId="0" borderId="0" xfId="0" applyFont="1"/>
    <xf numFmtId="0" fontId="4" fillId="0" borderId="0" xfId="0" applyFont="1" applyAlignment="1">
      <alignment horizontal="right"/>
    </xf>
    <xf numFmtId="0" fontId="4" fillId="0" borderId="0" xfId="0" applyFont="1"/>
    <xf numFmtId="0" fontId="5" fillId="0" borderId="0" xfId="0" applyFont="1" applyAlignment="1">
      <alignment horizontal="right"/>
    </xf>
    <xf numFmtId="0" fontId="3" fillId="0" borderId="0" xfId="0" applyFont="1" applyAlignment="1">
      <alignment horizontal="center"/>
    </xf>
    <xf numFmtId="0" fontId="0" fillId="0" borderId="0" xfId="0" applyAlignment="1">
      <alignment horizontal="center"/>
    </xf>
    <xf numFmtId="3" fontId="3" fillId="0" borderId="0" xfId="0" applyNumberFormat="1" applyFont="1" applyAlignment="1">
      <alignment horizontal="right"/>
    </xf>
    <xf numFmtId="3" fontId="0" fillId="0" borderId="0" xfId="0" applyNumberFormat="1"/>
    <xf numFmtId="3" fontId="4" fillId="0" borderId="0" xfId="0" applyNumberFormat="1" applyFont="1" applyAlignment="1">
      <alignment horizontal="right"/>
    </xf>
    <xf numFmtId="0" fontId="0" fillId="0" borderId="0" xfId="0" applyAlignment="1">
      <alignment horizontal="left"/>
    </xf>
    <xf numFmtId="0" fontId="3" fillId="0" borderId="0" xfId="0" applyFont="1" applyAlignment="1">
      <alignment horizontal="left"/>
    </xf>
    <xf numFmtId="3" fontId="0" fillId="0" borderId="0" xfId="0" applyNumberFormat="1" applyAlignment="1">
      <alignment horizontal="left"/>
    </xf>
    <xf numFmtId="164" fontId="0" fillId="0" borderId="0" xfId="0" applyNumberFormat="1"/>
    <xf numFmtId="0" fontId="8" fillId="2" borderId="0" xfId="0" applyFont="1" applyFill="1"/>
    <xf numFmtId="0" fontId="8" fillId="2" borderId="1" xfId="0" applyFont="1" applyFill="1" applyBorder="1"/>
    <xf numFmtId="0" fontId="9" fillId="2" borderId="0" xfId="0" applyFont="1" applyFill="1" applyAlignment="1">
      <alignment horizontal="right"/>
    </xf>
    <xf numFmtId="0" fontId="9" fillId="2" borderId="1" xfId="0" applyFont="1" applyFill="1" applyBorder="1" applyAlignment="1">
      <alignment horizontal="right"/>
    </xf>
    <xf numFmtId="0" fontId="8" fillId="2" borderId="0" xfId="0" applyFont="1" applyFill="1" applyAlignment="1">
      <alignment horizontal="left"/>
    </xf>
    <xf numFmtId="0" fontId="8" fillId="2" borderId="1" xfId="0" applyFont="1" applyFill="1" applyBorder="1" applyAlignment="1">
      <alignment horizontal="left"/>
    </xf>
    <xf numFmtId="0" fontId="10" fillId="2" borderId="0" xfId="0" applyFont="1" applyFill="1" applyAlignment="1">
      <alignment horizontal="left"/>
    </xf>
    <xf numFmtId="49" fontId="9" fillId="0" borderId="0" xfId="0" applyNumberFormat="1" applyFont="1" applyAlignment="1">
      <alignment horizontal="center"/>
    </xf>
    <xf numFmtId="49" fontId="9" fillId="0" borderId="2" xfId="0" applyNumberFormat="1" applyFont="1" applyFill="1" applyBorder="1" applyAlignment="1">
      <alignment horizontal="center"/>
    </xf>
    <xf numFmtId="49" fontId="9" fillId="0" borderId="0" xfId="0" applyNumberFormat="1" applyFont="1" applyAlignment="1">
      <alignment horizontal="left"/>
    </xf>
    <xf numFmtId="49" fontId="11" fillId="0" borderId="0" xfId="0" applyNumberFormat="1" applyFont="1" applyAlignment="1">
      <alignment horizontal="left"/>
    </xf>
    <xf numFmtId="49" fontId="11" fillId="0" borderId="2" xfId="0" applyNumberFormat="1" applyFont="1" applyFill="1" applyBorder="1" applyAlignment="1">
      <alignment horizontal="left"/>
    </xf>
    <xf numFmtId="165" fontId="0" fillId="0" borderId="0" xfId="0" applyNumberFormat="1" applyAlignment="1">
      <alignment horizontal="center"/>
    </xf>
    <xf numFmtId="165" fontId="0" fillId="3" borderId="0" xfId="0" applyNumberFormat="1" applyFill="1" applyAlignment="1">
      <alignment horizontal="center"/>
    </xf>
    <xf numFmtId="0" fontId="8" fillId="0" borderId="0" xfId="0" applyFont="1"/>
    <xf numFmtId="165" fontId="8" fillId="0" borderId="0" xfId="0" applyNumberFormat="1" applyFont="1" applyAlignment="1">
      <alignment horizontal="center"/>
    </xf>
    <xf numFmtId="2" fontId="0" fillId="0" borderId="0" xfId="0" applyNumberFormat="1"/>
    <xf numFmtId="164" fontId="3" fillId="0" borderId="0" xfId="0" applyNumberFormat="1" applyFont="1" applyAlignment="1">
      <alignment horizontal="right"/>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Earnings/Event vs Yards/Drive of 2011 Data</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 2011'!ScatterX_3E2E8</c:f>
              <c:numCache>
                <c:formatCode>General</c:formatCode>
                <c:ptCount val="197"/>
                <c:pt idx="0">
                  <c:v>284.10000000000002</c:v>
                </c:pt>
                <c:pt idx="1">
                  <c:v>296.2</c:v>
                </c:pt>
                <c:pt idx="2">
                  <c:v>301.89999999999998</c:v>
                </c:pt>
                <c:pt idx="3">
                  <c:v>285.60000000000002</c:v>
                </c:pt>
                <c:pt idx="4">
                  <c:v>314.2</c:v>
                </c:pt>
                <c:pt idx="5">
                  <c:v>286.2</c:v>
                </c:pt>
                <c:pt idx="6">
                  <c:v>296.60000000000002</c:v>
                </c:pt>
                <c:pt idx="7">
                  <c:v>288.8</c:v>
                </c:pt>
                <c:pt idx="8">
                  <c:v>302.60000000000002</c:v>
                </c:pt>
                <c:pt idx="9">
                  <c:v>279.10000000000002</c:v>
                </c:pt>
                <c:pt idx="10">
                  <c:v>299.7</c:v>
                </c:pt>
                <c:pt idx="11">
                  <c:v>299.8</c:v>
                </c:pt>
                <c:pt idx="12">
                  <c:v>300.7</c:v>
                </c:pt>
                <c:pt idx="13">
                  <c:v>287.2</c:v>
                </c:pt>
                <c:pt idx="14">
                  <c:v>291.60000000000002</c:v>
                </c:pt>
                <c:pt idx="15">
                  <c:v>314.89999999999998</c:v>
                </c:pt>
                <c:pt idx="16">
                  <c:v>310.5</c:v>
                </c:pt>
                <c:pt idx="17">
                  <c:v>290.60000000000002</c:v>
                </c:pt>
                <c:pt idx="18">
                  <c:v>284.8</c:v>
                </c:pt>
                <c:pt idx="19">
                  <c:v>296.2</c:v>
                </c:pt>
                <c:pt idx="20">
                  <c:v>286.8</c:v>
                </c:pt>
                <c:pt idx="21">
                  <c:v>291.60000000000002</c:v>
                </c:pt>
                <c:pt idx="22">
                  <c:v>303</c:v>
                </c:pt>
                <c:pt idx="23">
                  <c:v>297</c:v>
                </c:pt>
                <c:pt idx="24">
                  <c:v>297.3</c:v>
                </c:pt>
                <c:pt idx="25">
                  <c:v>287.39999999999998</c:v>
                </c:pt>
                <c:pt idx="26">
                  <c:v>292.5</c:v>
                </c:pt>
                <c:pt idx="27">
                  <c:v>294.3</c:v>
                </c:pt>
                <c:pt idx="28">
                  <c:v>307.2</c:v>
                </c:pt>
                <c:pt idx="29">
                  <c:v>297.39999999999998</c:v>
                </c:pt>
                <c:pt idx="30">
                  <c:v>279.8</c:v>
                </c:pt>
                <c:pt idx="31">
                  <c:v>286.3</c:v>
                </c:pt>
                <c:pt idx="32">
                  <c:v>290.2</c:v>
                </c:pt>
                <c:pt idx="33">
                  <c:v>293.3</c:v>
                </c:pt>
                <c:pt idx="34">
                  <c:v>293.5</c:v>
                </c:pt>
                <c:pt idx="35">
                  <c:v>296.7</c:v>
                </c:pt>
                <c:pt idx="36">
                  <c:v>299.5</c:v>
                </c:pt>
                <c:pt idx="37">
                  <c:v>287.39999999999998</c:v>
                </c:pt>
                <c:pt idx="38">
                  <c:v>292.8</c:v>
                </c:pt>
                <c:pt idx="39">
                  <c:v>295.2</c:v>
                </c:pt>
                <c:pt idx="40">
                  <c:v>282</c:v>
                </c:pt>
                <c:pt idx="41">
                  <c:v>303.7</c:v>
                </c:pt>
                <c:pt idx="42">
                  <c:v>290.10000000000002</c:v>
                </c:pt>
                <c:pt idx="43">
                  <c:v>290</c:v>
                </c:pt>
                <c:pt idx="44">
                  <c:v>278.2</c:v>
                </c:pt>
                <c:pt idx="45">
                  <c:v>295.7</c:v>
                </c:pt>
                <c:pt idx="46">
                  <c:v>304.89999999999998</c:v>
                </c:pt>
                <c:pt idx="47">
                  <c:v>299.5</c:v>
                </c:pt>
                <c:pt idx="48">
                  <c:v>294.60000000000002</c:v>
                </c:pt>
                <c:pt idx="49">
                  <c:v>299.2</c:v>
                </c:pt>
                <c:pt idx="50">
                  <c:v>284.89999999999998</c:v>
                </c:pt>
                <c:pt idx="51">
                  <c:v>298.5</c:v>
                </c:pt>
                <c:pt idx="52">
                  <c:v>291.8</c:v>
                </c:pt>
                <c:pt idx="53">
                  <c:v>281.39999999999998</c:v>
                </c:pt>
                <c:pt idx="54">
                  <c:v>299.2</c:v>
                </c:pt>
                <c:pt idx="55">
                  <c:v>304.60000000000002</c:v>
                </c:pt>
                <c:pt idx="56">
                  <c:v>313.39999999999998</c:v>
                </c:pt>
                <c:pt idx="57">
                  <c:v>297.10000000000002</c:v>
                </c:pt>
                <c:pt idx="58">
                  <c:v>294.60000000000002</c:v>
                </c:pt>
                <c:pt idx="59">
                  <c:v>299.8</c:v>
                </c:pt>
                <c:pt idx="60">
                  <c:v>295</c:v>
                </c:pt>
                <c:pt idx="61">
                  <c:v>290.2</c:v>
                </c:pt>
                <c:pt idx="62">
                  <c:v>275.60000000000002</c:v>
                </c:pt>
                <c:pt idx="63">
                  <c:v>318.39999999999998</c:v>
                </c:pt>
                <c:pt idx="64">
                  <c:v>274.8</c:v>
                </c:pt>
                <c:pt idx="65">
                  <c:v>296.7</c:v>
                </c:pt>
                <c:pt idx="66">
                  <c:v>284.89999999999998</c:v>
                </c:pt>
                <c:pt idx="67">
                  <c:v>291.7</c:v>
                </c:pt>
                <c:pt idx="68">
                  <c:v>295.8</c:v>
                </c:pt>
                <c:pt idx="69">
                  <c:v>298.8</c:v>
                </c:pt>
                <c:pt idx="70">
                  <c:v>294.3</c:v>
                </c:pt>
                <c:pt idx="71">
                  <c:v>301.8</c:v>
                </c:pt>
                <c:pt idx="72">
                  <c:v>294.7</c:v>
                </c:pt>
                <c:pt idx="73">
                  <c:v>283.3</c:v>
                </c:pt>
                <c:pt idx="74">
                  <c:v>301.8</c:v>
                </c:pt>
                <c:pt idx="75">
                  <c:v>289.2</c:v>
                </c:pt>
                <c:pt idx="76">
                  <c:v>291.39999999999998</c:v>
                </c:pt>
                <c:pt idx="77">
                  <c:v>295.3</c:v>
                </c:pt>
                <c:pt idx="78">
                  <c:v>305.39999999999998</c:v>
                </c:pt>
                <c:pt idx="79">
                  <c:v>287.8</c:v>
                </c:pt>
                <c:pt idx="80">
                  <c:v>294.39999999999998</c:v>
                </c:pt>
                <c:pt idx="81">
                  <c:v>282.2</c:v>
                </c:pt>
                <c:pt idx="82">
                  <c:v>289</c:v>
                </c:pt>
                <c:pt idx="83">
                  <c:v>278</c:v>
                </c:pt>
                <c:pt idx="84">
                  <c:v>285.8</c:v>
                </c:pt>
                <c:pt idx="85">
                  <c:v>288.5</c:v>
                </c:pt>
                <c:pt idx="86">
                  <c:v>269.8</c:v>
                </c:pt>
                <c:pt idx="87">
                  <c:v>291.10000000000002</c:v>
                </c:pt>
                <c:pt idx="88">
                  <c:v>292.10000000000002</c:v>
                </c:pt>
                <c:pt idx="89">
                  <c:v>291.2</c:v>
                </c:pt>
                <c:pt idx="90">
                  <c:v>289.5</c:v>
                </c:pt>
                <c:pt idx="91">
                  <c:v>294.2</c:v>
                </c:pt>
                <c:pt idx="92">
                  <c:v>298.5</c:v>
                </c:pt>
                <c:pt idx="93">
                  <c:v>288.5</c:v>
                </c:pt>
                <c:pt idx="94">
                  <c:v>283.39999999999998</c:v>
                </c:pt>
                <c:pt idx="95">
                  <c:v>280.10000000000002</c:v>
                </c:pt>
                <c:pt idx="96">
                  <c:v>293.3</c:v>
                </c:pt>
                <c:pt idx="97">
                  <c:v>288.10000000000002</c:v>
                </c:pt>
                <c:pt idx="98">
                  <c:v>300.2</c:v>
                </c:pt>
                <c:pt idx="99">
                  <c:v>289.10000000000002</c:v>
                </c:pt>
                <c:pt idx="100">
                  <c:v>276.3</c:v>
                </c:pt>
                <c:pt idx="101">
                  <c:v>290.7</c:v>
                </c:pt>
                <c:pt idx="102">
                  <c:v>291</c:v>
                </c:pt>
                <c:pt idx="103">
                  <c:v>296.8</c:v>
                </c:pt>
                <c:pt idx="104">
                  <c:v>296</c:v>
                </c:pt>
                <c:pt idx="105">
                  <c:v>291.8</c:v>
                </c:pt>
                <c:pt idx="106">
                  <c:v>291.8</c:v>
                </c:pt>
                <c:pt idx="107">
                  <c:v>291.10000000000002</c:v>
                </c:pt>
                <c:pt idx="108">
                  <c:v>290.89999999999998</c:v>
                </c:pt>
                <c:pt idx="109">
                  <c:v>279.60000000000002</c:v>
                </c:pt>
                <c:pt idx="110">
                  <c:v>290.10000000000002</c:v>
                </c:pt>
                <c:pt idx="111">
                  <c:v>294.7</c:v>
                </c:pt>
                <c:pt idx="112">
                  <c:v>289.89999999999998</c:v>
                </c:pt>
                <c:pt idx="113">
                  <c:v>283.3</c:v>
                </c:pt>
                <c:pt idx="114">
                  <c:v>302.3</c:v>
                </c:pt>
                <c:pt idx="115">
                  <c:v>293.2</c:v>
                </c:pt>
                <c:pt idx="116">
                  <c:v>281.89999999999998</c:v>
                </c:pt>
                <c:pt idx="117">
                  <c:v>280.89999999999998</c:v>
                </c:pt>
                <c:pt idx="118">
                  <c:v>277.89999999999998</c:v>
                </c:pt>
                <c:pt idx="119">
                  <c:v>298.5</c:v>
                </c:pt>
                <c:pt idx="120">
                  <c:v>282.8</c:v>
                </c:pt>
                <c:pt idx="121">
                  <c:v>292.2</c:v>
                </c:pt>
                <c:pt idx="122">
                  <c:v>291.60000000000002</c:v>
                </c:pt>
                <c:pt idx="123">
                  <c:v>295.10000000000002</c:v>
                </c:pt>
                <c:pt idx="124">
                  <c:v>282</c:v>
                </c:pt>
                <c:pt idx="125">
                  <c:v>297.2</c:v>
                </c:pt>
                <c:pt idx="126">
                  <c:v>294.2</c:v>
                </c:pt>
                <c:pt idx="127">
                  <c:v>279.7</c:v>
                </c:pt>
                <c:pt idx="128">
                  <c:v>288.3</c:v>
                </c:pt>
                <c:pt idx="129">
                  <c:v>284.8</c:v>
                </c:pt>
                <c:pt idx="130">
                  <c:v>291.60000000000002</c:v>
                </c:pt>
                <c:pt idx="131">
                  <c:v>298.60000000000002</c:v>
                </c:pt>
                <c:pt idx="132">
                  <c:v>297.39999999999998</c:v>
                </c:pt>
                <c:pt idx="133">
                  <c:v>293.10000000000002</c:v>
                </c:pt>
                <c:pt idx="134">
                  <c:v>293.7</c:v>
                </c:pt>
                <c:pt idx="135">
                  <c:v>287.5</c:v>
                </c:pt>
                <c:pt idx="136">
                  <c:v>291.5</c:v>
                </c:pt>
                <c:pt idx="137">
                  <c:v>301.60000000000002</c:v>
                </c:pt>
                <c:pt idx="138">
                  <c:v>290.5</c:v>
                </c:pt>
                <c:pt idx="139">
                  <c:v>308.3</c:v>
                </c:pt>
                <c:pt idx="140">
                  <c:v>291.5</c:v>
                </c:pt>
                <c:pt idx="141">
                  <c:v>293.89999999999998</c:v>
                </c:pt>
                <c:pt idx="142">
                  <c:v>288.2</c:v>
                </c:pt>
                <c:pt idx="143">
                  <c:v>282.5</c:v>
                </c:pt>
                <c:pt idx="144">
                  <c:v>290.3</c:v>
                </c:pt>
                <c:pt idx="145">
                  <c:v>297.39999999999998</c:v>
                </c:pt>
                <c:pt idx="146">
                  <c:v>285.39999999999998</c:v>
                </c:pt>
                <c:pt idx="147">
                  <c:v>293.60000000000002</c:v>
                </c:pt>
                <c:pt idx="148">
                  <c:v>272</c:v>
                </c:pt>
                <c:pt idx="149">
                  <c:v>283.8</c:v>
                </c:pt>
                <c:pt idx="150">
                  <c:v>291</c:v>
                </c:pt>
                <c:pt idx="151">
                  <c:v>289.89999999999998</c:v>
                </c:pt>
                <c:pt idx="152">
                  <c:v>279.7</c:v>
                </c:pt>
                <c:pt idx="153">
                  <c:v>313.3</c:v>
                </c:pt>
                <c:pt idx="154">
                  <c:v>280.10000000000002</c:v>
                </c:pt>
                <c:pt idx="155">
                  <c:v>280.5</c:v>
                </c:pt>
                <c:pt idx="156">
                  <c:v>284.3</c:v>
                </c:pt>
                <c:pt idx="157">
                  <c:v>291.60000000000002</c:v>
                </c:pt>
                <c:pt idx="158">
                  <c:v>280.5</c:v>
                </c:pt>
                <c:pt idx="159">
                  <c:v>299.5</c:v>
                </c:pt>
                <c:pt idx="160">
                  <c:v>284.10000000000002</c:v>
                </c:pt>
                <c:pt idx="161">
                  <c:v>276.7</c:v>
                </c:pt>
                <c:pt idx="162">
                  <c:v>284.89999999999998</c:v>
                </c:pt>
                <c:pt idx="163">
                  <c:v>276.8</c:v>
                </c:pt>
                <c:pt idx="164">
                  <c:v>296.3</c:v>
                </c:pt>
                <c:pt idx="165">
                  <c:v>297.2</c:v>
                </c:pt>
                <c:pt idx="166">
                  <c:v>279.3</c:v>
                </c:pt>
                <c:pt idx="167">
                  <c:v>296.8</c:v>
                </c:pt>
                <c:pt idx="168">
                  <c:v>303.3</c:v>
                </c:pt>
                <c:pt idx="169">
                  <c:v>288.39999999999998</c:v>
                </c:pt>
                <c:pt idx="170">
                  <c:v>290.89999999999998</c:v>
                </c:pt>
                <c:pt idx="171">
                  <c:v>285</c:v>
                </c:pt>
                <c:pt idx="172">
                  <c:v>283.60000000000002</c:v>
                </c:pt>
                <c:pt idx="173">
                  <c:v>287.60000000000002</c:v>
                </c:pt>
                <c:pt idx="174">
                  <c:v>296.10000000000002</c:v>
                </c:pt>
                <c:pt idx="175">
                  <c:v>280.3</c:v>
                </c:pt>
                <c:pt idx="176">
                  <c:v>289.5</c:v>
                </c:pt>
                <c:pt idx="177">
                  <c:v>282.60000000000002</c:v>
                </c:pt>
                <c:pt idx="178">
                  <c:v>279.60000000000002</c:v>
                </c:pt>
                <c:pt idx="179">
                  <c:v>291</c:v>
                </c:pt>
                <c:pt idx="180">
                  <c:v>286.10000000000002</c:v>
                </c:pt>
                <c:pt idx="181">
                  <c:v>285</c:v>
                </c:pt>
                <c:pt idx="182">
                  <c:v>279.5</c:v>
                </c:pt>
                <c:pt idx="183">
                  <c:v>313.10000000000002</c:v>
                </c:pt>
                <c:pt idx="184">
                  <c:v>284.89999999999998</c:v>
                </c:pt>
                <c:pt idx="185">
                  <c:v>297.89999999999998</c:v>
                </c:pt>
                <c:pt idx="186">
                  <c:v>295.10000000000002</c:v>
                </c:pt>
                <c:pt idx="187">
                  <c:v>282.8</c:v>
                </c:pt>
                <c:pt idx="188">
                  <c:v>279</c:v>
                </c:pt>
                <c:pt idx="189">
                  <c:v>298.60000000000002</c:v>
                </c:pt>
                <c:pt idx="190">
                  <c:v>283.89999999999998</c:v>
                </c:pt>
                <c:pt idx="191">
                  <c:v>283</c:v>
                </c:pt>
                <c:pt idx="192">
                  <c:v>286</c:v>
                </c:pt>
                <c:pt idx="193">
                  <c:v>296.60000000000002</c:v>
                </c:pt>
                <c:pt idx="194">
                  <c:v>284.3</c:v>
                </c:pt>
                <c:pt idx="195">
                  <c:v>267.8</c:v>
                </c:pt>
                <c:pt idx="196">
                  <c:v>290.39999999999998</c:v>
                </c:pt>
              </c:numCache>
            </c:numRef>
          </c:xVal>
          <c:yVal>
            <c:numRef>
              <c:f>'Scatterplot 2011'!ScatterY_3E2E8</c:f>
              <c:numCache>
                <c:formatCode>General</c:formatCode>
                <c:ptCount val="197"/>
                <c:pt idx="0">
                  <c:v>351748.13157894736</c:v>
                </c:pt>
                <c:pt idx="1">
                  <c:v>244128.98076923078</c:v>
                </c:pt>
                <c:pt idx="2">
                  <c:v>240485.15909090909</c:v>
                </c:pt>
                <c:pt idx="3">
                  <c:v>201576.84090909091</c:v>
                </c:pt>
                <c:pt idx="4">
                  <c:v>205236.26190476189</c:v>
                </c:pt>
                <c:pt idx="5">
                  <c:v>176413.33333333334</c:v>
                </c:pt>
                <c:pt idx="6">
                  <c:v>157255.26153846152</c:v>
                </c:pt>
                <c:pt idx="7">
                  <c:v>210146.56842105262</c:v>
                </c:pt>
                <c:pt idx="8">
                  <c:v>188697.45238095237</c:v>
                </c:pt>
                <c:pt idx="9">
                  <c:v>167743.02173913043</c:v>
                </c:pt>
                <c:pt idx="10">
                  <c:v>209155.36111111112</c:v>
                </c:pt>
                <c:pt idx="11">
                  <c:v>179213.72857142857</c:v>
                </c:pt>
                <c:pt idx="12">
                  <c:v>134235.70714285714</c:v>
                </c:pt>
                <c:pt idx="13">
                  <c:v>137969.45384615383</c:v>
                </c:pt>
                <c:pt idx="14">
                  <c:v>140141.592</c:v>
                </c:pt>
                <c:pt idx="15">
                  <c:v>158082.29545454544</c:v>
                </c:pt>
                <c:pt idx="16">
                  <c:v>137943.63199999998</c:v>
                </c:pt>
                <c:pt idx="17">
                  <c:v>147887.82608695651</c:v>
                </c:pt>
                <c:pt idx="18">
                  <c:v>121479.86538461539</c:v>
                </c:pt>
                <c:pt idx="19">
                  <c:v>140667.85454545452</c:v>
                </c:pt>
                <c:pt idx="20">
                  <c:v>132950.42608695652</c:v>
                </c:pt>
                <c:pt idx="21">
                  <c:v>113035.40384615384</c:v>
                </c:pt>
                <c:pt idx="22">
                  <c:v>116369.94782608695</c:v>
                </c:pt>
                <c:pt idx="23">
                  <c:v>173637.22</c:v>
                </c:pt>
                <c:pt idx="24">
                  <c:v>83640.776666666658</c:v>
                </c:pt>
                <c:pt idx="25">
                  <c:v>99533</c:v>
                </c:pt>
                <c:pt idx="26">
                  <c:v>100860.625</c:v>
                </c:pt>
                <c:pt idx="27">
                  <c:v>94842</c:v>
                </c:pt>
                <c:pt idx="28">
                  <c:v>234460.95</c:v>
                </c:pt>
                <c:pt idx="29">
                  <c:v>86835.037037037036</c:v>
                </c:pt>
                <c:pt idx="30">
                  <c:v>89883.269230769234</c:v>
                </c:pt>
                <c:pt idx="31">
                  <c:v>74839.929032258064</c:v>
                </c:pt>
                <c:pt idx="32">
                  <c:v>128603.58333333333</c:v>
                </c:pt>
                <c:pt idx="33">
                  <c:v>88261.961538461532</c:v>
                </c:pt>
                <c:pt idx="34">
                  <c:v>84632.111111111109</c:v>
                </c:pt>
                <c:pt idx="35">
                  <c:v>63946.802941176466</c:v>
                </c:pt>
                <c:pt idx="36">
                  <c:v>86861.724999999991</c:v>
                </c:pt>
                <c:pt idx="37">
                  <c:v>78236.765384615384</c:v>
                </c:pt>
                <c:pt idx="38">
                  <c:v>73196.666666666672</c:v>
                </c:pt>
                <c:pt idx="39">
                  <c:v>85872.891304347824</c:v>
                </c:pt>
                <c:pt idx="40">
                  <c:v>72516.462962962964</c:v>
                </c:pt>
                <c:pt idx="41">
                  <c:v>69898.639285714278</c:v>
                </c:pt>
                <c:pt idx="42">
                  <c:v>88313.927272727262</c:v>
                </c:pt>
                <c:pt idx="43">
                  <c:v>91285.433333333334</c:v>
                </c:pt>
                <c:pt idx="44">
                  <c:v>81756.773913043478</c:v>
                </c:pt>
                <c:pt idx="45">
                  <c:v>67058.100000000006</c:v>
                </c:pt>
                <c:pt idx="46">
                  <c:v>74176.576000000001</c:v>
                </c:pt>
                <c:pt idx="47">
                  <c:v>77105.429166666669</c:v>
                </c:pt>
                <c:pt idx="48">
                  <c:v>79275.100000000006</c:v>
                </c:pt>
                <c:pt idx="49">
                  <c:v>98878.611111111109</c:v>
                </c:pt>
                <c:pt idx="50">
                  <c:v>73025.860869565222</c:v>
                </c:pt>
                <c:pt idx="51">
                  <c:v>58205.853571428568</c:v>
                </c:pt>
                <c:pt idx="52">
                  <c:v>57063.811111111107</c:v>
                </c:pt>
                <c:pt idx="53">
                  <c:v>58834.24615384615</c:v>
                </c:pt>
                <c:pt idx="54">
                  <c:v>95255.706250000003</c:v>
                </c:pt>
                <c:pt idx="55">
                  <c:v>54416.321428571428</c:v>
                </c:pt>
                <c:pt idx="56">
                  <c:v>57843.192307692305</c:v>
                </c:pt>
                <c:pt idx="57">
                  <c:v>497109.33333333331</c:v>
                </c:pt>
                <c:pt idx="58">
                  <c:v>61831.15</c:v>
                </c:pt>
                <c:pt idx="59">
                  <c:v>54170.022222222229</c:v>
                </c:pt>
                <c:pt idx="60">
                  <c:v>69433.78571428571</c:v>
                </c:pt>
                <c:pt idx="61">
                  <c:v>58102.695999999996</c:v>
                </c:pt>
                <c:pt idx="62">
                  <c:v>55838.357692307691</c:v>
                </c:pt>
                <c:pt idx="63">
                  <c:v>87411.46875</c:v>
                </c:pt>
                <c:pt idx="64">
                  <c:v>55413.115999999995</c:v>
                </c:pt>
                <c:pt idx="65">
                  <c:v>50761.718518518515</c:v>
                </c:pt>
                <c:pt idx="66">
                  <c:v>46552.082758620687</c:v>
                </c:pt>
                <c:pt idx="67">
                  <c:v>133995.85</c:v>
                </c:pt>
                <c:pt idx="68">
                  <c:v>51524.611538461533</c:v>
                </c:pt>
                <c:pt idx="69">
                  <c:v>55689.816666666673</c:v>
                </c:pt>
                <c:pt idx="70">
                  <c:v>41493.971875000003</c:v>
                </c:pt>
                <c:pt idx="71">
                  <c:v>69592.994736842098</c:v>
                </c:pt>
                <c:pt idx="72">
                  <c:v>59687.86363636364</c:v>
                </c:pt>
                <c:pt idx="73">
                  <c:v>43600.3</c:v>
                </c:pt>
                <c:pt idx="74">
                  <c:v>130694.56000000001</c:v>
                </c:pt>
                <c:pt idx="75">
                  <c:v>50000.226923076916</c:v>
                </c:pt>
                <c:pt idx="76">
                  <c:v>53968.887500000004</c:v>
                </c:pt>
                <c:pt idx="77">
                  <c:v>49652.380769230767</c:v>
                </c:pt>
                <c:pt idx="78">
                  <c:v>54389.456521739128</c:v>
                </c:pt>
                <c:pt idx="79">
                  <c:v>41377.526666666665</c:v>
                </c:pt>
                <c:pt idx="80">
                  <c:v>49276.704000000005</c:v>
                </c:pt>
                <c:pt idx="81">
                  <c:v>48982.22</c:v>
                </c:pt>
                <c:pt idx="82">
                  <c:v>170795.2285714286</c:v>
                </c:pt>
                <c:pt idx="83">
                  <c:v>79611.86</c:v>
                </c:pt>
                <c:pt idx="84">
                  <c:v>47539.744000000006</c:v>
                </c:pt>
                <c:pt idx="85">
                  <c:v>46624.144</c:v>
                </c:pt>
                <c:pt idx="86">
                  <c:v>44520.203846153847</c:v>
                </c:pt>
                <c:pt idx="87">
                  <c:v>38069.779310344828</c:v>
                </c:pt>
                <c:pt idx="88">
                  <c:v>32369.355882352946</c:v>
                </c:pt>
                <c:pt idx="89">
                  <c:v>39160.660714285717</c:v>
                </c:pt>
                <c:pt idx="90">
                  <c:v>68056.131250000006</c:v>
                </c:pt>
                <c:pt idx="91">
                  <c:v>41763.288461538461</c:v>
                </c:pt>
                <c:pt idx="92">
                  <c:v>48013.61363636364</c:v>
                </c:pt>
                <c:pt idx="93">
                  <c:v>34666.226666666669</c:v>
                </c:pt>
                <c:pt idx="94">
                  <c:v>34148.92896551724</c:v>
                </c:pt>
                <c:pt idx="95">
                  <c:v>36652.396153846159</c:v>
                </c:pt>
                <c:pt idx="96">
                  <c:v>41373.328695652177</c:v>
                </c:pt>
                <c:pt idx="97">
                  <c:v>45184.404761904763</c:v>
                </c:pt>
                <c:pt idx="98">
                  <c:v>33821.046428571433</c:v>
                </c:pt>
                <c:pt idx="99">
                  <c:v>49593.98684210526</c:v>
                </c:pt>
                <c:pt idx="100">
                  <c:v>32421.524137931032</c:v>
                </c:pt>
                <c:pt idx="101">
                  <c:v>38997.258333333331</c:v>
                </c:pt>
                <c:pt idx="102">
                  <c:v>37410.617599999998</c:v>
                </c:pt>
                <c:pt idx="103">
                  <c:v>43928.369047619046</c:v>
                </c:pt>
                <c:pt idx="104">
                  <c:v>33938.148148148146</c:v>
                </c:pt>
                <c:pt idx="105">
                  <c:v>41325.565454545453</c:v>
                </c:pt>
                <c:pt idx="106">
                  <c:v>32469.103571428572</c:v>
                </c:pt>
                <c:pt idx="107">
                  <c:v>31192.044642857141</c:v>
                </c:pt>
                <c:pt idx="108">
                  <c:v>33425.829230769232</c:v>
                </c:pt>
                <c:pt idx="109">
                  <c:v>29721.107142857141</c:v>
                </c:pt>
                <c:pt idx="110">
                  <c:v>42849.84210526316</c:v>
                </c:pt>
                <c:pt idx="111">
                  <c:v>44602.188888888893</c:v>
                </c:pt>
                <c:pt idx="112">
                  <c:v>49772.5</c:v>
                </c:pt>
                <c:pt idx="113">
                  <c:v>26916.46551724138</c:v>
                </c:pt>
                <c:pt idx="114">
                  <c:v>24816.919354838708</c:v>
                </c:pt>
                <c:pt idx="115">
                  <c:v>28450.824074074073</c:v>
                </c:pt>
                <c:pt idx="116">
                  <c:v>26455.726206896554</c:v>
                </c:pt>
                <c:pt idx="117">
                  <c:v>69444.272727272721</c:v>
                </c:pt>
                <c:pt idx="118">
                  <c:v>24578.441935483868</c:v>
                </c:pt>
                <c:pt idx="119">
                  <c:v>30875.40625</c:v>
                </c:pt>
                <c:pt idx="120">
                  <c:v>46245.34375</c:v>
                </c:pt>
                <c:pt idx="121">
                  <c:v>91893.695000000007</c:v>
                </c:pt>
                <c:pt idx="122">
                  <c:v>30286.091666666664</c:v>
                </c:pt>
                <c:pt idx="123">
                  <c:v>47864.366666666669</c:v>
                </c:pt>
                <c:pt idx="124">
                  <c:v>28616.17</c:v>
                </c:pt>
                <c:pt idx="125">
                  <c:v>33561.378095238091</c:v>
                </c:pt>
                <c:pt idx="126">
                  <c:v>33446.782857142854</c:v>
                </c:pt>
                <c:pt idx="127">
                  <c:v>57915.058333333327</c:v>
                </c:pt>
                <c:pt idx="128">
                  <c:v>23084.83</c:v>
                </c:pt>
                <c:pt idx="129">
                  <c:v>23801.273793103446</c:v>
                </c:pt>
                <c:pt idx="130">
                  <c:v>31846.083333333332</c:v>
                </c:pt>
                <c:pt idx="131">
                  <c:v>22272.185333333335</c:v>
                </c:pt>
                <c:pt idx="132">
                  <c:v>22990.85172413793</c:v>
                </c:pt>
                <c:pt idx="133">
                  <c:v>30289.595454545455</c:v>
                </c:pt>
                <c:pt idx="134">
                  <c:v>73359.777777777781</c:v>
                </c:pt>
                <c:pt idx="135">
                  <c:v>27381.26833333333</c:v>
                </c:pt>
                <c:pt idx="136">
                  <c:v>22841.007142857143</c:v>
                </c:pt>
                <c:pt idx="137">
                  <c:v>36945.823529411762</c:v>
                </c:pt>
                <c:pt idx="138">
                  <c:v>125347.84</c:v>
                </c:pt>
                <c:pt idx="139">
                  <c:v>22192.067857142858</c:v>
                </c:pt>
                <c:pt idx="140">
                  <c:v>51602.016666666663</c:v>
                </c:pt>
                <c:pt idx="141">
                  <c:v>24095.7</c:v>
                </c:pt>
                <c:pt idx="142">
                  <c:v>66867.700000000012</c:v>
                </c:pt>
                <c:pt idx="143">
                  <c:v>22023.037037037036</c:v>
                </c:pt>
                <c:pt idx="144">
                  <c:v>49508.6875</c:v>
                </c:pt>
                <c:pt idx="145">
                  <c:v>39359.095999999998</c:v>
                </c:pt>
                <c:pt idx="146">
                  <c:v>27758.690476190477</c:v>
                </c:pt>
                <c:pt idx="147">
                  <c:v>58013.599999999999</c:v>
                </c:pt>
                <c:pt idx="148">
                  <c:v>142750</c:v>
                </c:pt>
                <c:pt idx="149">
                  <c:v>24890.389090909095</c:v>
                </c:pt>
                <c:pt idx="150">
                  <c:v>21320.944</c:v>
                </c:pt>
                <c:pt idx="151">
                  <c:v>16654.146874999999</c:v>
                </c:pt>
                <c:pt idx="152">
                  <c:v>21932.916666666668</c:v>
                </c:pt>
                <c:pt idx="153">
                  <c:v>61914.625</c:v>
                </c:pt>
                <c:pt idx="154">
                  <c:v>24429.2065</c:v>
                </c:pt>
                <c:pt idx="155">
                  <c:v>69460.482857142852</c:v>
                </c:pt>
                <c:pt idx="156">
                  <c:v>18203.411200000002</c:v>
                </c:pt>
                <c:pt idx="157">
                  <c:v>19830.439090909091</c:v>
                </c:pt>
                <c:pt idx="158">
                  <c:v>14759.013103448277</c:v>
                </c:pt>
                <c:pt idx="159">
                  <c:v>14244.698999999999</c:v>
                </c:pt>
                <c:pt idx="160">
                  <c:v>15700.27037037037</c:v>
                </c:pt>
                <c:pt idx="161">
                  <c:v>18411.567826086957</c:v>
                </c:pt>
                <c:pt idx="162">
                  <c:v>18724.691818181818</c:v>
                </c:pt>
                <c:pt idx="163">
                  <c:v>18241.565454545456</c:v>
                </c:pt>
                <c:pt idx="164">
                  <c:v>16693.916666666668</c:v>
                </c:pt>
                <c:pt idx="165">
                  <c:v>18971.425714285713</c:v>
                </c:pt>
                <c:pt idx="166">
                  <c:v>15888.142400000001</c:v>
                </c:pt>
                <c:pt idx="167">
                  <c:v>17861.136363636364</c:v>
                </c:pt>
                <c:pt idx="168">
                  <c:v>13666.767857142857</c:v>
                </c:pt>
                <c:pt idx="169">
                  <c:v>14681.933846153846</c:v>
                </c:pt>
                <c:pt idx="170">
                  <c:v>74216.100000000006</c:v>
                </c:pt>
                <c:pt idx="171">
                  <c:v>14424.953600000001</c:v>
                </c:pt>
                <c:pt idx="172">
                  <c:v>14351.603999999999</c:v>
                </c:pt>
                <c:pt idx="173">
                  <c:v>19669.018888888892</c:v>
                </c:pt>
                <c:pt idx="174">
                  <c:v>13823.523999999999</c:v>
                </c:pt>
                <c:pt idx="175">
                  <c:v>16423.882380952382</c:v>
                </c:pt>
                <c:pt idx="176">
                  <c:v>13603.206399999999</c:v>
                </c:pt>
                <c:pt idx="177">
                  <c:v>18516.114444444444</c:v>
                </c:pt>
                <c:pt idx="178">
                  <c:v>41472.90625</c:v>
                </c:pt>
                <c:pt idx="179">
                  <c:v>21853.264666666666</c:v>
                </c:pt>
                <c:pt idx="180">
                  <c:v>10946.852413793102</c:v>
                </c:pt>
                <c:pt idx="181">
                  <c:v>12004.206923076923</c:v>
                </c:pt>
                <c:pt idx="182">
                  <c:v>11898.530769230769</c:v>
                </c:pt>
                <c:pt idx="183">
                  <c:v>38438.003750000003</c:v>
                </c:pt>
                <c:pt idx="184">
                  <c:v>10410.318965517241</c:v>
                </c:pt>
                <c:pt idx="185">
                  <c:v>11582.521538461539</c:v>
                </c:pt>
                <c:pt idx="186">
                  <c:v>37485.582499999997</c:v>
                </c:pt>
                <c:pt idx="187">
                  <c:v>14970.273499999999</c:v>
                </c:pt>
                <c:pt idx="188">
                  <c:v>10993.223333333335</c:v>
                </c:pt>
                <c:pt idx="189">
                  <c:v>10071.375862068966</c:v>
                </c:pt>
                <c:pt idx="190">
                  <c:v>12092.139166666668</c:v>
                </c:pt>
                <c:pt idx="191">
                  <c:v>26335.71272727273</c:v>
                </c:pt>
                <c:pt idx="192">
                  <c:v>12390.869565217392</c:v>
                </c:pt>
                <c:pt idx="193">
                  <c:v>12153.5</c:v>
                </c:pt>
                <c:pt idx="194">
                  <c:v>11257.09375</c:v>
                </c:pt>
                <c:pt idx="195">
                  <c:v>251600</c:v>
                </c:pt>
                <c:pt idx="196">
                  <c:v>83444.316666666666</c:v>
                </c:pt>
              </c:numCache>
            </c:numRef>
          </c:yVal>
          <c:smooth val="0"/>
          <c:extLst>
            <c:ext xmlns:c16="http://schemas.microsoft.com/office/drawing/2014/chart" uri="{C3380CC4-5D6E-409C-BE32-E72D297353CC}">
              <c16:uniqueId val="{00000000-9735-48D0-A0BB-1AEA9CF9A264}"/>
            </c:ext>
          </c:extLst>
        </c:ser>
        <c:dLbls>
          <c:showLegendKey val="0"/>
          <c:showVal val="0"/>
          <c:showCatName val="0"/>
          <c:showSerName val="0"/>
          <c:showPercent val="0"/>
          <c:showBubbleSize val="0"/>
        </c:dLbls>
        <c:axId val="1062671400"/>
        <c:axId val="1062671008"/>
      </c:scatterChart>
      <c:valAx>
        <c:axId val="1062671400"/>
        <c:scaling>
          <c:orientation val="minMax"/>
        </c:scaling>
        <c:delete val="0"/>
        <c:axPos val="b"/>
        <c:title>
          <c:tx>
            <c:rich>
              <a:bodyPr/>
              <a:lstStyle/>
              <a:p>
                <a:pPr>
                  <a:defRPr sz="800" b="0"/>
                </a:pPr>
                <a:r>
                  <a:rPr lang="en-US"/>
                  <a:t>Yards/Drive / 2011 Data</a:t>
                </a:r>
              </a:p>
            </c:rich>
          </c:tx>
          <c:layout/>
          <c:overlay val="0"/>
        </c:title>
        <c:numFmt formatCode="General" sourceLinked="0"/>
        <c:majorTickMark val="out"/>
        <c:minorTickMark val="none"/>
        <c:tickLblPos val="nextTo"/>
        <c:txPr>
          <a:bodyPr/>
          <a:lstStyle/>
          <a:p>
            <a:pPr>
              <a:defRPr sz="800" b="0"/>
            </a:pPr>
            <a:endParaRPr lang="en-US"/>
          </a:p>
        </c:txPr>
        <c:crossAx val="1062671008"/>
        <c:crosses val="autoZero"/>
        <c:crossBetween val="midCat"/>
      </c:valAx>
      <c:valAx>
        <c:axId val="1062671008"/>
        <c:scaling>
          <c:orientation val="minMax"/>
        </c:scaling>
        <c:delete val="0"/>
        <c:axPos val="l"/>
        <c:title>
          <c:tx>
            <c:rich>
              <a:bodyPr/>
              <a:lstStyle/>
              <a:p>
                <a:pPr>
                  <a:defRPr sz="800" b="0"/>
                </a:pPr>
                <a:r>
                  <a:rPr lang="en-US"/>
                  <a:t>Earnings/Event / 2011 Data</a:t>
                </a:r>
              </a:p>
            </c:rich>
          </c:tx>
          <c:layout/>
          <c:overlay val="0"/>
        </c:title>
        <c:numFmt formatCode="General" sourceLinked="0"/>
        <c:majorTickMark val="out"/>
        <c:minorTickMark val="none"/>
        <c:tickLblPos val="nextTo"/>
        <c:txPr>
          <a:bodyPr/>
          <a:lstStyle/>
          <a:p>
            <a:pPr>
              <a:defRPr sz="800" b="0"/>
            </a:pPr>
            <a:endParaRPr lang="en-US"/>
          </a:p>
        </c:txPr>
        <c:crossAx val="1062671400"/>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Earnings/Event vs Driving Accuracy of 2011 Data</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 2011'!ScatterX_7A015</c:f>
              <c:numCache>
                <c:formatCode>General</c:formatCode>
                <c:ptCount val="197"/>
                <c:pt idx="0">
                  <c:v>64.3</c:v>
                </c:pt>
                <c:pt idx="1">
                  <c:v>61.9</c:v>
                </c:pt>
                <c:pt idx="2">
                  <c:v>58.2</c:v>
                </c:pt>
                <c:pt idx="3">
                  <c:v>62</c:v>
                </c:pt>
                <c:pt idx="4">
                  <c:v>57.2</c:v>
                </c:pt>
                <c:pt idx="5">
                  <c:v>64.7</c:v>
                </c:pt>
                <c:pt idx="6">
                  <c:v>63.6</c:v>
                </c:pt>
                <c:pt idx="7">
                  <c:v>62.5</c:v>
                </c:pt>
                <c:pt idx="8">
                  <c:v>54.7</c:v>
                </c:pt>
                <c:pt idx="9">
                  <c:v>71.8</c:v>
                </c:pt>
                <c:pt idx="10">
                  <c:v>64</c:v>
                </c:pt>
                <c:pt idx="11">
                  <c:v>53.2</c:v>
                </c:pt>
                <c:pt idx="12">
                  <c:v>61.5</c:v>
                </c:pt>
                <c:pt idx="13">
                  <c:v>64</c:v>
                </c:pt>
                <c:pt idx="14">
                  <c:v>62.9</c:v>
                </c:pt>
                <c:pt idx="15">
                  <c:v>56.9</c:v>
                </c:pt>
                <c:pt idx="16">
                  <c:v>58.1</c:v>
                </c:pt>
                <c:pt idx="17">
                  <c:v>63.3</c:v>
                </c:pt>
                <c:pt idx="18">
                  <c:v>67.599999999999994</c:v>
                </c:pt>
                <c:pt idx="19">
                  <c:v>55.7</c:v>
                </c:pt>
                <c:pt idx="20">
                  <c:v>65.8</c:v>
                </c:pt>
                <c:pt idx="21">
                  <c:v>60.3</c:v>
                </c:pt>
                <c:pt idx="22">
                  <c:v>58.5</c:v>
                </c:pt>
                <c:pt idx="23">
                  <c:v>61.7</c:v>
                </c:pt>
                <c:pt idx="24">
                  <c:v>57.5</c:v>
                </c:pt>
                <c:pt idx="25">
                  <c:v>60.8</c:v>
                </c:pt>
                <c:pt idx="26">
                  <c:v>56.7</c:v>
                </c:pt>
                <c:pt idx="27">
                  <c:v>59.7</c:v>
                </c:pt>
                <c:pt idx="28">
                  <c:v>60.3</c:v>
                </c:pt>
                <c:pt idx="29">
                  <c:v>63.6</c:v>
                </c:pt>
                <c:pt idx="30">
                  <c:v>57.7</c:v>
                </c:pt>
                <c:pt idx="31">
                  <c:v>63.5</c:v>
                </c:pt>
                <c:pt idx="32">
                  <c:v>62.2</c:v>
                </c:pt>
                <c:pt idx="33">
                  <c:v>66.8</c:v>
                </c:pt>
                <c:pt idx="34">
                  <c:v>67.3</c:v>
                </c:pt>
                <c:pt idx="35">
                  <c:v>59</c:v>
                </c:pt>
                <c:pt idx="36">
                  <c:v>56.7</c:v>
                </c:pt>
                <c:pt idx="37">
                  <c:v>66.5</c:v>
                </c:pt>
                <c:pt idx="38">
                  <c:v>64.8</c:v>
                </c:pt>
                <c:pt idx="39">
                  <c:v>61</c:v>
                </c:pt>
                <c:pt idx="40">
                  <c:v>66.5</c:v>
                </c:pt>
                <c:pt idx="41">
                  <c:v>56.9</c:v>
                </c:pt>
                <c:pt idx="42">
                  <c:v>63.1</c:v>
                </c:pt>
                <c:pt idx="43">
                  <c:v>62.9</c:v>
                </c:pt>
                <c:pt idx="44">
                  <c:v>71.099999999999994</c:v>
                </c:pt>
                <c:pt idx="45">
                  <c:v>56.5</c:v>
                </c:pt>
                <c:pt idx="46">
                  <c:v>54.7</c:v>
                </c:pt>
                <c:pt idx="47">
                  <c:v>53.8</c:v>
                </c:pt>
                <c:pt idx="48">
                  <c:v>61</c:v>
                </c:pt>
                <c:pt idx="49">
                  <c:v>56.8</c:v>
                </c:pt>
                <c:pt idx="50">
                  <c:v>67.099999999999994</c:v>
                </c:pt>
                <c:pt idx="51">
                  <c:v>65.900000000000006</c:v>
                </c:pt>
                <c:pt idx="52">
                  <c:v>62.3</c:v>
                </c:pt>
                <c:pt idx="53">
                  <c:v>68</c:v>
                </c:pt>
                <c:pt idx="54">
                  <c:v>58</c:v>
                </c:pt>
                <c:pt idx="55">
                  <c:v>59.5</c:v>
                </c:pt>
                <c:pt idx="56">
                  <c:v>53</c:v>
                </c:pt>
                <c:pt idx="57">
                  <c:v>50</c:v>
                </c:pt>
                <c:pt idx="58">
                  <c:v>55.8</c:v>
                </c:pt>
                <c:pt idx="59">
                  <c:v>60.3</c:v>
                </c:pt>
                <c:pt idx="60">
                  <c:v>60</c:v>
                </c:pt>
                <c:pt idx="61">
                  <c:v>62.9</c:v>
                </c:pt>
                <c:pt idx="62">
                  <c:v>73.3</c:v>
                </c:pt>
                <c:pt idx="63">
                  <c:v>52.1</c:v>
                </c:pt>
                <c:pt idx="64">
                  <c:v>69</c:v>
                </c:pt>
                <c:pt idx="65">
                  <c:v>66.8</c:v>
                </c:pt>
                <c:pt idx="66">
                  <c:v>63.1</c:v>
                </c:pt>
                <c:pt idx="67">
                  <c:v>57</c:v>
                </c:pt>
                <c:pt idx="68">
                  <c:v>59</c:v>
                </c:pt>
                <c:pt idx="69">
                  <c:v>53.1</c:v>
                </c:pt>
                <c:pt idx="70">
                  <c:v>61</c:v>
                </c:pt>
                <c:pt idx="71">
                  <c:v>51.5</c:v>
                </c:pt>
                <c:pt idx="72">
                  <c:v>57.8</c:v>
                </c:pt>
                <c:pt idx="73">
                  <c:v>70.3</c:v>
                </c:pt>
                <c:pt idx="74">
                  <c:v>60.1</c:v>
                </c:pt>
                <c:pt idx="75">
                  <c:v>63.7</c:v>
                </c:pt>
                <c:pt idx="76">
                  <c:v>63.6</c:v>
                </c:pt>
                <c:pt idx="77">
                  <c:v>60.5</c:v>
                </c:pt>
                <c:pt idx="78">
                  <c:v>56.8</c:v>
                </c:pt>
                <c:pt idx="79">
                  <c:v>64</c:v>
                </c:pt>
                <c:pt idx="80">
                  <c:v>58</c:v>
                </c:pt>
                <c:pt idx="81">
                  <c:v>67.3</c:v>
                </c:pt>
                <c:pt idx="82">
                  <c:v>62.9</c:v>
                </c:pt>
                <c:pt idx="83">
                  <c:v>67.5</c:v>
                </c:pt>
                <c:pt idx="84">
                  <c:v>61.3</c:v>
                </c:pt>
                <c:pt idx="85">
                  <c:v>61.7</c:v>
                </c:pt>
                <c:pt idx="86">
                  <c:v>72.8</c:v>
                </c:pt>
                <c:pt idx="87">
                  <c:v>63.3</c:v>
                </c:pt>
                <c:pt idx="88">
                  <c:v>65.8</c:v>
                </c:pt>
                <c:pt idx="89">
                  <c:v>60</c:v>
                </c:pt>
                <c:pt idx="90">
                  <c:v>66.3</c:v>
                </c:pt>
                <c:pt idx="91">
                  <c:v>47</c:v>
                </c:pt>
                <c:pt idx="92">
                  <c:v>59.4</c:v>
                </c:pt>
                <c:pt idx="93">
                  <c:v>63.8</c:v>
                </c:pt>
                <c:pt idx="94">
                  <c:v>60.4</c:v>
                </c:pt>
                <c:pt idx="95">
                  <c:v>65.3</c:v>
                </c:pt>
                <c:pt idx="96">
                  <c:v>58.5</c:v>
                </c:pt>
                <c:pt idx="97">
                  <c:v>60.1</c:v>
                </c:pt>
                <c:pt idx="98">
                  <c:v>58.8</c:v>
                </c:pt>
                <c:pt idx="99">
                  <c:v>68.7</c:v>
                </c:pt>
                <c:pt idx="100">
                  <c:v>71.7</c:v>
                </c:pt>
                <c:pt idx="101">
                  <c:v>57</c:v>
                </c:pt>
                <c:pt idx="102">
                  <c:v>60.1</c:v>
                </c:pt>
                <c:pt idx="103">
                  <c:v>65</c:v>
                </c:pt>
                <c:pt idx="104">
                  <c:v>54.4</c:v>
                </c:pt>
                <c:pt idx="105">
                  <c:v>56.6</c:v>
                </c:pt>
                <c:pt idx="106">
                  <c:v>57.3</c:v>
                </c:pt>
                <c:pt idx="107">
                  <c:v>66.400000000000006</c:v>
                </c:pt>
                <c:pt idx="108">
                  <c:v>63.4</c:v>
                </c:pt>
                <c:pt idx="109">
                  <c:v>62.4</c:v>
                </c:pt>
                <c:pt idx="110">
                  <c:v>64.099999999999994</c:v>
                </c:pt>
                <c:pt idx="111">
                  <c:v>53</c:v>
                </c:pt>
                <c:pt idx="112">
                  <c:v>61.4</c:v>
                </c:pt>
                <c:pt idx="113">
                  <c:v>70.400000000000006</c:v>
                </c:pt>
                <c:pt idx="114">
                  <c:v>61.5</c:v>
                </c:pt>
                <c:pt idx="115">
                  <c:v>63.3</c:v>
                </c:pt>
                <c:pt idx="116">
                  <c:v>74.900000000000006</c:v>
                </c:pt>
                <c:pt idx="117">
                  <c:v>73.400000000000006</c:v>
                </c:pt>
                <c:pt idx="118">
                  <c:v>66.7</c:v>
                </c:pt>
                <c:pt idx="119">
                  <c:v>55.8</c:v>
                </c:pt>
                <c:pt idx="120">
                  <c:v>64.8</c:v>
                </c:pt>
                <c:pt idx="121">
                  <c:v>62.9</c:v>
                </c:pt>
                <c:pt idx="122">
                  <c:v>56.6</c:v>
                </c:pt>
                <c:pt idx="123">
                  <c:v>65.3</c:v>
                </c:pt>
                <c:pt idx="124">
                  <c:v>66.8</c:v>
                </c:pt>
                <c:pt idx="125">
                  <c:v>67.3</c:v>
                </c:pt>
                <c:pt idx="126">
                  <c:v>61.8</c:v>
                </c:pt>
                <c:pt idx="127">
                  <c:v>69.5</c:v>
                </c:pt>
                <c:pt idx="128">
                  <c:v>56.5</c:v>
                </c:pt>
                <c:pt idx="129">
                  <c:v>56.3</c:v>
                </c:pt>
                <c:pt idx="130">
                  <c:v>66.7</c:v>
                </c:pt>
                <c:pt idx="131">
                  <c:v>59.8</c:v>
                </c:pt>
                <c:pt idx="132">
                  <c:v>60.1</c:v>
                </c:pt>
                <c:pt idx="133">
                  <c:v>61.2</c:v>
                </c:pt>
                <c:pt idx="134">
                  <c:v>48.9</c:v>
                </c:pt>
                <c:pt idx="135">
                  <c:v>58.2</c:v>
                </c:pt>
                <c:pt idx="136">
                  <c:v>61.1</c:v>
                </c:pt>
                <c:pt idx="137">
                  <c:v>55</c:v>
                </c:pt>
                <c:pt idx="138">
                  <c:v>55.1</c:v>
                </c:pt>
                <c:pt idx="139">
                  <c:v>55.1</c:v>
                </c:pt>
                <c:pt idx="140">
                  <c:v>63.3</c:v>
                </c:pt>
                <c:pt idx="141">
                  <c:v>55.5</c:v>
                </c:pt>
                <c:pt idx="142">
                  <c:v>62.5</c:v>
                </c:pt>
                <c:pt idx="143">
                  <c:v>61.4</c:v>
                </c:pt>
                <c:pt idx="144">
                  <c:v>63.5</c:v>
                </c:pt>
                <c:pt idx="145">
                  <c:v>53.6</c:v>
                </c:pt>
                <c:pt idx="146">
                  <c:v>64.5</c:v>
                </c:pt>
                <c:pt idx="147">
                  <c:v>50.6</c:v>
                </c:pt>
                <c:pt idx="148">
                  <c:v>74.099999999999994</c:v>
                </c:pt>
                <c:pt idx="149">
                  <c:v>67.400000000000006</c:v>
                </c:pt>
                <c:pt idx="150">
                  <c:v>66.2</c:v>
                </c:pt>
                <c:pt idx="151">
                  <c:v>60.8</c:v>
                </c:pt>
                <c:pt idx="152">
                  <c:v>67.8</c:v>
                </c:pt>
                <c:pt idx="153">
                  <c:v>54.5</c:v>
                </c:pt>
                <c:pt idx="154">
                  <c:v>67</c:v>
                </c:pt>
                <c:pt idx="155">
                  <c:v>60.7</c:v>
                </c:pt>
                <c:pt idx="156">
                  <c:v>61</c:v>
                </c:pt>
                <c:pt idx="157">
                  <c:v>64.599999999999994</c:v>
                </c:pt>
                <c:pt idx="158">
                  <c:v>64.7</c:v>
                </c:pt>
                <c:pt idx="159">
                  <c:v>57.1</c:v>
                </c:pt>
                <c:pt idx="160">
                  <c:v>64.2</c:v>
                </c:pt>
                <c:pt idx="161">
                  <c:v>71.900000000000006</c:v>
                </c:pt>
                <c:pt idx="162">
                  <c:v>67.5</c:v>
                </c:pt>
                <c:pt idx="163">
                  <c:v>65.3</c:v>
                </c:pt>
                <c:pt idx="164">
                  <c:v>51.9</c:v>
                </c:pt>
                <c:pt idx="165">
                  <c:v>54.7</c:v>
                </c:pt>
                <c:pt idx="166">
                  <c:v>70.2</c:v>
                </c:pt>
                <c:pt idx="167">
                  <c:v>59.1</c:v>
                </c:pt>
                <c:pt idx="168">
                  <c:v>57</c:v>
                </c:pt>
                <c:pt idx="169">
                  <c:v>63.1</c:v>
                </c:pt>
                <c:pt idx="170">
                  <c:v>61.5</c:v>
                </c:pt>
                <c:pt idx="171">
                  <c:v>66.099999999999994</c:v>
                </c:pt>
                <c:pt idx="172">
                  <c:v>75.7</c:v>
                </c:pt>
                <c:pt idx="173">
                  <c:v>66.2</c:v>
                </c:pt>
                <c:pt idx="174">
                  <c:v>52.9</c:v>
                </c:pt>
                <c:pt idx="175">
                  <c:v>66.400000000000006</c:v>
                </c:pt>
                <c:pt idx="176">
                  <c:v>63.4</c:v>
                </c:pt>
                <c:pt idx="177">
                  <c:v>70.3</c:v>
                </c:pt>
                <c:pt idx="178">
                  <c:v>65.099999999999994</c:v>
                </c:pt>
                <c:pt idx="179">
                  <c:v>55.9</c:v>
                </c:pt>
                <c:pt idx="180">
                  <c:v>58.9</c:v>
                </c:pt>
                <c:pt idx="181">
                  <c:v>59.4</c:v>
                </c:pt>
                <c:pt idx="182">
                  <c:v>65.8</c:v>
                </c:pt>
                <c:pt idx="183">
                  <c:v>60.7</c:v>
                </c:pt>
                <c:pt idx="184">
                  <c:v>62.8</c:v>
                </c:pt>
                <c:pt idx="185">
                  <c:v>50.6</c:v>
                </c:pt>
                <c:pt idx="186">
                  <c:v>61</c:v>
                </c:pt>
                <c:pt idx="187">
                  <c:v>62.9</c:v>
                </c:pt>
                <c:pt idx="188">
                  <c:v>66</c:v>
                </c:pt>
                <c:pt idx="189">
                  <c:v>57.4</c:v>
                </c:pt>
                <c:pt idx="190">
                  <c:v>59</c:v>
                </c:pt>
                <c:pt idx="191">
                  <c:v>61.8</c:v>
                </c:pt>
                <c:pt idx="192">
                  <c:v>69.900000000000006</c:v>
                </c:pt>
                <c:pt idx="193">
                  <c:v>66.7</c:v>
                </c:pt>
                <c:pt idx="194">
                  <c:v>61</c:v>
                </c:pt>
                <c:pt idx="195">
                  <c:v>77</c:v>
                </c:pt>
                <c:pt idx="196">
                  <c:v>57.7</c:v>
                </c:pt>
              </c:numCache>
            </c:numRef>
          </c:xVal>
          <c:yVal>
            <c:numRef>
              <c:f>'Scatterplot 2011'!ScatterY_7A015</c:f>
              <c:numCache>
                <c:formatCode>General</c:formatCode>
                <c:ptCount val="197"/>
                <c:pt idx="0">
                  <c:v>351748.13157894736</c:v>
                </c:pt>
                <c:pt idx="1">
                  <c:v>244128.98076923078</c:v>
                </c:pt>
                <c:pt idx="2">
                  <c:v>240485.15909090909</c:v>
                </c:pt>
                <c:pt idx="3">
                  <c:v>201576.84090909091</c:v>
                </c:pt>
                <c:pt idx="4">
                  <c:v>205236.26190476189</c:v>
                </c:pt>
                <c:pt idx="5">
                  <c:v>176413.33333333334</c:v>
                </c:pt>
                <c:pt idx="6">
                  <c:v>157255.26153846152</c:v>
                </c:pt>
                <c:pt idx="7">
                  <c:v>210146.56842105262</c:v>
                </c:pt>
                <c:pt idx="8">
                  <c:v>188697.45238095237</c:v>
                </c:pt>
                <c:pt idx="9">
                  <c:v>167743.02173913043</c:v>
                </c:pt>
                <c:pt idx="10">
                  <c:v>209155.36111111112</c:v>
                </c:pt>
                <c:pt idx="11">
                  <c:v>179213.72857142857</c:v>
                </c:pt>
                <c:pt idx="12">
                  <c:v>134235.70714285714</c:v>
                </c:pt>
                <c:pt idx="13">
                  <c:v>137969.45384615383</c:v>
                </c:pt>
                <c:pt idx="14">
                  <c:v>140141.592</c:v>
                </c:pt>
                <c:pt idx="15">
                  <c:v>158082.29545454544</c:v>
                </c:pt>
                <c:pt idx="16">
                  <c:v>137943.63199999998</c:v>
                </c:pt>
                <c:pt idx="17">
                  <c:v>147887.82608695651</c:v>
                </c:pt>
                <c:pt idx="18">
                  <c:v>121479.86538461539</c:v>
                </c:pt>
                <c:pt idx="19">
                  <c:v>140667.85454545452</c:v>
                </c:pt>
                <c:pt idx="20">
                  <c:v>132950.42608695652</c:v>
                </c:pt>
                <c:pt idx="21">
                  <c:v>113035.40384615384</c:v>
                </c:pt>
                <c:pt idx="22">
                  <c:v>116369.94782608695</c:v>
                </c:pt>
                <c:pt idx="23">
                  <c:v>173637.22</c:v>
                </c:pt>
                <c:pt idx="24">
                  <c:v>83640.776666666658</c:v>
                </c:pt>
                <c:pt idx="25">
                  <c:v>99533</c:v>
                </c:pt>
                <c:pt idx="26">
                  <c:v>100860.625</c:v>
                </c:pt>
                <c:pt idx="27">
                  <c:v>94842</c:v>
                </c:pt>
                <c:pt idx="28">
                  <c:v>234460.95</c:v>
                </c:pt>
                <c:pt idx="29">
                  <c:v>86835.037037037036</c:v>
                </c:pt>
                <c:pt idx="30">
                  <c:v>89883.269230769234</c:v>
                </c:pt>
                <c:pt idx="31">
                  <c:v>74839.929032258064</c:v>
                </c:pt>
                <c:pt idx="32">
                  <c:v>128603.58333333333</c:v>
                </c:pt>
                <c:pt idx="33">
                  <c:v>88261.961538461532</c:v>
                </c:pt>
                <c:pt idx="34">
                  <c:v>84632.111111111109</c:v>
                </c:pt>
                <c:pt idx="35">
                  <c:v>63946.802941176466</c:v>
                </c:pt>
                <c:pt idx="36">
                  <c:v>86861.724999999991</c:v>
                </c:pt>
                <c:pt idx="37">
                  <c:v>78236.765384615384</c:v>
                </c:pt>
                <c:pt idx="38">
                  <c:v>73196.666666666672</c:v>
                </c:pt>
                <c:pt idx="39">
                  <c:v>85872.891304347824</c:v>
                </c:pt>
                <c:pt idx="40">
                  <c:v>72516.462962962964</c:v>
                </c:pt>
                <c:pt idx="41">
                  <c:v>69898.639285714278</c:v>
                </c:pt>
                <c:pt idx="42">
                  <c:v>88313.927272727262</c:v>
                </c:pt>
                <c:pt idx="43">
                  <c:v>91285.433333333334</c:v>
                </c:pt>
                <c:pt idx="44">
                  <c:v>81756.773913043478</c:v>
                </c:pt>
                <c:pt idx="45">
                  <c:v>67058.100000000006</c:v>
                </c:pt>
                <c:pt idx="46">
                  <c:v>74176.576000000001</c:v>
                </c:pt>
                <c:pt idx="47">
                  <c:v>77105.429166666669</c:v>
                </c:pt>
                <c:pt idx="48">
                  <c:v>79275.100000000006</c:v>
                </c:pt>
                <c:pt idx="49">
                  <c:v>98878.611111111109</c:v>
                </c:pt>
                <c:pt idx="50">
                  <c:v>73025.860869565222</c:v>
                </c:pt>
                <c:pt idx="51">
                  <c:v>58205.853571428568</c:v>
                </c:pt>
                <c:pt idx="52">
                  <c:v>57063.811111111107</c:v>
                </c:pt>
                <c:pt idx="53">
                  <c:v>58834.24615384615</c:v>
                </c:pt>
                <c:pt idx="54">
                  <c:v>95255.706250000003</c:v>
                </c:pt>
                <c:pt idx="55">
                  <c:v>54416.321428571428</c:v>
                </c:pt>
                <c:pt idx="56">
                  <c:v>57843.192307692305</c:v>
                </c:pt>
                <c:pt idx="57">
                  <c:v>497109.33333333331</c:v>
                </c:pt>
                <c:pt idx="58">
                  <c:v>61831.15</c:v>
                </c:pt>
                <c:pt idx="59">
                  <c:v>54170.022222222229</c:v>
                </c:pt>
                <c:pt idx="60">
                  <c:v>69433.78571428571</c:v>
                </c:pt>
                <c:pt idx="61">
                  <c:v>58102.695999999996</c:v>
                </c:pt>
                <c:pt idx="62">
                  <c:v>55838.357692307691</c:v>
                </c:pt>
                <c:pt idx="63">
                  <c:v>87411.46875</c:v>
                </c:pt>
                <c:pt idx="64">
                  <c:v>55413.115999999995</c:v>
                </c:pt>
                <c:pt idx="65">
                  <c:v>50761.718518518515</c:v>
                </c:pt>
                <c:pt idx="66">
                  <c:v>46552.082758620687</c:v>
                </c:pt>
                <c:pt idx="67">
                  <c:v>133995.85</c:v>
                </c:pt>
                <c:pt idx="68">
                  <c:v>51524.611538461533</c:v>
                </c:pt>
                <c:pt idx="69">
                  <c:v>55689.816666666673</c:v>
                </c:pt>
                <c:pt idx="70">
                  <c:v>41493.971875000003</c:v>
                </c:pt>
                <c:pt idx="71">
                  <c:v>69592.994736842098</c:v>
                </c:pt>
                <c:pt idx="72">
                  <c:v>59687.86363636364</c:v>
                </c:pt>
                <c:pt idx="73">
                  <c:v>43600.3</c:v>
                </c:pt>
                <c:pt idx="74">
                  <c:v>130694.56000000001</c:v>
                </c:pt>
                <c:pt idx="75">
                  <c:v>50000.226923076916</c:v>
                </c:pt>
                <c:pt idx="76">
                  <c:v>53968.887500000004</c:v>
                </c:pt>
                <c:pt idx="77">
                  <c:v>49652.380769230767</c:v>
                </c:pt>
                <c:pt idx="78">
                  <c:v>54389.456521739128</c:v>
                </c:pt>
                <c:pt idx="79">
                  <c:v>41377.526666666665</c:v>
                </c:pt>
                <c:pt idx="80">
                  <c:v>49276.704000000005</c:v>
                </c:pt>
                <c:pt idx="81">
                  <c:v>48982.22</c:v>
                </c:pt>
                <c:pt idx="82">
                  <c:v>170795.2285714286</c:v>
                </c:pt>
                <c:pt idx="83">
                  <c:v>79611.86</c:v>
                </c:pt>
                <c:pt idx="84">
                  <c:v>47539.744000000006</c:v>
                </c:pt>
                <c:pt idx="85">
                  <c:v>46624.144</c:v>
                </c:pt>
                <c:pt idx="86">
                  <c:v>44520.203846153847</c:v>
                </c:pt>
                <c:pt idx="87">
                  <c:v>38069.779310344828</c:v>
                </c:pt>
                <c:pt idx="88">
                  <c:v>32369.355882352946</c:v>
                </c:pt>
                <c:pt idx="89">
                  <c:v>39160.660714285717</c:v>
                </c:pt>
                <c:pt idx="90">
                  <c:v>68056.131250000006</c:v>
                </c:pt>
                <c:pt idx="91">
                  <c:v>41763.288461538461</c:v>
                </c:pt>
                <c:pt idx="92">
                  <c:v>48013.61363636364</c:v>
                </c:pt>
                <c:pt idx="93">
                  <c:v>34666.226666666669</c:v>
                </c:pt>
                <c:pt idx="94">
                  <c:v>34148.92896551724</c:v>
                </c:pt>
                <c:pt idx="95">
                  <c:v>36652.396153846159</c:v>
                </c:pt>
                <c:pt idx="96">
                  <c:v>41373.328695652177</c:v>
                </c:pt>
                <c:pt idx="97">
                  <c:v>45184.404761904763</c:v>
                </c:pt>
                <c:pt idx="98">
                  <c:v>33821.046428571433</c:v>
                </c:pt>
                <c:pt idx="99">
                  <c:v>49593.98684210526</c:v>
                </c:pt>
                <c:pt idx="100">
                  <c:v>32421.524137931032</c:v>
                </c:pt>
                <c:pt idx="101">
                  <c:v>38997.258333333331</c:v>
                </c:pt>
                <c:pt idx="102">
                  <c:v>37410.617599999998</c:v>
                </c:pt>
                <c:pt idx="103">
                  <c:v>43928.369047619046</c:v>
                </c:pt>
                <c:pt idx="104">
                  <c:v>33938.148148148146</c:v>
                </c:pt>
                <c:pt idx="105">
                  <c:v>41325.565454545453</c:v>
                </c:pt>
                <c:pt idx="106">
                  <c:v>32469.103571428572</c:v>
                </c:pt>
                <c:pt idx="107">
                  <c:v>31192.044642857141</c:v>
                </c:pt>
                <c:pt idx="108">
                  <c:v>33425.829230769232</c:v>
                </c:pt>
                <c:pt idx="109">
                  <c:v>29721.107142857141</c:v>
                </c:pt>
                <c:pt idx="110">
                  <c:v>42849.84210526316</c:v>
                </c:pt>
                <c:pt idx="111">
                  <c:v>44602.188888888893</c:v>
                </c:pt>
                <c:pt idx="112">
                  <c:v>49772.5</c:v>
                </c:pt>
                <c:pt idx="113">
                  <c:v>26916.46551724138</c:v>
                </c:pt>
                <c:pt idx="114">
                  <c:v>24816.919354838708</c:v>
                </c:pt>
                <c:pt idx="115">
                  <c:v>28450.824074074073</c:v>
                </c:pt>
                <c:pt idx="116">
                  <c:v>26455.726206896554</c:v>
                </c:pt>
                <c:pt idx="117">
                  <c:v>69444.272727272721</c:v>
                </c:pt>
                <c:pt idx="118">
                  <c:v>24578.441935483868</c:v>
                </c:pt>
                <c:pt idx="119">
                  <c:v>30875.40625</c:v>
                </c:pt>
                <c:pt idx="120">
                  <c:v>46245.34375</c:v>
                </c:pt>
                <c:pt idx="121">
                  <c:v>91893.695000000007</c:v>
                </c:pt>
                <c:pt idx="122">
                  <c:v>30286.091666666664</c:v>
                </c:pt>
                <c:pt idx="123">
                  <c:v>47864.366666666669</c:v>
                </c:pt>
                <c:pt idx="124">
                  <c:v>28616.17</c:v>
                </c:pt>
                <c:pt idx="125">
                  <c:v>33561.378095238091</c:v>
                </c:pt>
                <c:pt idx="126">
                  <c:v>33446.782857142854</c:v>
                </c:pt>
                <c:pt idx="127">
                  <c:v>57915.058333333327</c:v>
                </c:pt>
                <c:pt idx="128">
                  <c:v>23084.83</c:v>
                </c:pt>
                <c:pt idx="129">
                  <c:v>23801.273793103446</c:v>
                </c:pt>
                <c:pt idx="130">
                  <c:v>31846.083333333332</c:v>
                </c:pt>
                <c:pt idx="131">
                  <c:v>22272.185333333335</c:v>
                </c:pt>
                <c:pt idx="132">
                  <c:v>22990.85172413793</c:v>
                </c:pt>
                <c:pt idx="133">
                  <c:v>30289.595454545455</c:v>
                </c:pt>
                <c:pt idx="134">
                  <c:v>73359.777777777781</c:v>
                </c:pt>
                <c:pt idx="135">
                  <c:v>27381.26833333333</c:v>
                </c:pt>
                <c:pt idx="136">
                  <c:v>22841.007142857143</c:v>
                </c:pt>
                <c:pt idx="137">
                  <c:v>36945.823529411762</c:v>
                </c:pt>
                <c:pt idx="138">
                  <c:v>125347.84</c:v>
                </c:pt>
                <c:pt idx="139">
                  <c:v>22192.067857142858</c:v>
                </c:pt>
                <c:pt idx="140">
                  <c:v>51602.016666666663</c:v>
                </c:pt>
                <c:pt idx="141">
                  <c:v>24095.7</c:v>
                </c:pt>
                <c:pt idx="142">
                  <c:v>66867.700000000012</c:v>
                </c:pt>
                <c:pt idx="143">
                  <c:v>22023.037037037036</c:v>
                </c:pt>
                <c:pt idx="144">
                  <c:v>49508.6875</c:v>
                </c:pt>
                <c:pt idx="145">
                  <c:v>39359.095999999998</c:v>
                </c:pt>
                <c:pt idx="146">
                  <c:v>27758.690476190477</c:v>
                </c:pt>
                <c:pt idx="147">
                  <c:v>58013.599999999999</c:v>
                </c:pt>
                <c:pt idx="148">
                  <c:v>142750</c:v>
                </c:pt>
                <c:pt idx="149">
                  <c:v>24890.389090909095</c:v>
                </c:pt>
                <c:pt idx="150">
                  <c:v>21320.944</c:v>
                </c:pt>
                <c:pt idx="151">
                  <c:v>16654.146874999999</c:v>
                </c:pt>
                <c:pt idx="152">
                  <c:v>21932.916666666668</c:v>
                </c:pt>
                <c:pt idx="153">
                  <c:v>61914.625</c:v>
                </c:pt>
                <c:pt idx="154">
                  <c:v>24429.2065</c:v>
                </c:pt>
                <c:pt idx="155">
                  <c:v>69460.482857142852</c:v>
                </c:pt>
                <c:pt idx="156">
                  <c:v>18203.411200000002</c:v>
                </c:pt>
                <c:pt idx="157">
                  <c:v>19830.439090909091</c:v>
                </c:pt>
                <c:pt idx="158">
                  <c:v>14759.013103448277</c:v>
                </c:pt>
                <c:pt idx="159">
                  <c:v>14244.698999999999</c:v>
                </c:pt>
                <c:pt idx="160">
                  <c:v>15700.27037037037</c:v>
                </c:pt>
                <c:pt idx="161">
                  <c:v>18411.567826086957</c:v>
                </c:pt>
                <c:pt idx="162">
                  <c:v>18724.691818181818</c:v>
                </c:pt>
                <c:pt idx="163">
                  <c:v>18241.565454545456</c:v>
                </c:pt>
                <c:pt idx="164">
                  <c:v>16693.916666666668</c:v>
                </c:pt>
                <c:pt idx="165">
                  <c:v>18971.425714285713</c:v>
                </c:pt>
                <c:pt idx="166">
                  <c:v>15888.142400000001</c:v>
                </c:pt>
                <c:pt idx="167">
                  <c:v>17861.136363636364</c:v>
                </c:pt>
                <c:pt idx="168">
                  <c:v>13666.767857142857</c:v>
                </c:pt>
                <c:pt idx="169">
                  <c:v>14681.933846153846</c:v>
                </c:pt>
                <c:pt idx="170">
                  <c:v>74216.100000000006</c:v>
                </c:pt>
                <c:pt idx="171">
                  <c:v>14424.953600000001</c:v>
                </c:pt>
                <c:pt idx="172">
                  <c:v>14351.603999999999</c:v>
                </c:pt>
                <c:pt idx="173">
                  <c:v>19669.018888888892</c:v>
                </c:pt>
                <c:pt idx="174">
                  <c:v>13823.523999999999</c:v>
                </c:pt>
                <c:pt idx="175">
                  <c:v>16423.882380952382</c:v>
                </c:pt>
                <c:pt idx="176">
                  <c:v>13603.206399999999</c:v>
                </c:pt>
                <c:pt idx="177">
                  <c:v>18516.114444444444</c:v>
                </c:pt>
                <c:pt idx="178">
                  <c:v>41472.90625</c:v>
                </c:pt>
                <c:pt idx="179">
                  <c:v>21853.264666666666</c:v>
                </c:pt>
                <c:pt idx="180">
                  <c:v>10946.852413793102</c:v>
                </c:pt>
                <c:pt idx="181">
                  <c:v>12004.206923076923</c:v>
                </c:pt>
                <c:pt idx="182">
                  <c:v>11898.530769230769</c:v>
                </c:pt>
                <c:pt idx="183">
                  <c:v>38438.003750000003</c:v>
                </c:pt>
                <c:pt idx="184">
                  <c:v>10410.318965517241</c:v>
                </c:pt>
                <c:pt idx="185">
                  <c:v>11582.521538461539</c:v>
                </c:pt>
                <c:pt idx="186">
                  <c:v>37485.582499999997</c:v>
                </c:pt>
                <c:pt idx="187">
                  <c:v>14970.273499999999</c:v>
                </c:pt>
                <c:pt idx="188">
                  <c:v>10993.223333333335</c:v>
                </c:pt>
                <c:pt idx="189">
                  <c:v>10071.375862068966</c:v>
                </c:pt>
                <c:pt idx="190">
                  <c:v>12092.139166666668</c:v>
                </c:pt>
                <c:pt idx="191">
                  <c:v>26335.71272727273</c:v>
                </c:pt>
                <c:pt idx="192">
                  <c:v>12390.869565217392</c:v>
                </c:pt>
                <c:pt idx="193">
                  <c:v>12153.5</c:v>
                </c:pt>
                <c:pt idx="194">
                  <c:v>11257.09375</c:v>
                </c:pt>
                <c:pt idx="195">
                  <c:v>251600</c:v>
                </c:pt>
                <c:pt idx="196">
                  <c:v>83444.316666666666</c:v>
                </c:pt>
              </c:numCache>
            </c:numRef>
          </c:yVal>
          <c:smooth val="0"/>
          <c:extLst>
            <c:ext xmlns:c16="http://schemas.microsoft.com/office/drawing/2014/chart" uri="{C3380CC4-5D6E-409C-BE32-E72D297353CC}">
              <c16:uniqueId val="{00000000-A0E8-4B84-B9E4-5376FAB799E1}"/>
            </c:ext>
          </c:extLst>
        </c:ser>
        <c:dLbls>
          <c:showLegendKey val="0"/>
          <c:showVal val="0"/>
          <c:showCatName val="0"/>
          <c:showSerName val="0"/>
          <c:showPercent val="0"/>
          <c:showBubbleSize val="0"/>
        </c:dLbls>
        <c:axId val="1062670224"/>
        <c:axId val="1062670616"/>
      </c:scatterChart>
      <c:valAx>
        <c:axId val="1062670224"/>
        <c:scaling>
          <c:orientation val="minMax"/>
          <c:min val="40"/>
        </c:scaling>
        <c:delete val="0"/>
        <c:axPos val="b"/>
        <c:title>
          <c:tx>
            <c:rich>
              <a:bodyPr/>
              <a:lstStyle/>
              <a:p>
                <a:pPr>
                  <a:defRPr sz="800" b="0"/>
                </a:pPr>
                <a:r>
                  <a:rPr lang="en-US"/>
                  <a:t>Driving Accuracy / 2011 Data</a:t>
                </a:r>
              </a:p>
            </c:rich>
          </c:tx>
          <c:layout/>
          <c:overlay val="0"/>
        </c:title>
        <c:numFmt formatCode="General" sourceLinked="0"/>
        <c:majorTickMark val="out"/>
        <c:minorTickMark val="none"/>
        <c:tickLblPos val="nextTo"/>
        <c:txPr>
          <a:bodyPr/>
          <a:lstStyle/>
          <a:p>
            <a:pPr>
              <a:defRPr sz="800" b="0"/>
            </a:pPr>
            <a:endParaRPr lang="en-US"/>
          </a:p>
        </c:txPr>
        <c:crossAx val="1062670616"/>
        <c:crosses val="autoZero"/>
        <c:crossBetween val="midCat"/>
      </c:valAx>
      <c:valAx>
        <c:axId val="1062670616"/>
        <c:scaling>
          <c:orientation val="minMax"/>
        </c:scaling>
        <c:delete val="0"/>
        <c:axPos val="l"/>
        <c:title>
          <c:tx>
            <c:rich>
              <a:bodyPr/>
              <a:lstStyle/>
              <a:p>
                <a:pPr>
                  <a:defRPr sz="800" b="0"/>
                </a:pPr>
                <a:r>
                  <a:rPr lang="en-US"/>
                  <a:t>Earnings/Event / 2011 Data</a:t>
                </a:r>
              </a:p>
            </c:rich>
          </c:tx>
          <c:layout/>
          <c:overlay val="0"/>
        </c:title>
        <c:numFmt formatCode="General" sourceLinked="0"/>
        <c:majorTickMark val="out"/>
        <c:minorTickMark val="none"/>
        <c:tickLblPos val="nextTo"/>
        <c:txPr>
          <a:bodyPr/>
          <a:lstStyle/>
          <a:p>
            <a:pPr>
              <a:defRPr sz="800" b="0"/>
            </a:pPr>
            <a:endParaRPr lang="en-US"/>
          </a:p>
        </c:txPr>
        <c:crossAx val="1062670224"/>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Earnings/Event vs Putting Average of 2011 Data</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 2011'!ScatterX_16967</c:f>
              <c:numCache>
                <c:formatCode>General</c:formatCode>
                <c:ptCount val="169"/>
                <c:pt idx="0">
                  <c:v>1.7</c:v>
                </c:pt>
                <c:pt idx="1">
                  <c:v>1.7310000000000001</c:v>
                </c:pt>
                <c:pt idx="2">
                  <c:v>1.738</c:v>
                </c:pt>
                <c:pt idx="3">
                  <c:v>1.7869999999999999</c:v>
                </c:pt>
                <c:pt idx="4">
                  <c:v>1.7589999999999999</c:v>
                </c:pt>
                <c:pt idx="5">
                  <c:v>1.7350000000000001</c:v>
                </c:pt>
                <c:pt idx="6">
                  <c:v>1.7749999999999999</c:v>
                </c:pt>
                <c:pt idx="7">
                  <c:v>1.71</c:v>
                </c:pt>
                <c:pt idx="8">
                  <c:v>1.7370000000000001</c:v>
                </c:pt>
                <c:pt idx="9">
                  <c:v>1.7490000000000001</c:v>
                </c:pt>
                <c:pt idx="10">
                  <c:v>1.772</c:v>
                </c:pt>
                <c:pt idx="11">
                  <c:v>1.778</c:v>
                </c:pt>
                <c:pt idx="12">
                  <c:v>1.7669999999999999</c:v>
                </c:pt>
                <c:pt idx="13">
                  <c:v>1.7270000000000001</c:v>
                </c:pt>
                <c:pt idx="14">
                  <c:v>1.7509999999999999</c:v>
                </c:pt>
                <c:pt idx="15">
                  <c:v>1.7849999999999999</c:v>
                </c:pt>
                <c:pt idx="16">
                  <c:v>1.7929999999999999</c:v>
                </c:pt>
                <c:pt idx="17">
                  <c:v>1.784</c:v>
                </c:pt>
                <c:pt idx="18">
                  <c:v>1.782</c:v>
                </c:pt>
                <c:pt idx="19">
                  <c:v>1.7410000000000001</c:v>
                </c:pt>
                <c:pt idx="20">
                  <c:v>1.7829999999999999</c:v>
                </c:pt>
                <c:pt idx="21">
                  <c:v>1.768</c:v>
                </c:pt>
                <c:pt idx="22">
                  <c:v>1.7609999999999999</c:v>
                </c:pt>
                <c:pt idx="23">
                  <c:v>1.78</c:v>
                </c:pt>
                <c:pt idx="24">
                  <c:v>1.79</c:v>
                </c:pt>
                <c:pt idx="25">
                  <c:v>1.7390000000000001</c:v>
                </c:pt>
                <c:pt idx="26">
                  <c:v>1.788</c:v>
                </c:pt>
                <c:pt idx="27">
                  <c:v>1.796</c:v>
                </c:pt>
                <c:pt idx="28">
                  <c:v>1.7889999999999999</c:v>
                </c:pt>
                <c:pt idx="29">
                  <c:v>1.724</c:v>
                </c:pt>
                <c:pt idx="30">
                  <c:v>1.7809999999999999</c:v>
                </c:pt>
                <c:pt idx="31">
                  <c:v>1.7789999999999999</c:v>
                </c:pt>
                <c:pt idx="32">
                  <c:v>1.796</c:v>
                </c:pt>
                <c:pt idx="33">
                  <c:v>1.7689999999999999</c:v>
                </c:pt>
                <c:pt idx="34">
                  <c:v>1.774</c:v>
                </c:pt>
                <c:pt idx="35">
                  <c:v>1.7230000000000001</c:v>
                </c:pt>
                <c:pt idx="36">
                  <c:v>1.772</c:v>
                </c:pt>
                <c:pt idx="37">
                  <c:v>1.7809999999999999</c:v>
                </c:pt>
                <c:pt idx="38">
                  <c:v>1.768</c:v>
                </c:pt>
                <c:pt idx="39">
                  <c:v>1.73</c:v>
                </c:pt>
                <c:pt idx="40">
                  <c:v>1.7909999999999999</c:v>
                </c:pt>
                <c:pt idx="41">
                  <c:v>1.756</c:v>
                </c:pt>
                <c:pt idx="42">
                  <c:v>1.7490000000000001</c:v>
                </c:pt>
                <c:pt idx="43">
                  <c:v>1.758</c:v>
                </c:pt>
                <c:pt idx="44">
                  <c:v>1.7509999999999999</c:v>
                </c:pt>
                <c:pt idx="45">
                  <c:v>1.82</c:v>
                </c:pt>
                <c:pt idx="46">
                  <c:v>1.772</c:v>
                </c:pt>
                <c:pt idx="47">
                  <c:v>1.754</c:v>
                </c:pt>
                <c:pt idx="48">
                  <c:v>1.776</c:v>
                </c:pt>
                <c:pt idx="49">
                  <c:v>1.784</c:v>
                </c:pt>
                <c:pt idx="50">
                  <c:v>1.792</c:v>
                </c:pt>
                <c:pt idx="51">
                  <c:v>1.744</c:v>
                </c:pt>
                <c:pt idx="52">
                  <c:v>1.7809999999999999</c:v>
                </c:pt>
                <c:pt idx="53">
                  <c:v>1.7789999999999999</c:v>
                </c:pt>
                <c:pt idx="54">
                  <c:v>1.7689999999999999</c:v>
                </c:pt>
                <c:pt idx="55">
                  <c:v>1.7829999999999999</c:v>
                </c:pt>
                <c:pt idx="56">
                  <c:v>1.8140000000000001</c:v>
                </c:pt>
                <c:pt idx="57">
                  <c:v>1.7629999999999999</c:v>
                </c:pt>
                <c:pt idx="58">
                  <c:v>1.756</c:v>
                </c:pt>
                <c:pt idx="59">
                  <c:v>1.8029999999999999</c:v>
                </c:pt>
                <c:pt idx="60">
                  <c:v>1.7769999999999999</c:v>
                </c:pt>
                <c:pt idx="61">
                  <c:v>1.762</c:v>
                </c:pt>
                <c:pt idx="62">
                  <c:v>1.7929999999999999</c:v>
                </c:pt>
                <c:pt idx="63">
                  <c:v>1.7869999999999999</c:v>
                </c:pt>
                <c:pt idx="64">
                  <c:v>1.798</c:v>
                </c:pt>
                <c:pt idx="65">
                  <c:v>1.7849999999999999</c:v>
                </c:pt>
                <c:pt idx="66">
                  <c:v>1.772</c:v>
                </c:pt>
                <c:pt idx="67">
                  <c:v>1.79</c:v>
                </c:pt>
                <c:pt idx="68">
                  <c:v>1.7909999999999999</c:v>
                </c:pt>
                <c:pt idx="69">
                  <c:v>1.7270000000000001</c:v>
                </c:pt>
                <c:pt idx="70">
                  <c:v>1.7569999999999999</c:v>
                </c:pt>
                <c:pt idx="71">
                  <c:v>1.788</c:v>
                </c:pt>
                <c:pt idx="72">
                  <c:v>1.7549999999999999</c:v>
                </c:pt>
                <c:pt idx="73">
                  <c:v>1.768</c:v>
                </c:pt>
                <c:pt idx="74">
                  <c:v>1.7729999999999999</c:v>
                </c:pt>
                <c:pt idx="75">
                  <c:v>1.748</c:v>
                </c:pt>
                <c:pt idx="76">
                  <c:v>1.7709999999999999</c:v>
                </c:pt>
                <c:pt idx="77">
                  <c:v>1.792</c:v>
                </c:pt>
                <c:pt idx="78">
                  <c:v>1.754</c:v>
                </c:pt>
                <c:pt idx="79">
                  <c:v>1.7909999999999999</c:v>
                </c:pt>
                <c:pt idx="80">
                  <c:v>1.7549999999999999</c:v>
                </c:pt>
                <c:pt idx="81">
                  <c:v>1.8120000000000001</c:v>
                </c:pt>
                <c:pt idx="82">
                  <c:v>1.762</c:v>
                </c:pt>
                <c:pt idx="83">
                  <c:v>1.7869999999999999</c:v>
                </c:pt>
                <c:pt idx="84">
                  <c:v>1.776</c:v>
                </c:pt>
                <c:pt idx="85">
                  <c:v>1.762</c:v>
                </c:pt>
                <c:pt idx="86">
                  <c:v>1.798</c:v>
                </c:pt>
                <c:pt idx="87">
                  <c:v>1.768</c:v>
                </c:pt>
                <c:pt idx="88">
                  <c:v>1.7769999999999999</c:v>
                </c:pt>
                <c:pt idx="89">
                  <c:v>1.806</c:v>
                </c:pt>
                <c:pt idx="90">
                  <c:v>1.8029999999999999</c:v>
                </c:pt>
                <c:pt idx="91">
                  <c:v>1.8149999999999999</c:v>
                </c:pt>
                <c:pt idx="92">
                  <c:v>1.78</c:v>
                </c:pt>
                <c:pt idx="93">
                  <c:v>1.7989999999999999</c:v>
                </c:pt>
                <c:pt idx="94">
                  <c:v>1.774</c:v>
                </c:pt>
                <c:pt idx="95">
                  <c:v>1.7729999999999999</c:v>
                </c:pt>
                <c:pt idx="96">
                  <c:v>1.774</c:v>
                </c:pt>
                <c:pt idx="97">
                  <c:v>1.7490000000000001</c:v>
                </c:pt>
                <c:pt idx="98">
                  <c:v>1.7849999999999999</c:v>
                </c:pt>
                <c:pt idx="99">
                  <c:v>1.784</c:v>
                </c:pt>
                <c:pt idx="100">
                  <c:v>1.7729999999999999</c:v>
                </c:pt>
                <c:pt idx="101">
                  <c:v>1.8</c:v>
                </c:pt>
                <c:pt idx="102">
                  <c:v>1.794</c:v>
                </c:pt>
                <c:pt idx="103">
                  <c:v>1.732</c:v>
                </c:pt>
                <c:pt idx="104">
                  <c:v>1.83</c:v>
                </c:pt>
                <c:pt idx="105">
                  <c:v>1.784</c:v>
                </c:pt>
                <c:pt idx="106">
                  <c:v>1.776</c:v>
                </c:pt>
                <c:pt idx="107">
                  <c:v>1.7909999999999999</c:v>
                </c:pt>
                <c:pt idx="108">
                  <c:v>1.7789999999999999</c:v>
                </c:pt>
                <c:pt idx="109">
                  <c:v>1.786</c:v>
                </c:pt>
                <c:pt idx="110">
                  <c:v>1.798</c:v>
                </c:pt>
                <c:pt idx="111">
                  <c:v>1.7789999999999999</c:v>
                </c:pt>
                <c:pt idx="112">
                  <c:v>1.794</c:v>
                </c:pt>
                <c:pt idx="113">
                  <c:v>1.7609999999999999</c:v>
                </c:pt>
                <c:pt idx="114">
                  <c:v>1.7509999999999999</c:v>
                </c:pt>
                <c:pt idx="115">
                  <c:v>1.7669999999999999</c:v>
                </c:pt>
                <c:pt idx="116">
                  <c:v>1.786</c:v>
                </c:pt>
                <c:pt idx="117">
                  <c:v>1.7629999999999999</c:v>
                </c:pt>
                <c:pt idx="118">
                  <c:v>1.772</c:v>
                </c:pt>
                <c:pt idx="119">
                  <c:v>1.7669999999999999</c:v>
                </c:pt>
                <c:pt idx="120">
                  <c:v>1.78</c:v>
                </c:pt>
                <c:pt idx="121">
                  <c:v>1.819</c:v>
                </c:pt>
                <c:pt idx="122">
                  <c:v>1.806</c:v>
                </c:pt>
                <c:pt idx="123">
                  <c:v>1.782</c:v>
                </c:pt>
                <c:pt idx="124">
                  <c:v>1.7949999999999999</c:v>
                </c:pt>
                <c:pt idx="125">
                  <c:v>1.7869999999999999</c:v>
                </c:pt>
                <c:pt idx="126">
                  <c:v>1.7669999999999999</c:v>
                </c:pt>
                <c:pt idx="127">
                  <c:v>1.7410000000000001</c:v>
                </c:pt>
                <c:pt idx="128">
                  <c:v>1.762</c:v>
                </c:pt>
                <c:pt idx="129">
                  <c:v>1.7470000000000001</c:v>
                </c:pt>
                <c:pt idx="130">
                  <c:v>1.7609999999999999</c:v>
                </c:pt>
                <c:pt idx="131">
                  <c:v>1.7869999999999999</c:v>
                </c:pt>
                <c:pt idx="132">
                  <c:v>1.7909999999999999</c:v>
                </c:pt>
                <c:pt idx="133">
                  <c:v>1.794</c:v>
                </c:pt>
                <c:pt idx="134">
                  <c:v>1.778</c:v>
                </c:pt>
                <c:pt idx="135">
                  <c:v>1.75</c:v>
                </c:pt>
                <c:pt idx="136">
                  <c:v>1.774</c:v>
                </c:pt>
                <c:pt idx="137">
                  <c:v>1.778</c:v>
                </c:pt>
                <c:pt idx="138">
                  <c:v>1.7769999999999999</c:v>
                </c:pt>
                <c:pt idx="139">
                  <c:v>1.8129999999999999</c:v>
                </c:pt>
                <c:pt idx="140">
                  <c:v>1.756</c:v>
                </c:pt>
                <c:pt idx="141">
                  <c:v>1.8029999999999999</c:v>
                </c:pt>
                <c:pt idx="142">
                  <c:v>1.7749999999999999</c:v>
                </c:pt>
                <c:pt idx="143">
                  <c:v>1.7769999999999999</c:v>
                </c:pt>
                <c:pt idx="144">
                  <c:v>1.7829999999999999</c:v>
                </c:pt>
                <c:pt idx="145">
                  <c:v>1.796</c:v>
                </c:pt>
                <c:pt idx="146">
                  <c:v>1.8129999999999999</c:v>
                </c:pt>
                <c:pt idx="147">
                  <c:v>1.798</c:v>
                </c:pt>
                <c:pt idx="148">
                  <c:v>1.786</c:v>
                </c:pt>
                <c:pt idx="149">
                  <c:v>1.7789999999999999</c:v>
                </c:pt>
                <c:pt idx="150">
                  <c:v>1.796</c:v>
                </c:pt>
                <c:pt idx="151">
                  <c:v>1.847</c:v>
                </c:pt>
                <c:pt idx="152">
                  <c:v>1.77</c:v>
                </c:pt>
                <c:pt idx="153">
                  <c:v>1.774</c:v>
                </c:pt>
                <c:pt idx="154">
                  <c:v>1.786</c:v>
                </c:pt>
                <c:pt idx="155">
                  <c:v>1.7729999999999999</c:v>
                </c:pt>
                <c:pt idx="156">
                  <c:v>1.7749999999999999</c:v>
                </c:pt>
                <c:pt idx="157">
                  <c:v>1.8180000000000001</c:v>
                </c:pt>
                <c:pt idx="158">
                  <c:v>1.788</c:v>
                </c:pt>
                <c:pt idx="159">
                  <c:v>1.8089999999999999</c:v>
                </c:pt>
                <c:pt idx="160">
                  <c:v>1.8240000000000001</c:v>
                </c:pt>
                <c:pt idx="161">
                  <c:v>1.798</c:v>
                </c:pt>
                <c:pt idx="162">
                  <c:v>1.8080000000000001</c:v>
                </c:pt>
                <c:pt idx="163">
                  <c:v>1.792</c:v>
                </c:pt>
                <c:pt idx="164">
                  <c:v>1.8080000000000001</c:v>
                </c:pt>
                <c:pt idx="165">
                  <c:v>1.7809999999999999</c:v>
                </c:pt>
                <c:pt idx="166">
                  <c:v>1.8620000000000001</c:v>
                </c:pt>
                <c:pt idx="167">
                  <c:v>1.8360000000000001</c:v>
                </c:pt>
                <c:pt idx="168">
                  <c:v>1.7709999999999999</c:v>
                </c:pt>
              </c:numCache>
            </c:numRef>
          </c:xVal>
          <c:yVal>
            <c:numRef>
              <c:f>'Scatterplot 2011'!ScatterY_16967</c:f>
              <c:numCache>
                <c:formatCode>General</c:formatCode>
                <c:ptCount val="169"/>
                <c:pt idx="0">
                  <c:v>351748.13157894736</c:v>
                </c:pt>
                <c:pt idx="1">
                  <c:v>244128.98076923078</c:v>
                </c:pt>
                <c:pt idx="2">
                  <c:v>240485.15909090909</c:v>
                </c:pt>
                <c:pt idx="3">
                  <c:v>201576.84090909091</c:v>
                </c:pt>
                <c:pt idx="4">
                  <c:v>205236.26190476189</c:v>
                </c:pt>
                <c:pt idx="5">
                  <c:v>176413.33333333334</c:v>
                </c:pt>
                <c:pt idx="6">
                  <c:v>157255.26153846152</c:v>
                </c:pt>
                <c:pt idx="7">
                  <c:v>210146.56842105262</c:v>
                </c:pt>
                <c:pt idx="8">
                  <c:v>188697.45238095237</c:v>
                </c:pt>
                <c:pt idx="9">
                  <c:v>167743.02173913043</c:v>
                </c:pt>
                <c:pt idx="10">
                  <c:v>209155.36111111112</c:v>
                </c:pt>
                <c:pt idx="11">
                  <c:v>179213.72857142857</c:v>
                </c:pt>
                <c:pt idx="12">
                  <c:v>134235.70714285714</c:v>
                </c:pt>
                <c:pt idx="13">
                  <c:v>137969.45384615383</c:v>
                </c:pt>
                <c:pt idx="14">
                  <c:v>140141.592</c:v>
                </c:pt>
                <c:pt idx="15">
                  <c:v>158082.29545454544</c:v>
                </c:pt>
                <c:pt idx="16">
                  <c:v>137943.63199999998</c:v>
                </c:pt>
                <c:pt idx="17">
                  <c:v>147887.82608695651</c:v>
                </c:pt>
                <c:pt idx="18">
                  <c:v>121479.86538461539</c:v>
                </c:pt>
                <c:pt idx="19">
                  <c:v>140667.85454545452</c:v>
                </c:pt>
                <c:pt idx="20">
                  <c:v>132950.42608695652</c:v>
                </c:pt>
                <c:pt idx="21">
                  <c:v>113035.40384615384</c:v>
                </c:pt>
                <c:pt idx="22">
                  <c:v>116369.94782608695</c:v>
                </c:pt>
                <c:pt idx="23">
                  <c:v>173637.22</c:v>
                </c:pt>
                <c:pt idx="24">
                  <c:v>83640.776666666658</c:v>
                </c:pt>
                <c:pt idx="25">
                  <c:v>99533</c:v>
                </c:pt>
                <c:pt idx="26">
                  <c:v>100860.625</c:v>
                </c:pt>
                <c:pt idx="27">
                  <c:v>94842</c:v>
                </c:pt>
                <c:pt idx="28">
                  <c:v>86835.037037037036</c:v>
                </c:pt>
                <c:pt idx="29">
                  <c:v>89883.269230769234</c:v>
                </c:pt>
                <c:pt idx="30">
                  <c:v>74839.929032258064</c:v>
                </c:pt>
                <c:pt idx="31">
                  <c:v>128603.58333333333</c:v>
                </c:pt>
                <c:pt idx="32">
                  <c:v>88261.961538461532</c:v>
                </c:pt>
                <c:pt idx="33">
                  <c:v>84632.111111111109</c:v>
                </c:pt>
                <c:pt idx="34">
                  <c:v>63946.802941176466</c:v>
                </c:pt>
                <c:pt idx="35">
                  <c:v>86861.724999999991</c:v>
                </c:pt>
                <c:pt idx="36">
                  <c:v>78236.765384615384</c:v>
                </c:pt>
                <c:pt idx="37">
                  <c:v>73196.666666666672</c:v>
                </c:pt>
                <c:pt idx="38">
                  <c:v>85872.891304347824</c:v>
                </c:pt>
                <c:pt idx="39">
                  <c:v>72516.462962962964</c:v>
                </c:pt>
                <c:pt idx="40">
                  <c:v>69898.639285714278</c:v>
                </c:pt>
                <c:pt idx="41">
                  <c:v>88313.927272727262</c:v>
                </c:pt>
                <c:pt idx="42">
                  <c:v>91285.433333333334</c:v>
                </c:pt>
                <c:pt idx="43">
                  <c:v>81756.773913043478</c:v>
                </c:pt>
                <c:pt idx="44">
                  <c:v>67058.100000000006</c:v>
                </c:pt>
                <c:pt idx="45">
                  <c:v>74176.576000000001</c:v>
                </c:pt>
                <c:pt idx="46">
                  <c:v>77105.429166666669</c:v>
                </c:pt>
                <c:pt idx="47">
                  <c:v>79275.100000000006</c:v>
                </c:pt>
                <c:pt idx="48">
                  <c:v>98878.611111111109</c:v>
                </c:pt>
                <c:pt idx="49">
                  <c:v>73025.860869565222</c:v>
                </c:pt>
                <c:pt idx="50">
                  <c:v>58205.853571428568</c:v>
                </c:pt>
                <c:pt idx="51">
                  <c:v>57063.811111111107</c:v>
                </c:pt>
                <c:pt idx="52">
                  <c:v>58834.24615384615</c:v>
                </c:pt>
                <c:pt idx="53">
                  <c:v>95255.706250000003</c:v>
                </c:pt>
                <c:pt idx="54">
                  <c:v>54416.321428571428</c:v>
                </c:pt>
                <c:pt idx="55">
                  <c:v>57843.192307692305</c:v>
                </c:pt>
                <c:pt idx="56">
                  <c:v>61831.15</c:v>
                </c:pt>
                <c:pt idx="57">
                  <c:v>54170.022222222229</c:v>
                </c:pt>
                <c:pt idx="58">
                  <c:v>69433.78571428571</c:v>
                </c:pt>
                <c:pt idx="59">
                  <c:v>58102.695999999996</c:v>
                </c:pt>
                <c:pt idx="60">
                  <c:v>55838.357692307691</c:v>
                </c:pt>
                <c:pt idx="61">
                  <c:v>87411.46875</c:v>
                </c:pt>
                <c:pt idx="62">
                  <c:v>55413.115999999995</c:v>
                </c:pt>
                <c:pt idx="63">
                  <c:v>50761.718518518515</c:v>
                </c:pt>
                <c:pt idx="64">
                  <c:v>46552.082758620687</c:v>
                </c:pt>
                <c:pt idx="65">
                  <c:v>51524.611538461533</c:v>
                </c:pt>
                <c:pt idx="66">
                  <c:v>55689.816666666673</c:v>
                </c:pt>
                <c:pt idx="67">
                  <c:v>41493.971875000003</c:v>
                </c:pt>
                <c:pt idx="68">
                  <c:v>69592.994736842098</c:v>
                </c:pt>
                <c:pt idx="69">
                  <c:v>59687.86363636364</c:v>
                </c:pt>
                <c:pt idx="70">
                  <c:v>43600.3</c:v>
                </c:pt>
                <c:pt idx="71">
                  <c:v>50000.226923076916</c:v>
                </c:pt>
                <c:pt idx="72">
                  <c:v>53968.887500000004</c:v>
                </c:pt>
                <c:pt idx="73">
                  <c:v>49652.380769230767</c:v>
                </c:pt>
                <c:pt idx="74">
                  <c:v>54389.456521739128</c:v>
                </c:pt>
                <c:pt idx="75">
                  <c:v>41377.526666666665</c:v>
                </c:pt>
                <c:pt idx="76">
                  <c:v>49276.704000000005</c:v>
                </c:pt>
                <c:pt idx="77">
                  <c:v>48982.22</c:v>
                </c:pt>
                <c:pt idx="78">
                  <c:v>47539.744000000006</c:v>
                </c:pt>
                <c:pt idx="79">
                  <c:v>46624.144</c:v>
                </c:pt>
                <c:pt idx="80">
                  <c:v>44520.203846153847</c:v>
                </c:pt>
                <c:pt idx="81">
                  <c:v>38069.779310344828</c:v>
                </c:pt>
                <c:pt idx="82">
                  <c:v>32369.355882352946</c:v>
                </c:pt>
                <c:pt idx="83">
                  <c:v>39160.660714285717</c:v>
                </c:pt>
                <c:pt idx="84">
                  <c:v>68056.131250000006</c:v>
                </c:pt>
                <c:pt idx="85">
                  <c:v>41763.288461538461</c:v>
                </c:pt>
                <c:pt idx="86">
                  <c:v>48013.61363636364</c:v>
                </c:pt>
                <c:pt idx="87">
                  <c:v>34666.226666666669</c:v>
                </c:pt>
                <c:pt idx="88">
                  <c:v>34148.92896551724</c:v>
                </c:pt>
                <c:pt idx="89">
                  <c:v>36652.396153846159</c:v>
                </c:pt>
                <c:pt idx="90">
                  <c:v>41373.328695652177</c:v>
                </c:pt>
                <c:pt idx="91">
                  <c:v>45184.404761904763</c:v>
                </c:pt>
                <c:pt idx="92">
                  <c:v>33821.046428571433</c:v>
                </c:pt>
                <c:pt idx="93">
                  <c:v>49593.98684210526</c:v>
                </c:pt>
                <c:pt idx="94">
                  <c:v>32421.524137931032</c:v>
                </c:pt>
                <c:pt idx="95">
                  <c:v>38997.258333333331</c:v>
                </c:pt>
                <c:pt idx="96">
                  <c:v>37410.617599999998</c:v>
                </c:pt>
                <c:pt idx="97">
                  <c:v>43928.369047619046</c:v>
                </c:pt>
                <c:pt idx="98">
                  <c:v>33938.148148148146</c:v>
                </c:pt>
                <c:pt idx="99">
                  <c:v>41325.565454545453</c:v>
                </c:pt>
                <c:pt idx="100">
                  <c:v>32469.103571428572</c:v>
                </c:pt>
                <c:pt idx="101">
                  <c:v>31192.044642857141</c:v>
                </c:pt>
                <c:pt idx="102">
                  <c:v>33425.829230769232</c:v>
                </c:pt>
                <c:pt idx="103">
                  <c:v>29721.107142857141</c:v>
                </c:pt>
                <c:pt idx="104">
                  <c:v>42849.84210526316</c:v>
                </c:pt>
                <c:pt idx="105">
                  <c:v>44602.188888888893</c:v>
                </c:pt>
                <c:pt idx="106">
                  <c:v>49772.5</c:v>
                </c:pt>
                <c:pt idx="107">
                  <c:v>26916.46551724138</c:v>
                </c:pt>
                <c:pt idx="108">
                  <c:v>24816.919354838708</c:v>
                </c:pt>
                <c:pt idx="109">
                  <c:v>28450.824074074073</c:v>
                </c:pt>
                <c:pt idx="110">
                  <c:v>26455.726206896554</c:v>
                </c:pt>
                <c:pt idx="111">
                  <c:v>24578.441935483868</c:v>
                </c:pt>
                <c:pt idx="112">
                  <c:v>30875.40625</c:v>
                </c:pt>
                <c:pt idx="113">
                  <c:v>46245.34375</c:v>
                </c:pt>
                <c:pt idx="114">
                  <c:v>30286.091666666664</c:v>
                </c:pt>
                <c:pt idx="115">
                  <c:v>28616.17</c:v>
                </c:pt>
                <c:pt idx="116">
                  <c:v>33561.378095238091</c:v>
                </c:pt>
                <c:pt idx="117">
                  <c:v>33446.782857142854</c:v>
                </c:pt>
                <c:pt idx="118">
                  <c:v>23084.83</c:v>
                </c:pt>
                <c:pt idx="119">
                  <c:v>23801.273793103446</c:v>
                </c:pt>
                <c:pt idx="120">
                  <c:v>31846.083333333332</c:v>
                </c:pt>
                <c:pt idx="121">
                  <c:v>22272.185333333335</c:v>
                </c:pt>
                <c:pt idx="122">
                  <c:v>22990.85172413793</c:v>
                </c:pt>
                <c:pt idx="123">
                  <c:v>30289.595454545455</c:v>
                </c:pt>
                <c:pt idx="124">
                  <c:v>27381.26833333333</c:v>
                </c:pt>
                <c:pt idx="125">
                  <c:v>22841.007142857143</c:v>
                </c:pt>
                <c:pt idx="126">
                  <c:v>36945.823529411762</c:v>
                </c:pt>
                <c:pt idx="127">
                  <c:v>22192.067857142858</c:v>
                </c:pt>
                <c:pt idx="128">
                  <c:v>24095.7</c:v>
                </c:pt>
                <c:pt idx="129">
                  <c:v>22023.037037037036</c:v>
                </c:pt>
                <c:pt idx="130">
                  <c:v>27758.690476190477</c:v>
                </c:pt>
                <c:pt idx="131">
                  <c:v>24890.389090909095</c:v>
                </c:pt>
                <c:pt idx="132">
                  <c:v>21320.944</c:v>
                </c:pt>
                <c:pt idx="133">
                  <c:v>16654.146874999999</c:v>
                </c:pt>
                <c:pt idx="134">
                  <c:v>21932.916666666668</c:v>
                </c:pt>
                <c:pt idx="135">
                  <c:v>24429.2065</c:v>
                </c:pt>
                <c:pt idx="136">
                  <c:v>18203.411200000002</c:v>
                </c:pt>
                <c:pt idx="137">
                  <c:v>19830.439090909091</c:v>
                </c:pt>
                <c:pt idx="138">
                  <c:v>14759.013103448277</c:v>
                </c:pt>
                <c:pt idx="139">
                  <c:v>14244.698999999999</c:v>
                </c:pt>
                <c:pt idx="140">
                  <c:v>15700.27037037037</c:v>
                </c:pt>
                <c:pt idx="141">
                  <c:v>18411.567826086957</c:v>
                </c:pt>
                <c:pt idx="142">
                  <c:v>18724.691818181818</c:v>
                </c:pt>
                <c:pt idx="143">
                  <c:v>18241.565454545456</c:v>
                </c:pt>
                <c:pt idx="144">
                  <c:v>16693.916666666668</c:v>
                </c:pt>
                <c:pt idx="145">
                  <c:v>18971.425714285713</c:v>
                </c:pt>
                <c:pt idx="146">
                  <c:v>15888.142400000001</c:v>
                </c:pt>
                <c:pt idx="147">
                  <c:v>17861.136363636364</c:v>
                </c:pt>
                <c:pt idx="148">
                  <c:v>13666.767857142857</c:v>
                </c:pt>
                <c:pt idx="149">
                  <c:v>14681.933846153846</c:v>
                </c:pt>
                <c:pt idx="150">
                  <c:v>14424.953600000001</c:v>
                </c:pt>
                <c:pt idx="151">
                  <c:v>14351.603999999999</c:v>
                </c:pt>
                <c:pt idx="152">
                  <c:v>19669.018888888892</c:v>
                </c:pt>
                <c:pt idx="153">
                  <c:v>13823.523999999999</c:v>
                </c:pt>
                <c:pt idx="154">
                  <c:v>16423.882380952382</c:v>
                </c:pt>
                <c:pt idx="155">
                  <c:v>13603.206399999999</c:v>
                </c:pt>
                <c:pt idx="156">
                  <c:v>18516.114444444444</c:v>
                </c:pt>
                <c:pt idx="157">
                  <c:v>10946.852413793102</c:v>
                </c:pt>
                <c:pt idx="158">
                  <c:v>12004.206923076923</c:v>
                </c:pt>
                <c:pt idx="159">
                  <c:v>11898.530769230769</c:v>
                </c:pt>
                <c:pt idx="160">
                  <c:v>10410.318965517241</c:v>
                </c:pt>
                <c:pt idx="161">
                  <c:v>11582.521538461539</c:v>
                </c:pt>
                <c:pt idx="162">
                  <c:v>14970.273499999999</c:v>
                </c:pt>
                <c:pt idx="163">
                  <c:v>10993.223333333335</c:v>
                </c:pt>
                <c:pt idx="164">
                  <c:v>10071.375862068966</c:v>
                </c:pt>
                <c:pt idx="165">
                  <c:v>12092.139166666668</c:v>
                </c:pt>
                <c:pt idx="166">
                  <c:v>12390.869565217392</c:v>
                </c:pt>
                <c:pt idx="167">
                  <c:v>12153.5</c:v>
                </c:pt>
                <c:pt idx="168">
                  <c:v>11257.09375</c:v>
                </c:pt>
              </c:numCache>
            </c:numRef>
          </c:yVal>
          <c:smooth val="0"/>
          <c:extLst>
            <c:ext xmlns:c16="http://schemas.microsoft.com/office/drawing/2014/chart" uri="{C3380CC4-5D6E-409C-BE32-E72D297353CC}">
              <c16:uniqueId val="{00000000-91D3-478F-8331-B7405CFC84E6}"/>
            </c:ext>
          </c:extLst>
        </c:ser>
        <c:dLbls>
          <c:showLegendKey val="0"/>
          <c:showVal val="0"/>
          <c:showCatName val="0"/>
          <c:showSerName val="0"/>
          <c:showPercent val="0"/>
          <c:showBubbleSize val="0"/>
        </c:dLbls>
        <c:axId val="1062672968"/>
        <c:axId val="1062669832"/>
      </c:scatterChart>
      <c:valAx>
        <c:axId val="1062672968"/>
        <c:scaling>
          <c:orientation val="minMax"/>
        </c:scaling>
        <c:delete val="0"/>
        <c:axPos val="b"/>
        <c:title>
          <c:tx>
            <c:rich>
              <a:bodyPr/>
              <a:lstStyle/>
              <a:p>
                <a:pPr>
                  <a:defRPr sz="800" b="0"/>
                </a:pPr>
                <a:r>
                  <a:rPr lang="en-US"/>
                  <a:t>Putting Average / 2011 Data</a:t>
                </a:r>
              </a:p>
            </c:rich>
          </c:tx>
          <c:layout/>
          <c:overlay val="0"/>
        </c:title>
        <c:numFmt formatCode="General" sourceLinked="0"/>
        <c:majorTickMark val="out"/>
        <c:minorTickMark val="none"/>
        <c:tickLblPos val="nextTo"/>
        <c:txPr>
          <a:bodyPr/>
          <a:lstStyle/>
          <a:p>
            <a:pPr>
              <a:defRPr sz="800" b="0"/>
            </a:pPr>
            <a:endParaRPr lang="en-US"/>
          </a:p>
        </c:txPr>
        <c:crossAx val="1062669832"/>
        <c:crosses val="autoZero"/>
        <c:crossBetween val="midCat"/>
      </c:valAx>
      <c:valAx>
        <c:axId val="1062669832"/>
        <c:scaling>
          <c:orientation val="minMax"/>
        </c:scaling>
        <c:delete val="0"/>
        <c:axPos val="l"/>
        <c:title>
          <c:tx>
            <c:rich>
              <a:bodyPr/>
              <a:lstStyle/>
              <a:p>
                <a:pPr>
                  <a:defRPr sz="800" b="0"/>
                </a:pPr>
                <a:r>
                  <a:rPr lang="en-US"/>
                  <a:t>Earnings/Event / 2011 Data</a:t>
                </a:r>
              </a:p>
            </c:rich>
          </c:tx>
          <c:layout/>
          <c:overlay val="0"/>
        </c:title>
        <c:numFmt formatCode="General" sourceLinked="0"/>
        <c:majorTickMark val="out"/>
        <c:minorTickMark val="none"/>
        <c:tickLblPos val="nextTo"/>
        <c:txPr>
          <a:bodyPr/>
          <a:lstStyle/>
          <a:p>
            <a:pPr>
              <a:defRPr sz="800" b="0"/>
            </a:pPr>
            <a:endParaRPr lang="en-US"/>
          </a:p>
        </c:txPr>
        <c:crossAx val="1062672968"/>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Earnings/Event vs Yards/Drive of 2008 Data</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 2008'!ScatterX_AB7A6</c:f>
              <c:numCache>
                <c:formatCode>General</c:formatCode>
                <c:ptCount val="190"/>
                <c:pt idx="0">
                  <c:v>298.7</c:v>
                </c:pt>
                <c:pt idx="1">
                  <c:v>296.5</c:v>
                </c:pt>
                <c:pt idx="2">
                  <c:v>294.60000000000002</c:v>
                </c:pt>
                <c:pt idx="3">
                  <c:v>295.7</c:v>
                </c:pt>
                <c:pt idx="4">
                  <c:v>301</c:v>
                </c:pt>
                <c:pt idx="5">
                  <c:v>293.60000000000002</c:v>
                </c:pt>
                <c:pt idx="6">
                  <c:v>297.60000000000002</c:v>
                </c:pt>
                <c:pt idx="7">
                  <c:v>297.2</c:v>
                </c:pt>
                <c:pt idx="8">
                  <c:v>282.5</c:v>
                </c:pt>
                <c:pt idx="9">
                  <c:v>291.3</c:v>
                </c:pt>
                <c:pt idx="10">
                  <c:v>281</c:v>
                </c:pt>
                <c:pt idx="11">
                  <c:v>278.7</c:v>
                </c:pt>
                <c:pt idx="12">
                  <c:v>285.10000000000002</c:v>
                </c:pt>
                <c:pt idx="13">
                  <c:v>292.5</c:v>
                </c:pt>
                <c:pt idx="14">
                  <c:v>286.3</c:v>
                </c:pt>
                <c:pt idx="15">
                  <c:v>284.7</c:v>
                </c:pt>
                <c:pt idx="16">
                  <c:v>291.89999999999998</c:v>
                </c:pt>
                <c:pt idx="17">
                  <c:v>291.3</c:v>
                </c:pt>
                <c:pt idx="18">
                  <c:v>291.60000000000002</c:v>
                </c:pt>
                <c:pt idx="19">
                  <c:v>286</c:v>
                </c:pt>
                <c:pt idx="20">
                  <c:v>291.10000000000002</c:v>
                </c:pt>
                <c:pt idx="21">
                  <c:v>283.60000000000002</c:v>
                </c:pt>
                <c:pt idx="22">
                  <c:v>289.60000000000002</c:v>
                </c:pt>
                <c:pt idx="23">
                  <c:v>291.8</c:v>
                </c:pt>
                <c:pt idx="24">
                  <c:v>291.7</c:v>
                </c:pt>
                <c:pt idx="25">
                  <c:v>284</c:v>
                </c:pt>
                <c:pt idx="26">
                  <c:v>285.3</c:v>
                </c:pt>
                <c:pt idx="27">
                  <c:v>276</c:v>
                </c:pt>
                <c:pt idx="28">
                  <c:v>290.3</c:v>
                </c:pt>
                <c:pt idx="29">
                  <c:v>270.5</c:v>
                </c:pt>
                <c:pt idx="30">
                  <c:v>311</c:v>
                </c:pt>
                <c:pt idx="31">
                  <c:v>285.2</c:v>
                </c:pt>
                <c:pt idx="32">
                  <c:v>293.5</c:v>
                </c:pt>
                <c:pt idx="33">
                  <c:v>291.3</c:v>
                </c:pt>
                <c:pt idx="34">
                  <c:v>299.60000000000002</c:v>
                </c:pt>
                <c:pt idx="35">
                  <c:v>285.60000000000002</c:v>
                </c:pt>
                <c:pt idx="36">
                  <c:v>273.2</c:v>
                </c:pt>
                <c:pt idx="37">
                  <c:v>302.10000000000002</c:v>
                </c:pt>
                <c:pt idx="38">
                  <c:v>296.2</c:v>
                </c:pt>
                <c:pt idx="39">
                  <c:v>296.10000000000002</c:v>
                </c:pt>
                <c:pt idx="40">
                  <c:v>310.39999999999998</c:v>
                </c:pt>
                <c:pt idx="41">
                  <c:v>295.10000000000002</c:v>
                </c:pt>
                <c:pt idx="42">
                  <c:v>284.39999999999998</c:v>
                </c:pt>
                <c:pt idx="43">
                  <c:v>282</c:v>
                </c:pt>
                <c:pt idx="44">
                  <c:v>279.8</c:v>
                </c:pt>
                <c:pt idx="45">
                  <c:v>288</c:v>
                </c:pt>
                <c:pt idx="46">
                  <c:v>302.10000000000002</c:v>
                </c:pt>
                <c:pt idx="47">
                  <c:v>290.39999999999998</c:v>
                </c:pt>
                <c:pt idx="48">
                  <c:v>277.2</c:v>
                </c:pt>
                <c:pt idx="49">
                  <c:v>273.7</c:v>
                </c:pt>
                <c:pt idx="50">
                  <c:v>294.60000000000002</c:v>
                </c:pt>
                <c:pt idx="51">
                  <c:v>275.2</c:v>
                </c:pt>
                <c:pt idx="52">
                  <c:v>283.60000000000002</c:v>
                </c:pt>
                <c:pt idx="53">
                  <c:v>285.10000000000002</c:v>
                </c:pt>
                <c:pt idx="54">
                  <c:v>292.3</c:v>
                </c:pt>
                <c:pt idx="55">
                  <c:v>315.5</c:v>
                </c:pt>
                <c:pt idx="56">
                  <c:v>281.5</c:v>
                </c:pt>
                <c:pt idx="57">
                  <c:v>287.5</c:v>
                </c:pt>
                <c:pt idx="58">
                  <c:v>287.8</c:v>
                </c:pt>
                <c:pt idx="59">
                  <c:v>288.10000000000002</c:v>
                </c:pt>
                <c:pt idx="60">
                  <c:v>280.2</c:v>
                </c:pt>
                <c:pt idx="61">
                  <c:v>287.7</c:v>
                </c:pt>
                <c:pt idx="62">
                  <c:v>283.39999999999998</c:v>
                </c:pt>
                <c:pt idx="63">
                  <c:v>282.10000000000002</c:v>
                </c:pt>
                <c:pt idx="64">
                  <c:v>295.3</c:v>
                </c:pt>
                <c:pt idx="65">
                  <c:v>293.8</c:v>
                </c:pt>
                <c:pt idx="66">
                  <c:v>275.89999999999998</c:v>
                </c:pt>
                <c:pt idx="67">
                  <c:v>282.5</c:v>
                </c:pt>
                <c:pt idx="68">
                  <c:v>287.10000000000002</c:v>
                </c:pt>
                <c:pt idx="69">
                  <c:v>283.60000000000002</c:v>
                </c:pt>
                <c:pt idx="70">
                  <c:v>279.7</c:v>
                </c:pt>
                <c:pt idx="71">
                  <c:v>275.10000000000002</c:v>
                </c:pt>
                <c:pt idx="72">
                  <c:v>294.8</c:v>
                </c:pt>
                <c:pt idx="73">
                  <c:v>278.60000000000002</c:v>
                </c:pt>
                <c:pt idx="74">
                  <c:v>293.2</c:v>
                </c:pt>
                <c:pt idx="75">
                  <c:v>276.3</c:v>
                </c:pt>
                <c:pt idx="76">
                  <c:v>281.3</c:v>
                </c:pt>
                <c:pt idx="77">
                  <c:v>285.2</c:v>
                </c:pt>
                <c:pt idx="78">
                  <c:v>281.7</c:v>
                </c:pt>
                <c:pt idx="79">
                  <c:v>300.2</c:v>
                </c:pt>
                <c:pt idx="80">
                  <c:v>287.5</c:v>
                </c:pt>
                <c:pt idx="81">
                  <c:v>282.60000000000002</c:v>
                </c:pt>
                <c:pt idx="82">
                  <c:v>288.8</c:v>
                </c:pt>
                <c:pt idx="83">
                  <c:v>282</c:v>
                </c:pt>
                <c:pt idx="84">
                  <c:v>293.60000000000002</c:v>
                </c:pt>
                <c:pt idx="85">
                  <c:v>294.8</c:v>
                </c:pt>
                <c:pt idx="86">
                  <c:v>274.39999999999998</c:v>
                </c:pt>
                <c:pt idx="87">
                  <c:v>279.39999999999998</c:v>
                </c:pt>
                <c:pt idx="88">
                  <c:v>280.8</c:v>
                </c:pt>
                <c:pt idx="89">
                  <c:v>291.60000000000002</c:v>
                </c:pt>
                <c:pt idx="90">
                  <c:v>294.10000000000002</c:v>
                </c:pt>
                <c:pt idx="91">
                  <c:v>299.2</c:v>
                </c:pt>
                <c:pt idx="92">
                  <c:v>278.3</c:v>
                </c:pt>
                <c:pt idx="93">
                  <c:v>280.7</c:v>
                </c:pt>
                <c:pt idx="94">
                  <c:v>288.3</c:v>
                </c:pt>
                <c:pt idx="95">
                  <c:v>286.2</c:v>
                </c:pt>
                <c:pt idx="96">
                  <c:v>281.39999999999998</c:v>
                </c:pt>
                <c:pt idx="97">
                  <c:v>285.60000000000002</c:v>
                </c:pt>
                <c:pt idx="98">
                  <c:v>288.2</c:v>
                </c:pt>
                <c:pt idx="99">
                  <c:v>289.3</c:v>
                </c:pt>
                <c:pt idx="100">
                  <c:v>296.89999999999998</c:v>
                </c:pt>
                <c:pt idx="101">
                  <c:v>298.7</c:v>
                </c:pt>
                <c:pt idx="102">
                  <c:v>287.8</c:v>
                </c:pt>
                <c:pt idx="103">
                  <c:v>284.39999999999998</c:v>
                </c:pt>
                <c:pt idx="104">
                  <c:v>283.8</c:v>
                </c:pt>
                <c:pt idx="105">
                  <c:v>299.8</c:v>
                </c:pt>
                <c:pt idx="106">
                  <c:v>301.8</c:v>
                </c:pt>
                <c:pt idx="107">
                  <c:v>292</c:v>
                </c:pt>
                <c:pt idx="108">
                  <c:v>261.60000000000002</c:v>
                </c:pt>
                <c:pt idx="109">
                  <c:v>283.60000000000002</c:v>
                </c:pt>
                <c:pt idx="110">
                  <c:v>286.89999999999998</c:v>
                </c:pt>
                <c:pt idx="111">
                  <c:v>292.7</c:v>
                </c:pt>
                <c:pt idx="112">
                  <c:v>288.39999999999998</c:v>
                </c:pt>
                <c:pt idx="113">
                  <c:v>283.39999999999998</c:v>
                </c:pt>
                <c:pt idx="114">
                  <c:v>298.39999999999998</c:v>
                </c:pt>
                <c:pt idx="115">
                  <c:v>283</c:v>
                </c:pt>
                <c:pt idx="116">
                  <c:v>287.39999999999998</c:v>
                </c:pt>
                <c:pt idx="117">
                  <c:v>303.8</c:v>
                </c:pt>
                <c:pt idx="118">
                  <c:v>300.2</c:v>
                </c:pt>
                <c:pt idx="119">
                  <c:v>286.5</c:v>
                </c:pt>
                <c:pt idx="120">
                  <c:v>290.8</c:v>
                </c:pt>
                <c:pt idx="121">
                  <c:v>297.10000000000002</c:v>
                </c:pt>
                <c:pt idx="122">
                  <c:v>274.2</c:v>
                </c:pt>
                <c:pt idx="123">
                  <c:v>282.89999999999998</c:v>
                </c:pt>
                <c:pt idx="124">
                  <c:v>284.5</c:v>
                </c:pt>
                <c:pt idx="125">
                  <c:v>286.89999999999998</c:v>
                </c:pt>
                <c:pt idx="126">
                  <c:v>302.2</c:v>
                </c:pt>
                <c:pt idx="127">
                  <c:v>282.2</c:v>
                </c:pt>
                <c:pt idx="128">
                  <c:v>279.3</c:v>
                </c:pt>
                <c:pt idx="129">
                  <c:v>282.8</c:v>
                </c:pt>
                <c:pt idx="130">
                  <c:v>300.39999999999998</c:v>
                </c:pt>
                <c:pt idx="131">
                  <c:v>294.3</c:v>
                </c:pt>
                <c:pt idx="132">
                  <c:v>298</c:v>
                </c:pt>
                <c:pt idx="133">
                  <c:v>285.10000000000002</c:v>
                </c:pt>
                <c:pt idx="134">
                  <c:v>311.5</c:v>
                </c:pt>
                <c:pt idx="135">
                  <c:v>304.39999999999998</c:v>
                </c:pt>
                <c:pt idx="136">
                  <c:v>288.5</c:v>
                </c:pt>
                <c:pt idx="137">
                  <c:v>295.7</c:v>
                </c:pt>
                <c:pt idx="138">
                  <c:v>283.39999999999998</c:v>
                </c:pt>
                <c:pt idx="139">
                  <c:v>287.7</c:v>
                </c:pt>
                <c:pt idx="140">
                  <c:v>285.5</c:v>
                </c:pt>
                <c:pt idx="141">
                  <c:v>291.7</c:v>
                </c:pt>
                <c:pt idx="142">
                  <c:v>277.89999999999998</c:v>
                </c:pt>
                <c:pt idx="143">
                  <c:v>303.3</c:v>
                </c:pt>
                <c:pt idx="144">
                  <c:v>300.39999999999998</c:v>
                </c:pt>
                <c:pt idx="145">
                  <c:v>284.7</c:v>
                </c:pt>
                <c:pt idx="146">
                  <c:v>284.3</c:v>
                </c:pt>
                <c:pt idx="147">
                  <c:v>284</c:v>
                </c:pt>
                <c:pt idx="148">
                  <c:v>293.3</c:v>
                </c:pt>
                <c:pt idx="149">
                  <c:v>293.2</c:v>
                </c:pt>
                <c:pt idx="150">
                  <c:v>288</c:v>
                </c:pt>
                <c:pt idx="151">
                  <c:v>290.5</c:v>
                </c:pt>
                <c:pt idx="152">
                  <c:v>288.2</c:v>
                </c:pt>
                <c:pt idx="153">
                  <c:v>285.3</c:v>
                </c:pt>
                <c:pt idx="154">
                  <c:v>272.10000000000002</c:v>
                </c:pt>
                <c:pt idx="155">
                  <c:v>286.89999999999998</c:v>
                </c:pt>
                <c:pt idx="156">
                  <c:v>300.8</c:v>
                </c:pt>
                <c:pt idx="157">
                  <c:v>287.10000000000002</c:v>
                </c:pt>
                <c:pt idx="158">
                  <c:v>275.89999999999998</c:v>
                </c:pt>
                <c:pt idx="159">
                  <c:v>280.60000000000002</c:v>
                </c:pt>
                <c:pt idx="160">
                  <c:v>283.39999999999998</c:v>
                </c:pt>
                <c:pt idx="161">
                  <c:v>296</c:v>
                </c:pt>
                <c:pt idx="162">
                  <c:v>292</c:v>
                </c:pt>
                <c:pt idx="163">
                  <c:v>286.60000000000002</c:v>
                </c:pt>
                <c:pt idx="164">
                  <c:v>273.89999999999998</c:v>
                </c:pt>
                <c:pt idx="165">
                  <c:v>287.39999999999998</c:v>
                </c:pt>
                <c:pt idx="166">
                  <c:v>276.39999999999998</c:v>
                </c:pt>
                <c:pt idx="167">
                  <c:v>278.39999999999998</c:v>
                </c:pt>
                <c:pt idx="168">
                  <c:v>283.10000000000002</c:v>
                </c:pt>
                <c:pt idx="169">
                  <c:v>285.60000000000002</c:v>
                </c:pt>
                <c:pt idx="170">
                  <c:v>284.60000000000002</c:v>
                </c:pt>
                <c:pt idx="171">
                  <c:v>289.10000000000002</c:v>
                </c:pt>
                <c:pt idx="172">
                  <c:v>299.10000000000002</c:v>
                </c:pt>
                <c:pt idx="173">
                  <c:v>287.7</c:v>
                </c:pt>
                <c:pt idx="174">
                  <c:v>291.3</c:v>
                </c:pt>
                <c:pt idx="175">
                  <c:v>286.5</c:v>
                </c:pt>
                <c:pt idx="176">
                  <c:v>288.60000000000002</c:v>
                </c:pt>
                <c:pt idx="177">
                  <c:v>294.7</c:v>
                </c:pt>
                <c:pt idx="178">
                  <c:v>296.5</c:v>
                </c:pt>
                <c:pt idx="179">
                  <c:v>291.60000000000002</c:v>
                </c:pt>
                <c:pt idx="180">
                  <c:v>289.10000000000002</c:v>
                </c:pt>
                <c:pt idx="181">
                  <c:v>282.60000000000002</c:v>
                </c:pt>
                <c:pt idx="182">
                  <c:v>293.7</c:v>
                </c:pt>
                <c:pt idx="183">
                  <c:v>296.39999999999998</c:v>
                </c:pt>
                <c:pt idx="184">
                  <c:v>284.10000000000002</c:v>
                </c:pt>
                <c:pt idx="185">
                  <c:v>287.2</c:v>
                </c:pt>
                <c:pt idx="186">
                  <c:v>275</c:v>
                </c:pt>
                <c:pt idx="187">
                  <c:v>294.89999999999998</c:v>
                </c:pt>
                <c:pt idx="188">
                  <c:v>297.60000000000002</c:v>
                </c:pt>
                <c:pt idx="189">
                  <c:v>275.39999999999998</c:v>
                </c:pt>
              </c:numCache>
            </c:numRef>
          </c:xVal>
          <c:yVal>
            <c:numRef>
              <c:f>'Scatterplot 2008'!ScatterY_AB7A6</c:f>
              <c:numCache>
                <c:formatCode>General</c:formatCode>
                <c:ptCount val="190"/>
                <c:pt idx="0">
                  <c:v>287004.10869565216</c:v>
                </c:pt>
                <c:pt idx="1">
                  <c:v>247089.28571428571</c:v>
                </c:pt>
                <c:pt idx="2">
                  <c:v>255695.97368421053</c:v>
                </c:pt>
                <c:pt idx="3">
                  <c:v>179376.67307692306</c:v>
                </c:pt>
                <c:pt idx="4">
                  <c:v>211648.43181818182</c:v>
                </c:pt>
                <c:pt idx="5">
                  <c:v>201029.13636363635</c:v>
                </c:pt>
                <c:pt idx="6">
                  <c:v>287570.03333333333</c:v>
                </c:pt>
                <c:pt idx="7">
                  <c:v>173013.07826086954</c:v>
                </c:pt>
                <c:pt idx="8">
                  <c:v>157741.68</c:v>
                </c:pt>
                <c:pt idx="9">
                  <c:v>128810.69642857143</c:v>
                </c:pt>
                <c:pt idx="10">
                  <c:v>132912.06923076924</c:v>
                </c:pt>
                <c:pt idx="11">
                  <c:v>121174.53199999999</c:v>
                </c:pt>
                <c:pt idx="12">
                  <c:v>116159.05769230769</c:v>
                </c:pt>
                <c:pt idx="13">
                  <c:v>144004.95000000001</c:v>
                </c:pt>
                <c:pt idx="14">
                  <c:v>127782.96666666666</c:v>
                </c:pt>
                <c:pt idx="15">
                  <c:v>118899.90909090909</c:v>
                </c:pt>
                <c:pt idx="16">
                  <c:v>99281.184615384613</c:v>
                </c:pt>
                <c:pt idx="17">
                  <c:v>116645.4</c:v>
                </c:pt>
                <c:pt idx="18">
                  <c:v>158580.625</c:v>
                </c:pt>
                <c:pt idx="19">
                  <c:v>86639.258620689652</c:v>
                </c:pt>
                <c:pt idx="20">
                  <c:v>108027.40434782607</c:v>
                </c:pt>
                <c:pt idx="21">
                  <c:v>110832</c:v>
                </c:pt>
                <c:pt idx="22">
                  <c:v>85884.66071428571</c:v>
                </c:pt>
                <c:pt idx="23">
                  <c:v>99947.95</c:v>
                </c:pt>
                <c:pt idx="24">
                  <c:v>85346.962962962964</c:v>
                </c:pt>
                <c:pt idx="25">
                  <c:v>95237.804166666654</c:v>
                </c:pt>
                <c:pt idx="26">
                  <c:v>67844.993939393928</c:v>
                </c:pt>
                <c:pt idx="27">
                  <c:v>100855.30909090908</c:v>
                </c:pt>
                <c:pt idx="28">
                  <c:v>81809.425925925927</c:v>
                </c:pt>
                <c:pt idx="29">
                  <c:v>71145.574193548382</c:v>
                </c:pt>
                <c:pt idx="30">
                  <c:v>83312.711538461532</c:v>
                </c:pt>
                <c:pt idx="31">
                  <c:v>71547.693333333329</c:v>
                </c:pt>
                <c:pt idx="32">
                  <c:v>65445.837500000001</c:v>
                </c:pt>
                <c:pt idx="33">
                  <c:v>83594.275999999998</c:v>
                </c:pt>
                <c:pt idx="34">
                  <c:v>103230.6</c:v>
                </c:pt>
                <c:pt idx="35">
                  <c:v>67993.593333333338</c:v>
                </c:pt>
                <c:pt idx="36">
                  <c:v>71406.117857142861</c:v>
                </c:pt>
                <c:pt idx="37">
                  <c:v>131943.97333333333</c:v>
                </c:pt>
                <c:pt idx="38">
                  <c:v>72961.559259259258</c:v>
                </c:pt>
                <c:pt idx="39">
                  <c:v>51925.805555555555</c:v>
                </c:pt>
                <c:pt idx="40">
                  <c:v>59663.15</c:v>
                </c:pt>
                <c:pt idx="41">
                  <c:v>65038.459259259253</c:v>
                </c:pt>
                <c:pt idx="42">
                  <c:v>60368.365517241386</c:v>
                </c:pt>
                <c:pt idx="43">
                  <c:v>63778.88518518518</c:v>
                </c:pt>
                <c:pt idx="44">
                  <c:v>74745.8</c:v>
                </c:pt>
                <c:pt idx="45">
                  <c:v>60819.732142857145</c:v>
                </c:pt>
                <c:pt idx="46">
                  <c:v>73705.978260869568</c:v>
                </c:pt>
                <c:pt idx="47">
                  <c:v>75708.504545454547</c:v>
                </c:pt>
                <c:pt idx="48">
                  <c:v>53303.229032258067</c:v>
                </c:pt>
                <c:pt idx="49">
                  <c:v>65629.491999999998</c:v>
                </c:pt>
                <c:pt idx="50">
                  <c:v>60395.925925925927</c:v>
                </c:pt>
                <c:pt idx="51">
                  <c:v>64604.94</c:v>
                </c:pt>
                <c:pt idx="52">
                  <c:v>66559.304166666669</c:v>
                </c:pt>
                <c:pt idx="53">
                  <c:v>54425.417241379313</c:v>
                </c:pt>
                <c:pt idx="54">
                  <c:v>67794.66956521738</c:v>
                </c:pt>
                <c:pt idx="55">
                  <c:v>52880.1</c:v>
                </c:pt>
                <c:pt idx="56">
                  <c:v>58901.596153846156</c:v>
                </c:pt>
                <c:pt idx="57">
                  <c:v>60971.02</c:v>
                </c:pt>
                <c:pt idx="58">
                  <c:v>56125.733333333337</c:v>
                </c:pt>
                <c:pt idx="59">
                  <c:v>60050.235999999997</c:v>
                </c:pt>
                <c:pt idx="60">
                  <c:v>51445.375862068962</c:v>
                </c:pt>
                <c:pt idx="61">
                  <c:v>59540.18</c:v>
                </c:pt>
                <c:pt idx="62">
                  <c:v>99214.273333333345</c:v>
                </c:pt>
                <c:pt idx="63">
                  <c:v>48763.12</c:v>
                </c:pt>
                <c:pt idx="64">
                  <c:v>66053.768181818174</c:v>
                </c:pt>
                <c:pt idx="65">
                  <c:v>46749.416129032252</c:v>
                </c:pt>
                <c:pt idx="66">
                  <c:v>53616.214814814819</c:v>
                </c:pt>
                <c:pt idx="67">
                  <c:v>48136.75</c:v>
                </c:pt>
                <c:pt idx="68">
                  <c:v>79553.638888888891</c:v>
                </c:pt>
                <c:pt idx="69">
                  <c:v>55038.519230769234</c:v>
                </c:pt>
                <c:pt idx="70">
                  <c:v>52625.011111111111</c:v>
                </c:pt>
                <c:pt idx="71">
                  <c:v>52721.976923076916</c:v>
                </c:pt>
                <c:pt idx="72">
                  <c:v>46949.362068965514</c:v>
                </c:pt>
                <c:pt idx="73">
                  <c:v>56650.85</c:v>
                </c:pt>
                <c:pt idx="74">
                  <c:v>42272.028124999997</c:v>
                </c:pt>
                <c:pt idx="75">
                  <c:v>42187.574999999997</c:v>
                </c:pt>
                <c:pt idx="76">
                  <c:v>44542.553333333337</c:v>
                </c:pt>
                <c:pt idx="77">
                  <c:v>45859.327586206899</c:v>
                </c:pt>
                <c:pt idx="78">
                  <c:v>45270.251724137932</c:v>
                </c:pt>
                <c:pt idx="79">
                  <c:v>46857.321428571428</c:v>
                </c:pt>
                <c:pt idx="80">
                  <c:v>48586.644444444442</c:v>
                </c:pt>
                <c:pt idx="81">
                  <c:v>51644.552000000003</c:v>
                </c:pt>
                <c:pt idx="82">
                  <c:v>45324.403571428571</c:v>
                </c:pt>
                <c:pt idx="83">
                  <c:v>43622.717241379309</c:v>
                </c:pt>
                <c:pt idx="84">
                  <c:v>50620.825000000004</c:v>
                </c:pt>
                <c:pt idx="85">
                  <c:v>40400.613333333327</c:v>
                </c:pt>
                <c:pt idx="86">
                  <c:v>57359.952380952382</c:v>
                </c:pt>
                <c:pt idx="87">
                  <c:v>41428.706896551725</c:v>
                </c:pt>
                <c:pt idx="88">
                  <c:v>40262.310344827587</c:v>
                </c:pt>
                <c:pt idx="89">
                  <c:v>40240.568965517239</c:v>
                </c:pt>
                <c:pt idx="90">
                  <c:v>41607.107142857145</c:v>
                </c:pt>
                <c:pt idx="91">
                  <c:v>72275.899999999994</c:v>
                </c:pt>
                <c:pt idx="92">
                  <c:v>33869.364705882348</c:v>
                </c:pt>
                <c:pt idx="93">
                  <c:v>38150.235714285714</c:v>
                </c:pt>
                <c:pt idx="94">
                  <c:v>32919.453125</c:v>
                </c:pt>
                <c:pt idx="95">
                  <c:v>69856.916666666672</c:v>
                </c:pt>
                <c:pt idx="96">
                  <c:v>35898.57103448276</c:v>
                </c:pt>
                <c:pt idx="97">
                  <c:v>38503.094814814816</c:v>
                </c:pt>
                <c:pt idx="98">
                  <c:v>35718.310344827587</c:v>
                </c:pt>
                <c:pt idx="99">
                  <c:v>36286.848214285717</c:v>
                </c:pt>
                <c:pt idx="100">
                  <c:v>32288.36129032258</c:v>
                </c:pt>
                <c:pt idx="101">
                  <c:v>38403.488461538458</c:v>
                </c:pt>
                <c:pt idx="102">
                  <c:v>35045.1</c:v>
                </c:pt>
                <c:pt idx="103">
                  <c:v>29955.537499999999</c:v>
                </c:pt>
                <c:pt idx="104">
                  <c:v>43275.909090909088</c:v>
                </c:pt>
                <c:pt idx="105">
                  <c:v>52737.857777777775</c:v>
                </c:pt>
                <c:pt idx="106">
                  <c:v>32610.410344827586</c:v>
                </c:pt>
                <c:pt idx="107">
                  <c:v>27387.110294117647</c:v>
                </c:pt>
                <c:pt idx="108">
                  <c:v>46214.074999999997</c:v>
                </c:pt>
                <c:pt idx="109">
                  <c:v>30428.914666666664</c:v>
                </c:pt>
                <c:pt idx="110">
                  <c:v>43390.190476190473</c:v>
                </c:pt>
                <c:pt idx="111">
                  <c:v>28248.956249999999</c:v>
                </c:pt>
                <c:pt idx="112">
                  <c:v>25691.862857142856</c:v>
                </c:pt>
                <c:pt idx="113">
                  <c:v>35759.917600000001</c:v>
                </c:pt>
                <c:pt idx="114">
                  <c:v>27827.767500000002</c:v>
                </c:pt>
                <c:pt idx="115">
                  <c:v>42112.733333333337</c:v>
                </c:pt>
                <c:pt idx="116">
                  <c:v>35128.632000000005</c:v>
                </c:pt>
                <c:pt idx="117">
                  <c:v>32524.940740740742</c:v>
                </c:pt>
                <c:pt idx="118">
                  <c:v>51069.547058823533</c:v>
                </c:pt>
                <c:pt idx="119">
                  <c:v>57785.706666666665</c:v>
                </c:pt>
                <c:pt idx="120">
                  <c:v>29738.379310344826</c:v>
                </c:pt>
                <c:pt idx="121">
                  <c:v>29405.231034482757</c:v>
                </c:pt>
                <c:pt idx="122">
                  <c:v>29008.565517241379</c:v>
                </c:pt>
                <c:pt idx="123">
                  <c:v>29621.264285714286</c:v>
                </c:pt>
                <c:pt idx="124">
                  <c:v>23025.637142857144</c:v>
                </c:pt>
                <c:pt idx="125">
                  <c:v>28663.135714285716</c:v>
                </c:pt>
                <c:pt idx="126">
                  <c:v>27610.120689655174</c:v>
                </c:pt>
                <c:pt idx="127">
                  <c:v>39955.678</c:v>
                </c:pt>
                <c:pt idx="128">
                  <c:v>39282.03</c:v>
                </c:pt>
                <c:pt idx="129">
                  <c:v>31392.382400000002</c:v>
                </c:pt>
                <c:pt idx="130">
                  <c:v>23626.196969696968</c:v>
                </c:pt>
                <c:pt idx="131">
                  <c:v>25029.016129032258</c:v>
                </c:pt>
                <c:pt idx="132">
                  <c:v>27406.908571428568</c:v>
                </c:pt>
                <c:pt idx="133">
                  <c:v>22995.827272727274</c:v>
                </c:pt>
                <c:pt idx="134">
                  <c:v>26094.222068965515</c:v>
                </c:pt>
                <c:pt idx="135">
                  <c:v>35427.14</c:v>
                </c:pt>
                <c:pt idx="136">
                  <c:v>25172.437931034481</c:v>
                </c:pt>
                <c:pt idx="137">
                  <c:v>25305.337142857141</c:v>
                </c:pt>
                <c:pt idx="138">
                  <c:v>39803.023529411767</c:v>
                </c:pt>
                <c:pt idx="139">
                  <c:v>21924.808275862066</c:v>
                </c:pt>
                <c:pt idx="140">
                  <c:v>22315.064285714288</c:v>
                </c:pt>
                <c:pt idx="141">
                  <c:v>19964.841666666667</c:v>
                </c:pt>
                <c:pt idx="142">
                  <c:v>20370.480689655171</c:v>
                </c:pt>
                <c:pt idx="143">
                  <c:v>19603.226206896554</c:v>
                </c:pt>
                <c:pt idx="144">
                  <c:v>23425.190000000002</c:v>
                </c:pt>
                <c:pt idx="145">
                  <c:v>17128.546875</c:v>
                </c:pt>
                <c:pt idx="146">
                  <c:v>19212.785714285714</c:v>
                </c:pt>
                <c:pt idx="147">
                  <c:v>17862.688571428571</c:v>
                </c:pt>
                <c:pt idx="148">
                  <c:v>27604.22388888889</c:v>
                </c:pt>
                <c:pt idx="149">
                  <c:v>15297.196250000001</c:v>
                </c:pt>
                <c:pt idx="150">
                  <c:v>16634.670344827588</c:v>
                </c:pt>
                <c:pt idx="151">
                  <c:v>18480.114230769228</c:v>
                </c:pt>
                <c:pt idx="152">
                  <c:v>15921.582068965517</c:v>
                </c:pt>
                <c:pt idx="153">
                  <c:v>16357.933214285715</c:v>
                </c:pt>
                <c:pt idx="154">
                  <c:v>28437.662499999999</c:v>
                </c:pt>
                <c:pt idx="155">
                  <c:v>15874.438571428573</c:v>
                </c:pt>
                <c:pt idx="156">
                  <c:v>19306.91304347826</c:v>
                </c:pt>
                <c:pt idx="157">
                  <c:v>20950.644285714287</c:v>
                </c:pt>
                <c:pt idx="158">
                  <c:v>22908.602105263159</c:v>
                </c:pt>
                <c:pt idx="159">
                  <c:v>22873.555294117647</c:v>
                </c:pt>
                <c:pt idx="160">
                  <c:v>14862.26076923077</c:v>
                </c:pt>
                <c:pt idx="161">
                  <c:v>16002.987500000001</c:v>
                </c:pt>
                <c:pt idx="162">
                  <c:v>13070.206896551725</c:v>
                </c:pt>
                <c:pt idx="163">
                  <c:v>15150.74</c:v>
                </c:pt>
                <c:pt idx="164">
                  <c:v>15808.554347826086</c:v>
                </c:pt>
                <c:pt idx="165">
                  <c:v>11078.3790625</c:v>
                </c:pt>
                <c:pt idx="166">
                  <c:v>14428.547083333333</c:v>
                </c:pt>
                <c:pt idx="167">
                  <c:v>14164.94</c:v>
                </c:pt>
                <c:pt idx="168">
                  <c:v>15369.657727272726</c:v>
                </c:pt>
                <c:pt idx="169">
                  <c:v>12005.837692307694</c:v>
                </c:pt>
                <c:pt idx="170">
                  <c:v>13236.186956521738</c:v>
                </c:pt>
                <c:pt idx="171">
                  <c:v>17706.768235294119</c:v>
                </c:pt>
                <c:pt idx="172">
                  <c:v>15432.330526315791</c:v>
                </c:pt>
                <c:pt idx="173">
                  <c:v>16133.900000000001</c:v>
                </c:pt>
                <c:pt idx="174">
                  <c:v>12062.558333333334</c:v>
                </c:pt>
                <c:pt idx="175">
                  <c:v>11550.888000000001</c:v>
                </c:pt>
                <c:pt idx="176">
                  <c:v>14419.525</c:v>
                </c:pt>
                <c:pt idx="177">
                  <c:v>17758.59375</c:v>
                </c:pt>
                <c:pt idx="178">
                  <c:v>11760.387499999999</c:v>
                </c:pt>
                <c:pt idx="179">
                  <c:v>11755</c:v>
                </c:pt>
                <c:pt idx="180">
                  <c:v>11969.416363636363</c:v>
                </c:pt>
                <c:pt idx="181">
                  <c:v>9613.2319230769226</c:v>
                </c:pt>
                <c:pt idx="182">
                  <c:v>9928.2924000000003</c:v>
                </c:pt>
                <c:pt idx="183">
                  <c:v>8176.0446666666667</c:v>
                </c:pt>
                <c:pt idx="184">
                  <c:v>10145.416666666666</c:v>
                </c:pt>
                <c:pt idx="185">
                  <c:v>12637.237777777778</c:v>
                </c:pt>
                <c:pt idx="186">
                  <c:v>7570.0693333333329</c:v>
                </c:pt>
                <c:pt idx="187">
                  <c:v>8696.6887999999999</c:v>
                </c:pt>
                <c:pt idx="188">
                  <c:v>6903.7803448275863</c:v>
                </c:pt>
                <c:pt idx="189">
                  <c:v>11925.229375000001</c:v>
                </c:pt>
              </c:numCache>
            </c:numRef>
          </c:yVal>
          <c:smooth val="0"/>
          <c:extLst>
            <c:ext xmlns:c16="http://schemas.microsoft.com/office/drawing/2014/chart" uri="{C3380CC4-5D6E-409C-BE32-E72D297353CC}">
              <c16:uniqueId val="{00000000-E870-4A4F-85C1-0E45A27CD675}"/>
            </c:ext>
          </c:extLst>
        </c:ser>
        <c:dLbls>
          <c:showLegendKey val="0"/>
          <c:showVal val="0"/>
          <c:showCatName val="0"/>
          <c:showSerName val="0"/>
          <c:showPercent val="0"/>
          <c:showBubbleSize val="0"/>
        </c:dLbls>
        <c:axId val="968131032"/>
        <c:axId val="968132208"/>
      </c:scatterChart>
      <c:valAx>
        <c:axId val="968131032"/>
        <c:scaling>
          <c:orientation val="minMax"/>
          <c:min val="260"/>
        </c:scaling>
        <c:delete val="0"/>
        <c:axPos val="b"/>
        <c:title>
          <c:tx>
            <c:rich>
              <a:bodyPr/>
              <a:lstStyle/>
              <a:p>
                <a:pPr>
                  <a:defRPr sz="800" b="0"/>
                </a:pPr>
                <a:r>
                  <a:rPr lang="en-US"/>
                  <a:t>Yards/Drive / 2008 Data</a:t>
                </a:r>
              </a:p>
            </c:rich>
          </c:tx>
          <c:layout/>
          <c:overlay val="0"/>
        </c:title>
        <c:numFmt formatCode="General" sourceLinked="0"/>
        <c:majorTickMark val="out"/>
        <c:minorTickMark val="none"/>
        <c:tickLblPos val="nextTo"/>
        <c:txPr>
          <a:bodyPr/>
          <a:lstStyle/>
          <a:p>
            <a:pPr>
              <a:defRPr sz="800" b="0"/>
            </a:pPr>
            <a:endParaRPr lang="en-US"/>
          </a:p>
        </c:txPr>
        <c:crossAx val="968132208"/>
        <c:crosses val="autoZero"/>
        <c:crossBetween val="midCat"/>
      </c:valAx>
      <c:valAx>
        <c:axId val="968132208"/>
        <c:scaling>
          <c:orientation val="minMax"/>
        </c:scaling>
        <c:delete val="0"/>
        <c:axPos val="l"/>
        <c:title>
          <c:tx>
            <c:rich>
              <a:bodyPr/>
              <a:lstStyle/>
              <a:p>
                <a:pPr>
                  <a:defRPr sz="800" b="0"/>
                </a:pPr>
                <a:r>
                  <a:rPr lang="en-US"/>
                  <a:t>Earnings/Event / 2008 Data</a:t>
                </a:r>
              </a:p>
            </c:rich>
          </c:tx>
          <c:layout/>
          <c:overlay val="0"/>
        </c:title>
        <c:numFmt formatCode="General" sourceLinked="0"/>
        <c:majorTickMark val="out"/>
        <c:minorTickMark val="none"/>
        <c:tickLblPos val="nextTo"/>
        <c:txPr>
          <a:bodyPr/>
          <a:lstStyle/>
          <a:p>
            <a:pPr>
              <a:defRPr sz="800" b="0"/>
            </a:pPr>
            <a:endParaRPr lang="en-US"/>
          </a:p>
        </c:txPr>
        <c:crossAx val="968131032"/>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Earnings/Event vs Driving Accuracy of 2008 Data</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 2008'!ScatterX_A6767</c:f>
              <c:numCache>
                <c:formatCode>General</c:formatCode>
                <c:ptCount val="190"/>
                <c:pt idx="0">
                  <c:v>59.5</c:v>
                </c:pt>
                <c:pt idx="1">
                  <c:v>55.3</c:v>
                </c:pt>
                <c:pt idx="2">
                  <c:v>59.4</c:v>
                </c:pt>
                <c:pt idx="3">
                  <c:v>62</c:v>
                </c:pt>
                <c:pt idx="4">
                  <c:v>58.3</c:v>
                </c:pt>
                <c:pt idx="5">
                  <c:v>58.2</c:v>
                </c:pt>
                <c:pt idx="6">
                  <c:v>59.4</c:v>
                </c:pt>
                <c:pt idx="7">
                  <c:v>55.3</c:v>
                </c:pt>
                <c:pt idx="8">
                  <c:v>67.7</c:v>
                </c:pt>
                <c:pt idx="9">
                  <c:v>65.599999999999994</c:v>
                </c:pt>
                <c:pt idx="10">
                  <c:v>69.400000000000006</c:v>
                </c:pt>
                <c:pt idx="11">
                  <c:v>59.6</c:v>
                </c:pt>
                <c:pt idx="12">
                  <c:v>62.5</c:v>
                </c:pt>
                <c:pt idx="13">
                  <c:v>58.2</c:v>
                </c:pt>
                <c:pt idx="14">
                  <c:v>61.4</c:v>
                </c:pt>
                <c:pt idx="15">
                  <c:v>67.2</c:v>
                </c:pt>
                <c:pt idx="16">
                  <c:v>61.9</c:v>
                </c:pt>
                <c:pt idx="17">
                  <c:v>62.4</c:v>
                </c:pt>
                <c:pt idx="18">
                  <c:v>56.9</c:v>
                </c:pt>
                <c:pt idx="19">
                  <c:v>59.9</c:v>
                </c:pt>
                <c:pt idx="20">
                  <c:v>58.2</c:v>
                </c:pt>
                <c:pt idx="21">
                  <c:v>56.3</c:v>
                </c:pt>
                <c:pt idx="22">
                  <c:v>65.7</c:v>
                </c:pt>
                <c:pt idx="23">
                  <c:v>64.7</c:v>
                </c:pt>
                <c:pt idx="24">
                  <c:v>65.3</c:v>
                </c:pt>
                <c:pt idx="25">
                  <c:v>62.7</c:v>
                </c:pt>
                <c:pt idx="26">
                  <c:v>62.3</c:v>
                </c:pt>
                <c:pt idx="27">
                  <c:v>61.2</c:v>
                </c:pt>
                <c:pt idx="28">
                  <c:v>66</c:v>
                </c:pt>
                <c:pt idx="29">
                  <c:v>71.7</c:v>
                </c:pt>
                <c:pt idx="30">
                  <c:v>52.4</c:v>
                </c:pt>
                <c:pt idx="31">
                  <c:v>66.2</c:v>
                </c:pt>
                <c:pt idx="32">
                  <c:v>63.8</c:v>
                </c:pt>
                <c:pt idx="33">
                  <c:v>60.4</c:v>
                </c:pt>
                <c:pt idx="34">
                  <c:v>52.8</c:v>
                </c:pt>
                <c:pt idx="35">
                  <c:v>66</c:v>
                </c:pt>
                <c:pt idx="36">
                  <c:v>62</c:v>
                </c:pt>
                <c:pt idx="37">
                  <c:v>54.7</c:v>
                </c:pt>
                <c:pt idx="38">
                  <c:v>64.900000000000006</c:v>
                </c:pt>
                <c:pt idx="39">
                  <c:v>66.8</c:v>
                </c:pt>
                <c:pt idx="40">
                  <c:v>53</c:v>
                </c:pt>
                <c:pt idx="41">
                  <c:v>63.3</c:v>
                </c:pt>
                <c:pt idx="42">
                  <c:v>72.2</c:v>
                </c:pt>
                <c:pt idx="43">
                  <c:v>65</c:v>
                </c:pt>
                <c:pt idx="44">
                  <c:v>73.900000000000006</c:v>
                </c:pt>
                <c:pt idx="45">
                  <c:v>65.7</c:v>
                </c:pt>
                <c:pt idx="46">
                  <c:v>58.2</c:v>
                </c:pt>
                <c:pt idx="47">
                  <c:v>59.5</c:v>
                </c:pt>
                <c:pt idx="48">
                  <c:v>66.2</c:v>
                </c:pt>
                <c:pt idx="49">
                  <c:v>70.900000000000006</c:v>
                </c:pt>
                <c:pt idx="50">
                  <c:v>52.8</c:v>
                </c:pt>
                <c:pt idx="51">
                  <c:v>73.7</c:v>
                </c:pt>
                <c:pt idx="52">
                  <c:v>59.9</c:v>
                </c:pt>
                <c:pt idx="53">
                  <c:v>70.7</c:v>
                </c:pt>
                <c:pt idx="54">
                  <c:v>62</c:v>
                </c:pt>
                <c:pt idx="55">
                  <c:v>55.2</c:v>
                </c:pt>
                <c:pt idx="56">
                  <c:v>60.5</c:v>
                </c:pt>
                <c:pt idx="57">
                  <c:v>59.9</c:v>
                </c:pt>
                <c:pt idx="58">
                  <c:v>67.3</c:v>
                </c:pt>
                <c:pt idx="59">
                  <c:v>63.3</c:v>
                </c:pt>
                <c:pt idx="60">
                  <c:v>73.900000000000006</c:v>
                </c:pt>
                <c:pt idx="61">
                  <c:v>67.599999999999994</c:v>
                </c:pt>
                <c:pt idx="62">
                  <c:v>59.8</c:v>
                </c:pt>
                <c:pt idx="63">
                  <c:v>65.900000000000006</c:v>
                </c:pt>
                <c:pt idx="64">
                  <c:v>62.9</c:v>
                </c:pt>
                <c:pt idx="65">
                  <c:v>56.8</c:v>
                </c:pt>
                <c:pt idx="66">
                  <c:v>65.5</c:v>
                </c:pt>
                <c:pt idx="67">
                  <c:v>72.599999999999994</c:v>
                </c:pt>
                <c:pt idx="68">
                  <c:v>56.8</c:v>
                </c:pt>
                <c:pt idx="69">
                  <c:v>61</c:v>
                </c:pt>
                <c:pt idx="70">
                  <c:v>64.7</c:v>
                </c:pt>
                <c:pt idx="71">
                  <c:v>72.3</c:v>
                </c:pt>
                <c:pt idx="72">
                  <c:v>59.4</c:v>
                </c:pt>
                <c:pt idx="73">
                  <c:v>73.599999999999994</c:v>
                </c:pt>
                <c:pt idx="74">
                  <c:v>62.2</c:v>
                </c:pt>
                <c:pt idx="75">
                  <c:v>61.7</c:v>
                </c:pt>
                <c:pt idx="76">
                  <c:v>64</c:v>
                </c:pt>
                <c:pt idx="77">
                  <c:v>65.3</c:v>
                </c:pt>
                <c:pt idx="78">
                  <c:v>67.599999999999994</c:v>
                </c:pt>
                <c:pt idx="79">
                  <c:v>65.2</c:v>
                </c:pt>
                <c:pt idx="80">
                  <c:v>58.8</c:v>
                </c:pt>
                <c:pt idx="81">
                  <c:v>70.400000000000006</c:v>
                </c:pt>
                <c:pt idx="82">
                  <c:v>68.2</c:v>
                </c:pt>
                <c:pt idx="83">
                  <c:v>61</c:v>
                </c:pt>
                <c:pt idx="84">
                  <c:v>65.7</c:v>
                </c:pt>
                <c:pt idx="85">
                  <c:v>61.4</c:v>
                </c:pt>
                <c:pt idx="86">
                  <c:v>68.7</c:v>
                </c:pt>
                <c:pt idx="87">
                  <c:v>69.400000000000006</c:v>
                </c:pt>
                <c:pt idx="88">
                  <c:v>66.7</c:v>
                </c:pt>
                <c:pt idx="89">
                  <c:v>64.400000000000006</c:v>
                </c:pt>
                <c:pt idx="90">
                  <c:v>61.1</c:v>
                </c:pt>
                <c:pt idx="91">
                  <c:v>62.4</c:v>
                </c:pt>
                <c:pt idx="92">
                  <c:v>72.5</c:v>
                </c:pt>
                <c:pt idx="93">
                  <c:v>62.3</c:v>
                </c:pt>
                <c:pt idx="94">
                  <c:v>62.4</c:v>
                </c:pt>
                <c:pt idx="95">
                  <c:v>64.099999999999994</c:v>
                </c:pt>
                <c:pt idx="96">
                  <c:v>67.8</c:v>
                </c:pt>
                <c:pt idx="97">
                  <c:v>67.3</c:v>
                </c:pt>
                <c:pt idx="98">
                  <c:v>65.2</c:v>
                </c:pt>
                <c:pt idx="99">
                  <c:v>67.900000000000006</c:v>
                </c:pt>
                <c:pt idx="100">
                  <c:v>60</c:v>
                </c:pt>
                <c:pt idx="101">
                  <c:v>61.5</c:v>
                </c:pt>
                <c:pt idx="102">
                  <c:v>69.400000000000006</c:v>
                </c:pt>
                <c:pt idx="103">
                  <c:v>66.5</c:v>
                </c:pt>
                <c:pt idx="104">
                  <c:v>69.2</c:v>
                </c:pt>
                <c:pt idx="105">
                  <c:v>57.5</c:v>
                </c:pt>
                <c:pt idx="106">
                  <c:v>63.4</c:v>
                </c:pt>
                <c:pt idx="107">
                  <c:v>65.599999999999994</c:v>
                </c:pt>
                <c:pt idx="108">
                  <c:v>69.2</c:v>
                </c:pt>
                <c:pt idx="109">
                  <c:v>59.5</c:v>
                </c:pt>
                <c:pt idx="110">
                  <c:v>62.6</c:v>
                </c:pt>
                <c:pt idx="111">
                  <c:v>62.1</c:v>
                </c:pt>
                <c:pt idx="112">
                  <c:v>56.4</c:v>
                </c:pt>
                <c:pt idx="113">
                  <c:v>65.400000000000006</c:v>
                </c:pt>
                <c:pt idx="114">
                  <c:v>54.3</c:v>
                </c:pt>
                <c:pt idx="115">
                  <c:v>64.2</c:v>
                </c:pt>
                <c:pt idx="116">
                  <c:v>61.8</c:v>
                </c:pt>
                <c:pt idx="117">
                  <c:v>61.2</c:v>
                </c:pt>
                <c:pt idx="118">
                  <c:v>51.1</c:v>
                </c:pt>
                <c:pt idx="119">
                  <c:v>69.3</c:v>
                </c:pt>
                <c:pt idx="120">
                  <c:v>58.1</c:v>
                </c:pt>
                <c:pt idx="121">
                  <c:v>62.2</c:v>
                </c:pt>
                <c:pt idx="122">
                  <c:v>70.5</c:v>
                </c:pt>
                <c:pt idx="123">
                  <c:v>66.5</c:v>
                </c:pt>
                <c:pt idx="124">
                  <c:v>66.5</c:v>
                </c:pt>
                <c:pt idx="125">
                  <c:v>73.099999999999994</c:v>
                </c:pt>
                <c:pt idx="126">
                  <c:v>65.400000000000006</c:v>
                </c:pt>
                <c:pt idx="127">
                  <c:v>65.599999999999994</c:v>
                </c:pt>
                <c:pt idx="128">
                  <c:v>67.3</c:v>
                </c:pt>
                <c:pt idx="129">
                  <c:v>65.400000000000006</c:v>
                </c:pt>
                <c:pt idx="130">
                  <c:v>67.7</c:v>
                </c:pt>
                <c:pt idx="131">
                  <c:v>54.5</c:v>
                </c:pt>
                <c:pt idx="132">
                  <c:v>60.4</c:v>
                </c:pt>
                <c:pt idx="133">
                  <c:v>69.7</c:v>
                </c:pt>
                <c:pt idx="134">
                  <c:v>56.2</c:v>
                </c:pt>
                <c:pt idx="135">
                  <c:v>58.2</c:v>
                </c:pt>
                <c:pt idx="136">
                  <c:v>66.900000000000006</c:v>
                </c:pt>
                <c:pt idx="137">
                  <c:v>53.5</c:v>
                </c:pt>
                <c:pt idx="138">
                  <c:v>64.5</c:v>
                </c:pt>
                <c:pt idx="139">
                  <c:v>60.9</c:v>
                </c:pt>
                <c:pt idx="140">
                  <c:v>66</c:v>
                </c:pt>
                <c:pt idx="141">
                  <c:v>62</c:v>
                </c:pt>
                <c:pt idx="142">
                  <c:v>63.1</c:v>
                </c:pt>
                <c:pt idx="143">
                  <c:v>58.1</c:v>
                </c:pt>
                <c:pt idx="144">
                  <c:v>59.5</c:v>
                </c:pt>
                <c:pt idx="145">
                  <c:v>65</c:v>
                </c:pt>
                <c:pt idx="146">
                  <c:v>66.900000000000006</c:v>
                </c:pt>
                <c:pt idx="147">
                  <c:v>62.9</c:v>
                </c:pt>
                <c:pt idx="148">
                  <c:v>65.900000000000006</c:v>
                </c:pt>
                <c:pt idx="149">
                  <c:v>58.4</c:v>
                </c:pt>
                <c:pt idx="150">
                  <c:v>66.400000000000006</c:v>
                </c:pt>
                <c:pt idx="151">
                  <c:v>58.3</c:v>
                </c:pt>
                <c:pt idx="152">
                  <c:v>63.4</c:v>
                </c:pt>
                <c:pt idx="153">
                  <c:v>65.7</c:v>
                </c:pt>
                <c:pt idx="154">
                  <c:v>72</c:v>
                </c:pt>
                <c:pt idx="155">
                  <c:v>66.900000000000006</c:v>
                </c:pt>
                <c:pt idx="156">
                  <c:v>60.1</c:v>
                </c:pt>
                <c:pt idx="157">
                  <c:v>60.1</c:v>
                </c:pt>
                <c:pt idx="158">
                  <c:v>69</c:v>
                </c:pt>
                <c:pt idx="159">
                  <c:v>66.5</c:v>
                </c:pt>
                <c:pt idx="160">
                  <c:v>56</c:v>
                </c:pt>
                <c:pt idx="161">
                  <c:v>57.5</c:v>
                </c:pt>
                <c:pt idx="162">
                  <c:v>62.7</c:v>
                </c:pt>
                <c:pt idx="163">
                  <c:v>58.2</c:v>
                </c:pt>
                <c:pt idx="164">
                  <c:v>69.400000000000006</c:v>
                </c:pt>
                <c:pt idx="165">
                  <c:v>69.900000000000006</c:v>
                </c:pt>
                <c:pt idx="166">
                  <c:v>74.8</c:v>
                </c:pt>
                <c:pt idx="167">
                  <c:v>59</c:v>
                </c:pt>
                <c:pt idx="168">
                  <c:v>68.099999999999994</c:v>
                </c:pt>
                <c:pt idx="169">
                  <c:v>63.2</c:v>
                </c:pt>
                <c:pt idx="170">
                  <c:v>71.8</c:v>
                </c:pt>
                <c:pt idx="171">
                  <c:v>66.5</c:v>
                </c:pt>
                <c:pt idx="172">
                  <c:v>56.4</c:v>
                </c:pt>
                <c:pt idx="173">
                  <c:v>72.400000000000006</c:v>
                </c:pt>
                <c:pt idx="174">
                  <c:v>69.099999999999994</c:v>
                </c:pt>
                <c:pt idx="175">
                  <c:v>68.099999999999994</c:v>
                </c:pt>
                <c:pt idx="176">
                  <c:v>63.4</c:v>
                </c:pt>
                <c:pt idx="177">
                  <c:v>67</c:v>
                </c:pt>
                <c:pt idx="178">
                  <c:v>52.8</c:v>
                </c:pt>
                <c:pt idx="179">
                  <c:v>61.7</c:v>
                </c:pt>
                <c:pt idx="180">
                  <c:v>60.9</c:v>
                </c:pt>
                <c:pt idx="181">
                  <c:v>73.400000000000006</c:v>
                </c:pt>
                <c:pt idx="182">
                  <c:v>61.1</c:v>
                </c:pt>
                <c:pt idx="183">
                  <c:v>62.8</c:v>
                </c:pt>
                <c:pt idx="184">
                  <c:v>59.4</c:v>
                </c:pt>
                <c:pt idx="185">
                  <c:v>62</c:v>
                </c:pt>
                <c:pt idx="186">
                  <c:v>68.8</c:v>
                </c:pt>
                <c:pt idx="187">
                  <c:v>65.400000000000006</c:v>
                </c:pt>
                <c:pt idx="188">
                  <c:v>53.7</c:v>
                </c:pt>
                <c:pt idx="189">
                  <c:v>76.7</c:v>
                </c:pt>
              </c:numCache>
            </c:numRef>
          </c:xVal>
          <c:yVal>
            <c:numRef>
              <c:f>'Scatterplot 2008'!ScatterY_A6767</c:f>
              <c:numCache>
                <c:formatCode>General</c:formatCode>
                <c:ptCount val="190"/>
                <c:pt idx="0">
                  <c:v>287004.10869565216</c:v>
                </c:pt>
                <c:pt idx="1">
                  <c:v>247089.28571428571</c:v>
                </c:pt>
                <c:pt idx="2">
                  <c:v>255695.97368421053</c:v>
                </c:pt>
                <c:pt idx="3">
                  <c:v>179376.67307692306</c:v>
                </c:pt>
                <c:pt idx="4">
                  <c:v>211648.43181818182</c:v>
                </c:pt>
                <c:pt idx="5">
                  <c:v>201029.13636363635</c:v>
                </c:pt>
                <c:pt idx="6">
                  <c:v>287570.03333333333</c:v>
                </c:pt>
                <c:pt idx="7">
                  <c:v>173013.07826086954</c:v>
                </c:pt>
                <c:pt idx="8">
                  <c:v>157741.68</c:v>
                </c:pt>
                <c:pt idx="9">
                  <c:v>128810.69642857143</c:v>
                </c:pt>
                <c:pt idx="10">
                  <c:v>132912.06923076924</c:v>
                </c:pt>
                <c:pt idx="11">
                  <c:v>121174.53199999999</c:v>
                </c:pt>
                <c:pt idx="12">
                  <c:v>116159.05769230769</c:v>
                </c:pt>
                <c:pt idx="13">
                  <c:v>144004.95000000001</c:v>
                </c:pt>
                <c:pt idx="14">
                  <c:v>127782.96666666666</c:v>
                </c:pt>
                <c:pt idx="15">
                  <c:v>118899.90909090909</c:v>
                </c:pt>
                <c:pt idx="16">
                  <c:v>99281.184615384613</c:v>
                </c:pt>
                <c:pt idx="17">
                  <c:v>116645.4</c:v>
                </c:pt>
                <c:pt idx="18">
                  <c:v>158580.625</c:v>
                </c:pt>
                <c:pt idx="19">
                  <c:v>86639.258620689652</c:v>
                </c:pt>
                <c:pt idx="20">
                  <c:v>108027.40434782607</c:v>
                </c:pt>
                <c:pt idx="21">
                  <c:v>110832</c:v>
                </c:pt>
                <c:pt idx="22">
                  <c:v>85884.66071428571</c:v>
                </c:pt>
                <c:pt idx="23">
                  <c:v>99947.95</c:v>
                </c:pt>
                <c:pt idx="24">
                  <c:v>85346.962962962964</c:v>
                </c:pt>
                <c:pt idx="25">
                  <c:v>95237.804166666654</c:v>
                </c:pt>
                <c:pt idx="26">
                  <c:v>67844.993939393928</c:v>
                </c:pt>
                <c:pt idx="27">
                  <c:v>100855.30909090908</c:v>
                </c:pt>
                <c:pt idx="28">
                  <c:v>81809.425925925927</c:v>
                </c:pt>
                <c:pt idx="29">
                  <c:v>71145.574193548382</c:v>
                </c:pt>
                <c:pt idx="30">
                  <c:v>83312.711538461532</c:v>
                </c:pt>
                <c:pt idx="31">
                  <c:v>71547.693333333329</c:v>
                </c:pt>
                <c:pt idx="32">
                  <c:v>65445.837500000001</c:v>
                </c:pt>
                <c:pt idx="33">
                  <c:v>83594.275999999998</c:v>
                </c:pt>
                <c:pt idx="34">
                  <c:v>103230.6</c:v>
                </c:pt>
                <c:pt idx="35">
                  <c:v>67993.593333333338</c:v>
                </c:pt>
                <c:pt idx="36">
                  <c:v>71406.117857142861</c:v>
                </c:pt>
                <c:pt idx="37">
                  <c:v>131943.97333333333</c:v>
                </c:pt>
                <c:pt idx="38">
                  <c:v>72961.559259259258</c:v>
                </c:pt>
                <c:pt idx="39">
                  <c:v>51925.805555555555</c:v>
                </c:pt>
                <c:pt idx="40">
                  <c:v>59663.15</c:v>
                </c:pt>
                <c:pt idx="41">
                  <c:v>65038.459259259253</c:v>
                </c:pt>
                <c:pt idx="42">
                  <c:v>60368.365517241386</c:v>
                </c:pt>
                <c:pt idx="43">
                  <c:v>63778.88518518518</c:v>
                </c:pt>
                <c:pt idx="44">
                  <c:v>74745.8</c:v>
                </c:pt>
                <c:pt idx="45">
                  <c:v>60819.732142857145</c:v>
                </c:pt>
                <c:pt idx="46">
                  <c:v>73705.978260869568</c:v>
                </c:pt>
                <c:pt idx="47">
                  <c:v>75708.504545454547</c:v>
                </c:pt>
                <c:pt idx="48">
                  <c:v>53303.229032258067</c:v>
                </c:pt>
                <c:pt idx="49">
                  <c:v>65629.491999999998</c:v>
                </c:pt>
                <c:pt idx="50">
                  <c:v>60395.925925925927</c:v>
                </c:pt>
                <c:pt idx="51">
                  <c:v>64604.94</c:v>
                </c:pt>
                <c:pt idx="52">
                  <c:v>66559.304166666669</c:v>
                </c:pt>
                <c:pt idx="53">
                  <c:v>54425.417241379313</c:v>
                </c:pt>
                <c:pt idx="54">
                  <c:v>67794.66956521738</c:v>
                </c:pt>
                <c:pt idx="55">
                  <c:v>52880.1</c:v>
                </c:pt>
                <c:pt idx="56">
                  <c:v>58901.596153846156</c:v>
                </c:pt>
                <c:pt idx="57">
                  <c:v>60971.02</c:v>
                </c:pt>
                <c:pt idx="58">
                  <c:v>56125.733333333337</c:v>
                </c:pt>
                <c:pt idx="59">
                  <c:v>60050.235999999997</c:v>
                </c:pt>
                <c:pt idx="60">
                  <c:v>51445.375862068962</c:v>
                </c:pt>
                <c:pt idx="61">
                  <c:v>59540.18</c:v>
                </c:pt>
                <c:pt idx="62">
                  <c:v>99214.273333333345</c:v>
                </c:pt>
                <c:pt idx="63">
                  <c:v>48763.12</c:v>
                </c:pt>
                <c:pt idx="64">
                  <c:v>66053.768181818174</c:v>
                </c:pt>
                <c:pt idx="65">
                  <c:v>46749.416129032252</c:v>
                </c:pt>
                <c:pt idx="66">
                  <c:v>53616.214814814819</c:v>
                </c:pt>
                <c:pt idx="67">
                  <c:v>48136.75</c:v>
                </c:pt>
                <c:pt idx="68">
                  <c:v>79553.638888888891</c:v>
                </c:pt>
                <c:pt idx="69">
                  <c:v>55038.519230769234</c:v>
                </c:pt>
                <c:pt idx="70">
                  <c:v>52625.011111111111</c:v>
                </c:pt>
                <c:pt idx="71">
                  <c:v>52721.976923076916</c:v>
                </c:pt>
                <c:pt idx="72">
                  <c:v>46949.362068965514</c:v>
                </c:pt>
                <c:pt idx="73">
                  <c:v>56650.85</c:v>
                </c:pt>
                <c:pt idx="74">
                  <c:v>42272.028124999997</c:v>
                </c:pt>
                <c:pt idx="75">
                  <c:v>42187.574999999997</c:v>
                </c:pt>
                <c:pt idx="76">
                  <c:v>44542.553333333337</c:v>
                </c:pt>
                <c:pt idx="77">
                  <c:v>45859.327586206899</c:v>
                </c:pt>
                <c:pt idx="78">
                  <c:v>45270.251724137932</c:v>
                </c:pt>
                <c:pt idx="79">
                  <c:v>46857.321428571428</c:v>
                </c:pt>
                <c:pt idx="80">
                  <c:v>48586.644444444442</c:v>
                </c:pt>
                <c:pt idx="81">
                  <c:v>51644.552000000003</c:v>
                </c:pt>
                <c:pt idx="82">
                  <c:v>45324.403571428571</c:v>
                </c:pt>
                <c:pt idx="83">
                  <c:v>43622.717241379309</c:v>
                </c:pt>
                <c:pt idx="84">
                  <c:v>50620.825000000004</c:v>
                </c:pt>
                <c:pt idx="85">
                  <c:v>40400.613333333327</c:v>
                </c:pt>
                <c:pt idx="86">
                  <c:v>57359.952380952382</c:v>
                </c:pt>
                <c:pt idx="87">
                  <c:v>41428.706896551725</c:v>
                </c:pt>
                <c:pt idx="88">
                  <c:v>40262.310344827587</c:v>
                </c:pt>
                <c:pt idx="89">
                  <c:v>40240.568965517239</c:v>
                </c:pt>
                <c:pt idx="90">
                  <c:v>41607.107142857145</c:v>
                </c:pt>
                <c:pt idx="91">
                  <c:v>72275.899999999994</c:v>
                </c:pt>
                <c:pt idx="92">
                  <c:v>33869.364705882348</c:v>
                </c:pt>
                <c:pt idx="93">
                  <c:v>38150.235714285714</c:v>
                </c:pt>
                <c:pt idx="94">
                  <c:v>32919.453125</c:v>
                </c:pt>
                <c:pt idx="95">
                  <c:v>69856.916666666672</c:v>
                </c:pt>
                <c:pt idx="96">
                  <c:v>35898.57103448276</c:v>
                </c:pt>
                <c:pt idx="97">
                  <c:v>38503.094814814816</c:v>
                </c:pt>
                <c:pt idx="98">
                  <c:v>35718.310344827587</c:v>
                </c:pt>
                <c:pt idx="99">
                  <c:v>36286.848214285717</c:v>
                </c:pt>
                <c:pt idx="100">
                  <c:v>32288.36129032258</c:v>
                </c:pt>
                <c:pt idx="101">
                  <c:v>38403.488461538458</c:v>
                </c:pt>
                <c:pt idx="102">
                  <c:v>35045.1</c:v>
                </c:pt>
                <c:pt idx="103">
                  <c:v>29955.537499999999</c:v>
                </c:pt>
                <c:pt idx="104">
                  <c:v>43275.909090909088</c:v>
                </c:pt>
                <c:pt idx="105">
                  <c:v>52737.857777777775</c:v>
                </c:pt>
                <c:pt idx="106">
                  <c:v>32610.410344827586</c:v>
                </c:pt>
                <c:pt idx="107">
                  <c:v>27387.110294117647</c:v>
                </c:pt>
                <c:pt idx="108">
                  <c:v>46214.074999999997</c:v>
                </c:pt>
                <c:pt idx="109">
                  <c:v>30428.914666666664</c:v>
                </c:pt>
                <c:pt idx="110">
                  <c:v>43390.190476190473</c:v>
                </c:pt>
                <c:pt idx="111">
                  <c:v>28248.956249999999</c:v>
                </c:pt>
                <c:pt idx="112">
                  <c:v>25691.862857142856</c:v>
                </c:pt>
                <c:pt idx="113">
                  <c:v>35759.917600000001</c:v>
                </c:pt>
                <c:pt idx="114">
                  <c:v>27827.767500000002</c:v>
                </c:pt>
                <c:pt idx="115">
                  <c:v>42112.733333333337</c:v>
                </c:pt>
                <c:pt idx="116">
                  <c:v>35128.632000000005</c:v>
                </c:pt>
                <c:pt idx="117">
                  <c:v>32524.940740740742</c:v>
                </c:pt>
                <c:pt idx="118">
                  <c:v>51069.547058823533</c:v>
                </c:pt>
                <c:pt idx="119">
                  <c:v>57785.706666666665</c:v>
                </c:pt>
                <c:pt idx="120">
                  <c:v>29738.379310344826</c:v>
                </c:pt>
                <c:pt idx="121">
                  <c:v>29405.231034482757</c:v>
                </c:pt>
                <c:pt idx="122">
                  <c:v>29008.565517241379</c:v>
                </c:pt>
                <c:pt idx="123">
                  <c:v>29621.264285714286</c:v>
                </c:pt>
                <c:pt idx="124">
                  <c:v>23025.637142857144</c:v>
                </c:pt>
                <c:pt idx="125">
                  <c:v>28663.135714285716</c:v>
                </c:pt>
                <c:pt idx="126">
                  <c:v>27610.120689655174</c:v>
                </c:pt>
                <c:pt idx="127">
                  <c:v>39955.678</c:v>
                </c:pt>
                <c:pt idx="128">
                  <c:v>39282.03</c:v>
                </c:pt>
                <c:pt idx="129">
                  <c:v>31392.382400000002</c:v>
                </c:pt>
                <c:pt idx="130">
                  <c:v>23626.196969696968</c:v>
                </c:pt>
                <c:pt idx="131">
                  <c:v>25029.016129032258</c:v>
                </c:pt>
                <c:pt idx="132">
                  <c:v>27406.908571428568</c:v>
                </c:pt>
                <c:pt idx="133">
                  <c:v>22995.827272727274</c:v>
                </c:pt>
                <c:pt idx="134">
                  <c:v>26094.222068965515</c:v>
                </c:pt>
                <c:pt idx="135">
                  <c:v>35427.14</c:v>
                </c:pt>
                <c:pt idx="136">
                  <c:v>25172.437931034481</c:v>
                </c:pt>
                <c:pt idx="137">
                  <c:v>25305.337142857141</c:v>
                </c:pt>
                <c:pt idx="138">
                  <c:v>39803.023529411767</c:v>
                </c:pt>
                <c:pt idx="139">
                  <c:v>21924.808275862066</c:v>
                </c:pt>
                <c:pt idx="140">
                  <c:v>22315.064285714288</c:v>
                </c:pt>
                <c:pt idx="141">
                  <c:v>19964.841666666667</c:v>
                </c:pt>
                <c:pt idx="142">
                  <c:v>20370.480689655171</c:v>
                </c:pt>
                <c:pt idx="143">
                  <c:v>19603.226206896554</c:v>
                </c:pt>
                <c:pt idx="144">
                  <c:v>23425.190000000002</c:v>
                </c:pt>
                <c:pt idx="145">
                  <c:v>17128.546875</c:v>
                </c:pt>
                <c:pt idx="146">
                  <c:v>19212.785714285714</c:v>
                </c:pt>
                <c:pt idx="147">
                  <c:v>17862.688571428571</c:v>
                </c:pt>
                <c:pt idx="148">
                  <c:v>27604.22388888889</c:v>
                </c:pt>
                <c:pt idx="149">
                  <c:v>15297.196250000001</c:v>
                </c:pt>
                <c:pt idx="150">
                  <c:v>16634.670344827588</c:v>
                </c:pt>
                <c:pt idx="151">
                  <c:v>18480.114230769228</c:v>
                </c:pt>
                <c:pt idx="152">
                  <c:v>15921.582068965517</c:v>
                </c:pt>
                <c:pt idx="153">
                  <c:v>16357.933214285715</c:v>
                </c:pt>
                <c:pt idx="154">
                  <c:v>28437.662499999999</c:v>
                </c:pt>
                <c:pt idx="155">
                  <c:v>15874.438571428573</c:v>
                </c:pt>
                <c:pt idx="156">
                  <c:v>19306.91304347826</c:v>
                </c:pt>
                <c:pt idx="157">
                  <c:v>20950.644285714287</c:v>
                </c:pt>
                <c:pt idx="158">
                  <c:v>22908.602105263159</c:v>
                </c:pt>
                <c:pt idx="159">
                  <c:v>22873.555294117647</c:v>
                </c:pt>
                <c:pt idx="160">
                  <c:v>14862.26076923077</c:v>
                </c:pt>
                <c:pt idx="161">
                  <c:v>16002.987500000001</c:v>
                </c:pt>
                <c:pt idx="162">
                  <c:v>13070.206896551725</c:v>
                </c:pt>
                <c:pt idx="163">
                  <c:v>15150.74</c:v>
                </c:pt>
                <c:pt idx="164">
                  <c:v>15808.554347826086</c:v>
                </c:pt>
                <c:pt idx="165">
                  <c:v>11078.3790625</c:v>
                </c:pt>
                <c:pt idx="166">
                  <c:v>14428.547083333333</c:v>
                </c:pt>
                <c:pt idx="167">
                  <c:v>14164.94</c:v>
                </c:pt>
                <c:pt idx="168">
                  <c:v>15369.657727272726</c:v>
                </c:pt>
                <c:pt idx="169">
                  <c:v>12005.837692307694</c:v>
                </c:pt>
                <c:pt idx="170">
                  <c:v>13236.186956521738</c:v>
                </c:pt>
                <c:pt idx="171">
                  <c:v>17706.768235294119</c:v>
                </c:pt>
                <c:pt idx="172">
                  <c:v>15432.330526315791</c:v>
                </c:pt>
                <c:pt idx="173">
                  <c:v>16133.900000000001</c:v>
                </c:pt>
                <c:pt idx="174">
                  <c:v>12062.558333333334</c:v>
                </c:pt>
                <c:pt idx="175">
                  <c:v>11550.888000000001</c:v>
                </c:pt>
                <c:pt idx="176">
                  <c:v>14419.525</c:v>
                </c:pt>
                <c:pt idx="177">
                  <c:v>17758.59375</c:v>
                </c:pt>
                <c:pt idx="178">
                  <c:v>11760.387499999999</c:v>
                </c:pt>
                <c:pt idx="179">
                  <c:v>11755</c:v>
                </c:pt>
                <c:pt idx="180">
                  <c:v>11969.416363636363</c:v>
                </c:pt>
                <c:pt idx="181">
                  <c:v>9613.2319230769226</c:v>
                </c:pt>
                <c:pt idx="182">
                  <c:v>9928.2924000000003</c:v>
                </c:pt>
                <c:pt idx="183">
                  <c:v>8176.0446666666667</c:v>
                </c:pt>
                <c:pt idx="184">
                  <c:v>10145.416666666666</c:v>
                </c:pt>
                <c:pt idx="185">
                  <c:v>12637.237777777778</c:v>
                </c:pt>
                <c:pt idx="186">
                  <c:v>7570.0693333333329</c:v>
                </c:pt>
                <c:pt idx="187">
                  <c:v>8696.6887999999999</c:v>
                </c:pt>
                <c:pt idx="188">
                  <c:v>6903.7803448275863</c:v>
                </c:pt>
                <c:pt idx="189">
                  <c:v>11925.229375000001</c:v>
                </c:pt>
              </c:numCache>
            </c:numRef>
          </c:yVal>
          <c:smooth val="0"/>
          <c:extLst>
            <c:ext xmlns:c16="http://schemas.microsoft.com/office/drawing/2014/chart" uri="{C3380CC4-5D6E-409C-BE32-E72D297353CC}">
              <c16:uniqueId val="{00000000-D561-4493-8BB4-F31923963A5F}"/>
            </c:ext>
          </c:extLst>
        </c:ser>
        <c:dLbls>
          <c:showLegendKey val="0"/>
          <c:showVal val="0"/>
          <c:showCatName val="0"/>
          <c:showSerName val="0"/>
          <c:showPercent val="0"/>
          <c:showBubbleSize val="0"/>
        </c:dLbls>
        <c:axId val="968135736"/>
        <c:axId val="968134560"/>
      </c:scatterChart>
      <c:valAx>
        <c:axId val="968135736"/>
        <c:scaling>
          <c:orientation val="minMax"/>
          <c:min val="40"/>
        </c:scaling>
        <c:delete val="0"/>
        <c:axPos val="b"/>
        <c:title>
          <c:tx>
            <c:rich>
              <a:bodyPr/>
              <a:lstStyle/>
              <a:p>
                <a:pPr>
                  <a:defRPr sz="800" b="0"/>
                </a:pPr>
                <a:r>
                  <a:rPr lang="en-US"/>
                  <a:t>Driving Accuracy / 2008 Data</a:t>
                </a:r>
              </a:p>
            </c:rich>
          </c:tx>
          <c:layout/>
          <c:overlay val="0"/>
        </c:title>
        <c:numFmt formatCode="General" sourceLinked="0"/>
        <c:majorTickMark val="out"/>
        <c:minorTickMark val="none"/>
        <c:tickLblPos val="nextTo"/>
        <c:txPr>
          <a:bodyPr/>
          <a:lstStyle/>
          <a:p>
            <a:pPr>
              <a:defRPr sz="800" b="0"/>
            </a:pPr>
            <a:endParaRPr lang="en-US"/>
          </a:p>
        </c:txPr>
        <c:crossAx val="968134560"/>
        <c:crosses val="autoZero"/>
        <c:crossBetween val="midCat"/>
      </c:valAx>
      <c:valAx>
        <c:axId val="968134560"/>
        <c:scaling>
          <c:orientation val="minMax"/>
        </c:scaling>
        <c:delete val="0"/>
        <c:axPos val="l"/>
        <c:title>
          <c:tx>
            <c:rich>
              <a:bodyPr/>
              <a:lstStyle/>
              <a:p>
                <a:pPr>
                  <a:defRPr sz="800" b="0"/>
                </a:pPr>
                <a:r>
                  <a:rPr lang="en-US"/>
                  <a:t>Earnings/Event / 2008 Data</a:t>
                </a:r>
              </a:p>
            </c:rich>
          </c:tx>
          <c:layout/>
          <c:overlay val="0"/>
        </c:title>
        <c:numFmt formatCode="General" sourceLinked="0"/>
        <c:majorTickMark val="out"/>
        <c:minorTickMark val="none"/>
        <c:tickLblPos val="nextTo"/>
        <c:txPr>
          <a:bodyPr/>
          <a:lstStyle/>
          <a:p>
            <a:pPr>
              <a:defRPr sz="800" b="0"/>
            </a:pPr>
            <a:endParaRPr lang="en-US"/>
          </a:p>
        </c:txPr>
        <c:crossAx val="968135736"/>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Earnings/Event vs Putting Average of 2008 Data</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 2008'!ScatterX_BD792</c:f>
              <c:numCache>
                <c:formatCode>General</c:formatCode>
                <c:ptCount val="190"/>
                <c:pt idx="0">
                  <c:v>1.792</c:v>
                </c:pt>
                <c:pt idx="1">
                  <c:v>1.7609999999999999</c:v>
                </c:pt>
                <c:pt idx="2">
                  <c:v>1.792</c:v>
                </c:pt>
                <c:pt idx="3">
                  <c:v>1.778</c:v>
                </c:pt>
                <c:pt idx="4">
                  <c:v>1.762</c:v>
                </c:pt>
                <c:pt idx="5">
                  <c:v>1.756</c:v>
                </c:pt>
                <c:pt idx="6">
                  <c:v>1.742</c:v>
                </c:pt>
                <c:pt idx="7">
                  <c:v>1.7649999999999999</c:v>
                </c:pt>
                <c:pt idx="8">
                  <c:v>1.7470000000000001</c:v>
                </c:pt>
                <c:pt idx="9">
                  <c:v>1.794</c:v>
                </c:pt>
                <c:pt idx="10">
                  <c:v>1.788</c:v>
                </c:pt>
                <c:pt idx="11">
                  <c:v>1.758</c:v>
                </c:pt>
                <c:pt idx="12">
                  <c:v>1.762</c:v>
                </c:pt>
                <c:pt idx="13">
                  <c:v>1.7909999999999999</c:v>
                </c:pt>
                <c:pt idx="14">
                  <c:v>1.7809999999999999</c:v>
                </c:pt>
                <c:pt idx="15">
                  <c:v>1.7789999999999999</c:v>
                </c:pt>
                <c:pt idx="16">
                  <c:v>1.7809999999999999</c:v>
                </c:pt>
                <c:pt idx="17">
                  <c:v>1.8120000000000001</c:v>
                </c:pt>
                <c:pt idx="18">
                  <c:v>1.7969999999999999</c:v>
                </c:pt>
                <c:pt idx="19">
                  <c:v>1.7629999999999999</c:v>
                </c:pt>
                <c:pt idx="20">
                  <c:v>1.7609999999999999</c:v>
                </c:pt>
                <c:pt idx="21">
                  <c:v>1.7849999999999999</c:v>
                </c:pt>
                <c:pt idx="22">
                  <c:v>1.7689999999999999</c:v>
                </c:pt>
                <c:pt idx="23">
                  <c:v>1.83</c:v>
                </c:pt>
                <c:pt idx="24">
                  <c:v>1.79</c:v>
                </c:pt>
                <c:pt idx="25">
                  <c:v>1.774</c:v>
                </c:pt>
                <c:pt idx="26">
                  <c:v>1.752</c:v>
                </c:pt>
                <c:pt idx="27">
                  <c:v>1.7669999999999999</c:v>
                </c:pt>
                <c:pt idx="28">
                  <c:v>1.8</c:v>
                </c:pt>
                <c:pt idx="29">
                  <c:v>1.7430000000000001</c:v>
                </c:pt>
                <c:pt idx="30">
                  <c:v>1.794</c:v>
                </c:pt>
                <c:pt idx="31">
                  <c:v>1.802</c:v>
                </c:pt>
                <c:pt idx="32">
                  <c:v>1.782</c:v>
                </c:pt>
                <c:pt idx="33">
                  <c:v>1.8140000000000001</c:v>
                </c:pt>
                <c:pt idx="34">
                  <c:v>1.7769999999999999</c:v>
                </c:pt>
                <c:pt idx="35">
                  <c:v>1.8149999999999999</c:v>
                </c:pt>
                <c:pt idx="36">
                  <c:v>1.75</c:v>
                </c:pt>
                <c:pt idx="37">
                  <c:v>1.794</c:v>
                </c:pt>
                <c:pt idx="38">
                  <c:v>1.7869999999999999</c:v>
                </c:pt>
                <c:pt idx="39">
                  <c:v>1.8009999999999999</c:v>
                </c:pt>
                <c:pt idx="40">
                  <c:v>1.7829999999999999</c:v>
                </c:pt>
                <c:pt idx="41">
                  <c:v>1.78</c:v>
                </c:pt>
                <c:pt idx="42">
                  <c:v>1.8169999999999999</c:v>
                </c:pt>
                <c:pt idx="43">
                  <c:v>1.7609999999999999</c:v>
                </c:pt>
                <c:pt idx="44">
                  <c:v>1.802</c:v>
                </c:pt>
                <c:pt idx="45">
                  <c:v>1.784</c:v>
                </c:pt>
                <c:pt idx="46">
                  <c:v>1.8049999999999999</c:v>
                </c:pt>
                <c:pt idx="47">
                  <c:v>1.742</c:v>
                </c:pt>
                <c:pt idx="48">
                  <c:v>1.806</c:v>
                </c:pt>
                <c:pt idx="49">
                  <c:v>1.794</c:v>
                </c:pt>
                <c:pt idx="50">
                  <c:v>1.7290000000000001</c:v>
                </c:pt>
                <c:pt idx="51">
                  <c:v>1.79</c:v>
                </c:pt>
                <c:pt idx="52">
                  <c:v>1.7669999999999999</c:v>
                </c:pt>
                <c:pt idx="53">
                  <c:v>1.7649999999999999</c:v>
                </c:pt>
                <c:pt idx="54">
                  <c:v>1.792</c:v>
                </c:pt>
                <c:pt idx="55">
                  <c:v>1.8120000000000001</c:v>
                </c:pt>
                <c:pt idx="56">
                  <c:v>1.78</c:v>
                </c:pt>
                <c:pt idx="57">
                  <c:v>1.7929999999999999</c:v>
                </c:pt>
                <c:pt idx="58">
                  <c:v>1.7869999999999999</c:v>
                </c:pt>
                <c:pt idx="59">
                  <c:v>1.7889999999999999</c:v>
                </c:pt>
                <c:pt idx="60">
                  <c:v>1.8089999999999999</c:v>
                </c:pt>
                <c:pt idx="61">
                  <c:v>1.758</c:v>
                </c:pt>
                <c:pt idx="62">
                  <c:v>1.7889999999999999</c:v>
                </c:pt>
                <c:pt idx="63">
                  <c:v>1.796</c:v>
                </c:pt>
                <c:pt idx="64">
                  <c:v>1.72</c:v>
                </c:pt>
                <c:pt idx="65">
                  <c:v>1.8029999999999999</c:v>
                </c:pt>
                <c:pt idx="66">
                  <c:v>1.7889999999999999</c:v>
                </c:pt>
                <c:pt idx="67">
                  <c:v>1.7929999999999999</c:v>
                </c:pt>
                <c:pt idx="68">
                  <c:v>1.8029999999999999</c:v>
                </c:pt>
                <c:pt idx="69">
                  <c:v>1.786</c:v>
                </c:pt>
                <c:pt idx="70">
                  <c:v>1.7969999999999999</c:v>
                </c:pt>
                <c:pt idx="71">
                  <c:v>1.7629999999999999</c:v>
                </c:pt>
                <c:pt idx="72">
                  <c:v>1.7829999999999999</c:v>
                </c:pt>
                <c:pt idx="73">
                  <c:v>1.7729999999999999</c:v>
                </c:pt>
                <c:pt idx="74">
                  <c:v>1.7829999999999999</c:v>
                </c:pt>
                <c:pt idx="75">
                  <c:v>1.7769999999999999</c:v>
                </c:pt>
                <c:pt idx="76">
                  <c:v>1.7729999999999999</c:v>
                </c:pt>
                <c:pt idx="77">
                  <c:v>1.758</c:v>
                </c:pt>
                <c:pt idx="78">
                  <c:v>1.7749999999999999</c:v>
                </c:pt>
                <c:pt idx="79">
                  <c:v>1.8049999999999999</c:v>
                </c:pt>
                <c:pt idx="80">
                  <c:v>1.758</c:v>
                </c:pt>
                <c:pt idx="81">
                  <c:v>1.7669999999999999</c:v>
                </c:pt>
                <c:pt idx="82">
                  <c:v>1.8149999999999999</c:v>
                </c:pt>
                <c:pt idx="83">
                  <c:v>1.7889999999999999</c:v>
                </c:pt>
                <c:pt idx="84">
                  <c:v>1.7729999999999999</c:v>
                </c:pt>
                <c:pt idx="85">
                  <c:v>1.8120000000000001</c:v>
                </c:pt>
                <c:pt idx="86">
                  <c:v>1.776</c:v>
                </c:pt>
                <c:pt idx="87">
                  <c:v>1.748</c:v>
                </c:pt>
                <c:pt idx="88">
                  <c:v>1.782</c:v>
                </c:pt>
                <c:pt idx="89">
                  <c:v>1.77</c:v>
                </c:pt>
                <c:pt idx="90">
                  <c:v>1.7769999999999999</c:v>
                </c:pt>
                <c:pt idx="91">
                  <c:v>1.837</c:v>
                </c:pt>
                <c:pt idx="92">
                  <c:v>1.7749999999999999</c:v>
                </c:pt>
                <c:pt idx="93">
                  <c:v>1.8029999999999999</c:v>
                </c:pt>
                <c:pt idx="94">
                  <c:v>1.7669999999999999</c:v>
                </c:pt>
                <c:pt idx="95">
                  <c:v>1.8260000000000001</c:v>
                </c:pt>
                <c:pt idx="96">
                  <c:v>1.7569999999999999</c:v>
                </c:pt>
                <c:pt idx="97">
                  <c:v>1.776</c:v>
                </c:pt>
                <c:pt idx="98">
                  <c:v>1.756</c:v>
                </c:pt>
                <c:pt idx="99">
                  <c:v>1.804</c:v>
                </c:pt>
                <c:pt idx="100">
                  <c:v>1.7709999999999999</c:v>
                </c:pt>
                <c:pt idx="101">
                  <c:v>1.792</c:v>
                </c:pt>
                <c:pt idx="102">
                  <c:v>1.786</c:v>
                </c:pt>
                <c:pt idx="103">
                  <c:v>1.7809999999999999</c:v>
                </c:pt>
                <c:pt idx="104">
                  <c:v>1.79</c:v>
                </c:pt>
                <c:pt idx="105">
                  <c:v>1.8009999999999999</c:v>
                </c:pt>
                <c:pt idx="106">
                  <c:v>1.8</c:v>
                </c:pt>
                <c:pt idx="107">
                  <c:v>1.819</c:v>
                </c:pt>
                <c:pt idx="108">
                  <c:v>1.7490000000000001</c:v>
                </c:pt>
                <c:pt idx="109">
                  <c:v>1.7410000000000001</c:v>
                </c:pt>
                <c:pt idx="110">
                  <c:v>1.8009999999999999</c:v>
                </c:pt>
                <c:pt idx="111">
                  <c:v>1.806</c:v>
                </c:pt>
                <c:pt idx="112">
                  <c:v>1.7629999999999999</c:v>
                </c:pt>
                <c:pt idx="113">
                  <c:v>1.806</c:v>
                </c:pt>
                <c:pt idx="114">
                  <c:v>1.7809999999999999</c:v>
                </c:pt>
                <c:pt idx="115">
                  <c:v>1.82</c:v>
                </c:pt>
                <c:pt idx="116">
                  <c:v>1.788</c:v>
                </c:pt>
                <c:pt idx="117">
                  <c:v>1.7969999999999999</c:v>
                </c:pt>
                <c:pt idx="118">
                  <c:v>1.8120000000000001</c:v>
                </c:pt>
                <c:pt idx="119">
                  <c:v>1.8089999999999999</c:v>
                </c:pt>
                <c:pt idx="120">
                  <c:v>1.786</c:v>
                </c:pt>
                <c:pt idx="121">
                  <c:v>1.7709999999999999</c:v>
                </c:pt>
                <c:pt idx="122">
                  <c:v>1.752</c:v>
                </c:pt>
                <c:pt idx="123">
                  <c:v>1.794</c:v>
                </c:pt>
                <c:pt idx="124">
                  <c:v>1.7769999999999999</c:v>
                </c:pt>
                <c:pt idx="125">
                  <c:v>1.8420000000000001</c:v>
                </c:pt>
                <c:pt idx="126">
                  <c:v>1.8180000000000001</c:v>
                </c:pt>
                <c:pt idx="127">
                  <c:v>1.7669999999999999</c:v>
                </c:pt>
                <c:pt idx="128">
                  <c:v>1.718</c:v>
                </c:pt>
                <c:pt idx="129">
                  <c:v>1.81</c:v>
                </c:pt>
                <c:pt idx="130">
                  <c:v>1.776</c:v>
                </c:pt>
                <c:pt idx="131">
                  <c:v>1.792</c:v>
                </c:pt>
                <c:pt idx="132">
                  <c:v>1.766</c:v>
                </c:pt>
                <c:pt idx="133">
                  <c:v>1.819</c:v>
                </c:pt>
                <c:pt idx="134">
                  <c:v>1.796</c:v>
                </c:pt>
                <c:pt idx="135">
                  <c:v>1.796</c:v>
                </c:pt>
                <c:pt idx="136">
                  <c:v>1.7909999999999999</c:v>
                </c:pt>
                <c:pt idx="137">
                  <c:v>1.776</c:v>
                </c:pt>
                <c:pt idx="138">
                  <c:v>1.8340000000000001</c:v>
                </c:pt>
                <c:pt idx="139">
                  <c:v>1.776</c:v>
                </c:pt>
                <c:pt idx="140">
                  <c:v>1.819</c:v>
                </c:pt>
                <c:pt idx="141">
                  <c:v>1.7869999999999999</c:v>
                </c:pt>
                <c:pt idx="142">
                  <c:v>1.7929999999999999</c:v>
                </c:pt>
                <c:pt idx="143">
                  <c:v>1.79</c:v>
                </c:pt>
                <c:pt idx="144">
                  <c:v>1.7929999999999999</c:v>
                </c:pt>
                <c:pt idx="145">
                  <c:v>1.7669999999999999</c:v>
                </c:pt>
                <c:pt idx="146">
                  <c:v>1.7869999999999999</c:v>
                </c:pt>
                <c:pt idx="147">
                  <c:v>1.8</c:v>
                </c:pt>
                <c:pt idx="148">
                  <c:v>1.7829999999999999</c:v>
                </c:pt>
                <c:pt idx="149">
                  <c:v>1.8140000000000001</c:v>
                </c:pt>
                <c:pt idx="150">
                  <c:v>1.8140000000000001</c:v>
                </c:pt>
                <c:pt idx="151">
                  <c:v>1.78</c:v>
                </c:pt>
                <c:pt idx="152">
                  <c:v>1.7969999999999999</c:v>
                </c:pt>
                <c:pt idx="153">
                  <c:v>1.8129999999999999</c:v>
                </c:pt>
                <c:pt idx="154">
                  <c:v>1.7909999999999999</c:v>
                </c:pt>
                <c:pt idx="155">
                  <c:v>1.796</c:v>
                </c:pt>
                <c:pt idx="156">
                  <c:v>1.823</c:v>
                </c:pt>
                <c:pt idx="157">
                  <c:v>1.762</c:v>
                </c:pt>
                <c:pt idx="158">
                  <c:v>1.784</c:v>
                </c:pt>
                <c:pt idx="159">
                  <c:v>1.7769999999999999</c:v>
                </c:pt>
                <c:pt idx="160">
                  <c:v>1.778</c:v>
                </c:pt>
                <c:pt idx="161">
                  <c:v>1.766</c:v>
                </c:pt>
                <c:pt idx="162">
                  <c:v>1.8129999999999999</c:v>
                </c:pt>
                <c:pt idx="163">
                  <c:v>1.788</c:v>
                </c:pt>
                <c:pt idx="164">
                  <c:v>1.7609999999999999</c:v>
                </c:pt>
                <c:pt idx="165">
                  <c:v>1.7829999999999999</c:v>
                </c:pt>
                <c:pt idx="166">
                  <c:v>1.8</c:v>
                </c:pt>
                <c:pt idx="167">
                  <c:v>1.75</c:v>
                </c:pt>
                <c:pt idx="168">
                  <c:v>1.8029999999999999</c:v>
                </c:pt>
                <c:pt idx="169">
                  <c:v>1.8029999999999999</c:v>
                </c:pt>
                <c:pt idx="170">
                  <c:v>1.7869999999999999</c:v>
                </c:pt>
                <c:pt idx="171">
                  <c:v>1.792</c:v>
                </c:pt>
                <c:pt idx="172">
                  <c:v>1.823</c:v>
                </c:pt>
                <c:pt idx="173">
                  <c:v>1.84</c:v>
                </c:pt>
                <c:pt idx="174">
                  <c:v>1.8029999999999999</c:v>
                </c:pt>
                <c:pt idx="175">
                  <c:v>1.802</c:v>
                </c:pt>
                <c:pt idx="176">
                  <c:v>1.7969999999999999</c:v>
                </c:pt>
                <c:pt idx="177">
                  <c:v>1.778</c:v>
                </c:pt>
                <c:pt idx="178">
                  <c:v>1.78</c:v>
                </c:pt>
                <c:pt idx="179">
                  <c:v>1.7949999999999999</c:v>
                </c:pt>
                <c:pt idx="180">
                  <c:v>1.798</c:v>
                </c:pt>
                <c:pt idx="181">
                  <c:v>1.8080000000000001</c:v>
                </c:pt>
                <c:pt idx="182">
                  <c:v>1.8360000000000001</c:v>
                </c:pt>
                <c:pt idx="183">
                  <c:v>1.8029999999999999</c:v>
                </c:pt>
                <c:pt idx="184">
                  <c:v>1.8340000000000001</c:v>
                </c:pt>
                <c:pt idx="185">
                  <c:v>1.8149999999999999</c:v>
                </c:pt>
                <c:pt idx="186">
                  <c:v>1.8029999999999999</c:v>
                </c:pt>
                <c:pt idx="187">
                  <c:v>1.794</c:v>
                </c:pt>
                <c:pt idx="188">
                  <c:v>1.782</c:v>
                </c:pt>
                <c:pt idx="189">
                  <c:v>1.8360000000000001</c:v>
                </c:pt>
              </c:numCache>
            </c:numRef>
          </c:xVal>
          <c:yVal>
            <c:numRef>
              <c:f>'Scatterplot 2008'!ScatterY_BD792</c:f>
              <c:numCache>
                <c:formatCode>General</c:formatCode>
                <c:ptCount val="190"/>
                <c:pt idx="0">
                  <c:v>287004.10869565216</c:v>
                </c:pt>
                <c:pt idx="1">
                  <c:v>247089.28571428571</c:v>
                </c:pt>
                <c:pt idx="2">
                  <c:v>255695.97368421053</c:v>
                </c:pt>
                <c:pt idx="3">
                  <c:v>179376.67307692306</c:v>
                </c:pt>
                <c:pt idx="4">
                  <c:v>211648.43181818182</c:v>
                </c:pt>
                <c:pt idx="5">
                  <c:v>201029.13636363635</c:v>
                </c:pt>
                <c:pt idx="6">
                  <c:v>287570.03333333333</c:v>
                </c:pt>
                <c:pt idx="7">
                  <c:v>173013.07826086954</c:v>
                </c:pt>
                <c:pt idx="8">
                  <c:v>157741.68</c:v>
                </c:pt>
                <c:pt idx="9">
                  <c:v>128810.69642857143</c:v>
                </c:pt>
                <c:pt idx="10">
                  <c:v>132912.06923076924</c:v>
                </c:pt>
                <c:pt idx="11">
                  <c:v>121174.53199999999</c:v>
                </c:pt>
                <c:pt idx="12">
                  <c:v>116159.05769230769</c:v>
                </c:pt>
                <c:pt idx="13">
                  <c:v>144004.95000000001</c:v>
                </c:pt>
                <c:pt idx="14">
                  <c:v>127782.96666666666</c:v>
                </c:pt>
                <c:pt idx="15">
                  <c:v>118899.90909090909</c:v>
                </c:pt>
                <c:pt idx="16">
                  <c:v>99281.184615384613</c:v>
                </c:pt>
                <c:pt idx="17">
                  <c:v>116645.4</c:v>
                </c:pt>
                <c:pt idx="18">
                  <c:v>158580.625</c:v>
                </c:pt>
                <c:pt idx="19">
                  <c:v>86639.258620689652</c:v>
                </c:pt>
                <c:pt idx="20">
                  <c:v>108027.40434782607</c:v>
                </c:pt>
                <c:pt idx="21">
                  <c:v>110832</c:v>
                </c:pt>
                <c:pt idx="22">
                  <c:v>85884.66071428571</c:v>
                </c:pt>
                <c:pt idx="23">
                  <c:v>99947.95</c:v>
                </c:pt>
                <c:pt idx="24">
                  <c:v>85346.962962962964</c:v>
                </c:pt>
                <c:pt idx="25">
                  <c:v>95237.804166666654</c:v>
                </c:pt>
                <c:pt idx="26">
                  <c:v>67844.993939393928</c:v>
                </c:pt>
                <c:pt idx="27">
                  <c:v>100855.30909090908</c:v>
                </c:pt>
                <c:pt idx="28">
                  <c:v>81809.425925925927</c:v>
                </c:pt>
                <c:pt idx="29">
                  <c:v>71145.574193548382</c:v>
                </c:pt>
                <c:pt idx="30">
                  <c:v>83312.711538461532</c:v>
                </c:pt>
                <c:pt idx="31">
                  <c:v>71547.693333333329</c:v>
                </c:pt>
                <c:pt idx="32">
                  <c:v>65445.837500000001</c:v>
                </c:pt>
                <c:pt idx="33">
                  <c:v>83594.275999999998</c:v>
                </c:pt>
                <c:pt idx="34">
                  <c:v>103230.6</c:v>
                </c:pt>
                <c:pt idx="35">
                  <c:v>67993.593333333338</c:v>
                </c:pt>
                <c:pt idx="36">
                  <c:v>71406.117857142861</c:v>
                </c:pt>
                <c:pt idx="37">
                  <c:v>131943.97333333333</c:v>
                </c:pt>
                <c:pt idx="38">
                  <c:v>72961.559259259258</c:v>
                </c:pt>
                <c:pt idx="39">
                  <c:v>51925.805555555555</c:v>
                </c:pt>
                <c:pt idx="40">
                  <c:v>59663.15</c:v>
                </c:pt>
                <c:pt idx="41">
                  <c:v>65038.459259259253</c:v>
                </c:pt>
                <c:pt idx="42">
                  <c:v>60368.365517241386</c:v>
                </c:pt>
                <c:pt idx="43">
                  <c:v>63778.88518518518</c:v>
                </c:pt>
                <c:pt idx="44">
                  <c:v>74745.8</c:v>
                </c:pt>
                <c:pt idx="45">
                  <c:v>60819.732142857145</c:v>
                </c:pt>
                <c:pt idx="46">
                  <c:v>73705.978260869568</c:v>
                </c:pt>
                <c:pt idx="47">
                  <c:v>75708.504545454547</c:v>
                </c:pt>
                <c:pt idx="48">
                  <c:v>53303.229032258067</c:v>
                </c:pt>
                <c:pt idx="49">
                  <c:v>65629.491999999998</c:v>
                </c:pt>
                <c:pt idx="50">
                  <c:v>60395.925925925927</c:v>
                </c:pt>
                <c:pt idx="51">
                  <c:v>64604.94</c:v>
                </c:pt>
                <c:pt idx="52">
                  <c:v>66559.304166666669</c:v>
                </c:pt>
                <c:pt idx="53">
                  <c:v>54425.417241379313</c:v>
                </c:pt>
                <c:pt idx="54">
                  <c:v>67794.66956521738</c:v>
                </c:pt>
                <c:pt idx="55">
                  <c:v>52880.1</c:v>
                </c:pt>
                <c:pt idx="56">
                  <c:v>58901.596153846156</c:v>
                </c:pt>
                <c:pt idx="57">
                  <c:v>60971.02</c:v>
                </c:pt>
                <c:pt idx="58">
                  <c:v>56125.733333333337</c:v>
                </c:pt>
                <c:pt idx="59">
                  <c:v>60050.235999999997</c:v>
                </c:pt>
                <c:pt idx="60">
                  <c:v>51445.375862068962</c:v>
                </c:pt>
                <c:pt idx="61">
                  <c:v>59540.18</c:v>
                </c:pt>
                <c:pt idx="62">
                  <c:v>99214.273333333345</c:v>
                </c:pt>
                <c:pt idx="63">
                  <c:v>48763.12</c:v>
                </c:pt>
                <c:pt idx="64">
                  <c:v>66053.768181818174</c:v>
                </c:pt>
                <c:pt idx="65">
                  <c:v>46749.416129032252</c:v>
                </c:pt>
                <c:pt idx="66">
                  <c:v>53616.214814814819</c:v>
                </c:pt>
                <c:pt idx="67">
                  <c:v>48136.75</c:v>
                </c:pt>
                <c:pt idx="68">
                  <c:v>79553.638888888891</c:v>
                </c:pt>
                <c:pt idx="69">
                  <c:v>55038.519230769234</c:v>
                </c:pt>
                <c:pt idx="70">
                  <c:v>52625.011111111111</c:v>
                </c:pt>
                <c:pt idx="71">
                  <c:v>52721.976923076916</c:v>
                </c:pt>
                <c:pt idx="72">
                  <c:v>46949.362068965514</c:v>
                </c:pt>
                <c:pt idx="73">
                  <c:v>56650.85</c:v>
                </c:pt>
                <c:pt idx="74">
                  <c:v>42272.028124999997</c:v>
                </c:pt>
                <c:pt idx="75">
                  <c:v>42187.574999999997</c:v>
                </c:pt>
                <c:pt idx="76">
                  <c:v>44542.553333333337</c:v>
                </c:pt>
                <c:pt idx="77">
                  <c:v>45859.327586206899</c:v>
                </c:pt>
                <c:pt idx="78">
                  <c:v>45270.251724137932</c:v>
                </c:pt>
                <c:pt idx="79">
                  <c:v>46857.321428571428</c:v>
                </c:pt>
                <c:pt idx="80">
                  <c:v>48586.644444444442</c:v>
                </c:pt>
                <c:pt idx="81">
                  <c:v>51644.552000000003</c:v>
                </c:pt>
                <c:pt idx="82">
                  <c:v>45324.403571428571</c:v>
                </c:pt>
                <c:pt idx="83">
                  <c:v>43622.717241379309</c:v>
                </c:pt>
                <c:pt idx="84">
                  <c:v>50620.825000000004</c:v>
                </c:pt>
                <c:pt idx="85">
                  <c:v>40400.613333333327</c:v>
                </c:pt>
                <c:pt idx="86">
                  <c:v>57359.952380952382</c:v>
                </c:pt>
                <c:pt idx="87">
                  <c:v>41428.706896551725</c:v>
                </c:pt>
                <c:pt idx="88">
                  <c:v>40262.310344827587</c:v>
                </c:pt>
                <c:pt idx="89">
                  <c:v>40240.568965517239</c:v>
                </c:pt>
                <c:pt idx="90">
                  <c:v>41607.107142857145</c:v>
                </c:pt>
                <c:pt idx="91">
                  <c:v>72275.899999999994</c:v>
                </c:pt>
                <c:pt idx="92">
                  <c:v>33869.364705882348</c:v>
                </c:pt>
                <c:pt idx="93">
                  <c:v>38150.235714285714</c:v>
                </c:pt>
                <c:pt idx="94">
                  <c:v>32919.453125</c:v>
                </c:pt>
                <c:pt idx="95">
                  <c:v>69856.916666666672</c:v>
                </c:pt>
                <c:pt idx="96">
                  <c:v>35898.57103448276</c:v>
                </c:pt>
                <c:pt idx="97">
                  <c:v>38503.094814814816</c:v>
                </c:pt>
                <c:pt idx="98">
                  <c:v>35718.310344827587</c:v>
                </c:pt>
                <c:pt idx="99">
                  <c:v>36286.848214285717</c:v>
                </c:pt>
                <c:pt idx="100">
                  <c:v>32288.36129032258</c:v>
                </c:pt>
                <c:pt idx="101">
                  <c:v>38403.488461538458</c:v>
                </c:pt>
                <c:pt idx="102">
                  <c:v>35045.1</c:v>
                </c:pt>
                <c:pt idx="103">
                  <c:v>29955.537499999999</c:v>
                </c:pt>
                <c:pt idx="104">
                  <c:v>43275.909090909088</c:v>
                </c:pt>
                <c:pt idx="105">
                  <c:v>52737.857777777775</c:v>
                </c:pt>
                <c:pt idx="106">
                  <c:v>32610.410344827586</c:v>
                </c:pt>
                <c:pt idx="107">
                  <c:v>27387.110294117647</c:v>
                </c:pt>
                <c:pt idx="108">
                  <c:v>46214.074999999997</c:v>
                </c:pt>
                <c:pt idx="109">
                  <c:v>30428.914666666664</c:v>
                </c:pt>
                <c:pt idx="110">
                  <c:v>43390.190476190473</c:v>
                </c:pt>
                <c:pt idx="111">
                  <c:v>28248.956249999999</c:v>
                </c:pt>
                <c:pt idx="112">
                  <c:v>25691.862857142856</c:v>
                </c:pt>
                <c:pt idx="113">
                  <c:v>35759.917600000001</c:v>
                </c:pt>
                <c:pt idx="114">
                  <c:v>27827.767500000002</c:v>
                </c:pt>
                <c:pt idx="115">
                  <c:v>42112.733333333337</c:v>
                </c:pt>
                <c:pt idx="116">
                  <c:v>35128.632000000005</c:v>
                </c:pt>
                <c:pt idx="117">
                  <c:v>32524.940740740742</c:v>
                </c:pt>
                <c:pt idx="118">
                  <c:v>51069.547058823533</c:v>
                </c:pt>
                <c:pt idx="119">
                  <c:v>57785.706666666665</c:v>
                </c:pt>
                <c:pt idx="120">
                  <c:v>29738.379310344826</c:v>
                </c:pt>
                <c:pt idx="121">
                  <c:v>29405.231034482757</c:v>
                </c:pt>
                <c:pt idx="122">
                  <c:v>29008.565517241379</c:v>
                </c:pt>
                <c:pt idx="123">
                  <c:v>29621.264285714286</c:v>
                </c:pt>
                <c:pt idx="124">
                  <c:v>23025.637142857144</c:v>
                </c:pt>
                <c:pt idx="125">
                  <c:v>28663.135714285716</c:v>
                </c:pt>
                <c:pt idx="126">
                  <c:v>27610.120689655174</c:v>
                </c:pt>
                <c:pt idx="127">
                  <c:v>39955.678</c:v>
                </c:pt>
                <c:pt idx="128">
                  <c:v>39282.03</c:v>
                </c:pt>
                <c:pt idx="129">
                  <c:v>31392.382400000002</c:v>
                </c:pt>
                <c:pt idx="130">
                  <c:v>23626.196969696968</c:v>
                </c:pt>
                <c:pt idx="131">
                  <c:v>25029.016129032258</c:v>
                </c:pt>
                <c:pt idx="132">
                  <c:v>27406.908571428568</c:v>
                </c:pt>
                <c:pt idx="133">
                  <c:v>22995.827272727274</c:v>
                </c:pt>
                <c:pt idx="134">
                  <c:v>26094.222068965515</c:v>
                </c:pt>
                <c:pt idx="135">
                  <c:v>35427.14</c:v>
                </c:pt>
                <c:pt idx="136">
                  <c:v>25172.437931034481</c:v>
                </c:pt>
                <c:pt idx="137">
                  <c:v>25305.337142857141</c:v>
                </c:pt>
                <c:pt idx="138">
                  <c:v>39803.023529411767</c:v>
                </c:pt>
                <c:pt idx="139">
                  <c:v>21924.808275862066</c:v>
                </c:pt>
                <c:pt idx="140">
                  <c:v>22315.064285714288</c:v>
                </c:pt>
                <c:pt idx="141">
                  <c:v>19964.841666666667</c:v>
                </c:pt>
                <c:pt idx="142">
                  <c:v>20370.480689655171</c:v>
                </c:pt>
                <c:pt idx="143">
                  <c:v>19603.226206896554</c:v>
                </c:pt>
                <c:pt idx="144">
                  <c:v>23425.190000000002</c:v>
                </c:pt>
                <c:pt idx="145">
                  <c:v>17128.546875</c:v>
                </c:pt>
                <c:pt idx="146">
                  <c:v>19212.785714285714</c:v>
                </c:pt>
                <c:pt idx="147">
                  <c:v>17862.688571428571</c:v>
                </c:pt>
                <c:pt idx="148">
                  <c:v>27604.22388888889</c:v>
                </c:pt>
                <c:pt idx="149">
                  <c:v>15297.196250000001</c:v>
                </c:pt>
                <c:pt idx="150">
                  <c:v>16634.670344827588</c:v>
                </c:pt>
                <c:pt idx="151">
                  <c:v>18480.114230769228</c:v>
                </c:pt>
                <c:pt idx="152">
                  <c:v>15921.582068965517</c:v>
                </c:pt>
                <c:pt idx="153">
                  <c:v>16357.933214285715</c:v>
                </c:pt>
                <c:pt idx="154">
                  <c:v>28437.662499999999</c:v>
                </c:pt>
                <c:pt idx="155">
                  <c:v>15874.438571428573</c:v>
                </c:pt>
                <c:pt idx="156">
                  <c:v>19306.91304347826</c:v>
                </c:pt>
                <c:pt idx="157">
                  <c:v>20950.644285714287</c:v>
                </c:pt>
                <c:pt idx="158">
                  <c:v>22908.602105263159</c:v>
                </c:pt>
                <c:pt idx="159">
                  <c:v>22873.555294117647</c:v>
                </c:pt>
                <c:pt idx="160">
                  <c:v>14862.26076923077</c:v>
                </c:pt>
                <c:pt idx="161">
                  <c:v>16002.987500000001</c:v>
                </c:pt>
                <c:pt idx="162">
                  <c:v>13070.206896551725</c:v>
                </c:pt>
                <c:pt idx="163">
                  <c:v>15150.74</c:v>
                </c:pt>
                <c:pt idx="164">
                  <c:v>15808.554347826086</c:v>
                </c:pt>
                <c:pt idx="165">
                  <c:v>11078.3790625</c:v>
                </c:pt>
                <c:pt idx="166">
                  <c:v>14428.547083333333</c:v>
                </c:pt>
                <c:pt idx="167">
                  <c:v>14164.94</c:v>
                </c:pt>
                <c:pt idx="168">
                  <c:v>15369.657727272726</c:v>
                </c:pt>
                <c:pt idx="169">
                  <c:v>12005.837692307694</c:v>
                </c:pt>
                <c:pt idx="170">
                  <c:v>13236.186956521738</c:v>
                </c:pt>
                <c:pt idx="171">
                  <c:v>17706.768235294119</c:v>
                </c:pt>
                <c:pt idx="172">
                  <c:v>15432.330526315791</c:v>
                </c:pt>
                <c:pt idx="173">
                  <c:v>16133.900000000001</c:v>
                </c:pt>
                <c:pt idx="174">
                  <c:v>12062.558333333334</c:v>
                </c:pt>
                <c:pt idx="175">
                  <c:v>11550.888000000001</c:v>
                </c:pt>
                <c:pt idx="176">
                  <c:v>14419.525</c:v>
                </c:pt>
                <c:pt idx="177">
                  <c:v>17758.59375</c:v>
                </c:pt>
                <c:pt idx="178">
                  <c:v>11760.387499999999</c:v>
                </c:pt>
                <c:pt idx="179">
                  <c:v>11755</c:v>
                </c:pt>
                <c:pt idx="180">
                  <c:v>11969.416363636363</c:v>
                </c:pt>
                <c:pt idx="181">
                  <c:v>9613.2319230769226</c:v>
                </c:pt>
                <c:pt idx="182">
                  <c:v>9928.2924000000003</c:v>
                </c:pt>
                <c:pt idx="183">
                  <c:v>8176.0446666666667</c:v>
                </c:pt>
                <c:pt idx="184">
                  <c:v>10145.416666666666</c:v>
                </c:pt>
                <c:pt idx="185">
                  <c:v>12637.237777777778</c:v>
                </c:pt>
                <c:pt idx="186">
                  <c:v>7570.0693333333329</c:v>
                </c:pt>
                <c:pt idx="187">
                  <c:v>8696.6887999999999</c:v>
                </c:pt>
                <c:pt idx="188">
                  <c:v>6903.7803448275863</c:v>
                </c:pt>
                <c:pt idx="189">
                  <c:v>11925.229375000001</c:v>
                </c:pt>
              </c:numCache>
            </c:numRef>
          </c:yVal>
          <c:smooth val="0"/>
          <c:extLst>
            <c:ext xmlns:c16="http://schemas.microsoft.com/office/drawing/2014/chart" uri="{C3380CC4-5D6E-409C-BE32-E72D297353CC}">
              <c16:uniqueId val="{00000000-E461-4387-9688-E6B46AB19AAB}"/>
            </c:ext>
          </c:extLst>
        </c:ser>
        <c:dLbls>
          <c:showLegendKey val="0"/>
          <c:showVal val="0"/>
          <c:showCatName val="0"/>
          <c:showSerName val="0"/>
          <c:showPercent val="0"/>
          <c:showBubbleSize val="0"/>
        </c:dLbls>
        <c:axId val="968130248"/>
        <c:axId val="968132992"/>
      </c:scatterChart>
      <c:valAx>
        <c:axId val="968130248"/>
        <c:scaling>
          <c:orientation val="minMax"/>
        </c:scaling>
        <c:delete val="0"/>
        <c:axPos val="b"/>
        <c:title>
          <c:tx>
            <c:rich>
              <a:bodyPr/>
              <a:lstStyle/>
              <a:p>
                <a:pPr>
                  <a:defRPr sz="800" b="0"/>
                </a:pPr>
                <a:r>
                  <a:rPr lang="en-US"/>
                  <a:t>Putting Average / 2008 Data</a:t>
                </a:r>
              </a:p>
            </c:rich>
          </c:tx>
          <c:layout/>
          <c:overlay val="0"/>
        </c:title>
        <c:numFmt formatCode="General" sourceLinked="0"/>
        <c:majorTickMark val="out"/>
        <c:minorTickMark val="none"/>
        <c:tickLblPos val="nextTo"/>
        <c:txPr>
          <a:bodyPr/>
          <a:lstStyle/>
          <a:p>
            <a:pPr>
              <a:defRPr sz="800" b="0"/>
            </a:pPr>
            <a:endParaRPr lang="en-US"/>
          </a:p>
        </c:txPr>
        <c:crossAx val="968132992"/>
        <c:crosses val="autoZero"/>
        <c:crossBetween val="midCat"/>
      </c:valAx>
      <c:valAx>
        <c:axId val="968132992"/>
        <c:scaling>
          <c:orientation val="minMax"/>
        </c:scaling>
        <c:delete val="0"/>
        <c:axPos val="l"/>
        <c:title>
          <c:tx>
            <c:rich>
              <a:bodyPr/>
              <a:lstStyle/>
              <a:p>
                <a:pPr>
                  <a:defRPr sz="800" b="0"/>
                </a:pPr>
                <a:r>
                  <a:rPr lang="en-US"/>
                  <a:t>Earnings/Event / 2008 Data</a:t>
                </a:r>
              </a:p>
            </c:rich>
          </c:tx>
          <c:layout/>
          <c:overlay val="0"/>
        </c:title>
        <c:numFmt formatCode="General" sourceLinked="0"/>
        <c:majorTickMark val="out"/>
        <c:minorTickMark val="none"/>
        <c:tickLblPos val="nextTo"/>
        <c:txPr>
          <a:bodyPr/>
          <a:lstStyle/>
          <a:p>
            <a:pPr>
              <a:defRPr sz="800" b="0"/>
            </a:pPr>
            <a:endParaRPr lang="en-US"/>
          </a:p>
        </c:txPr>
        <c:crossAx val="968130248"/>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Earnings/Event vs Yards/Drive of 2005 Data</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 2005'!ScatterX_13C21</c:f>
              <c:numCache>
                <c:formatCode>General</c:formatCode>
                <c:ptCount val="184"/>
                <c:pt idx="0">
                  <c:v>316.10000000000002</c:v>
                </c:pt>
                <c:pt idx="1">
                  <c:v>301.10000000000002</c:v>
                </c:pt>
                <c:pt idx="2">
                  <c:v>300</c:v>
                </c:pt>
                <c:pt idx="3">
                  <c:v>280</c:v>
                </c:pt>
                <c:pt idx="4">
                  <c:v>287.8</c:v>
                </c:pt>
                <c:pt idx="5">
                  <c:v>304.7</c:v>
                </c:pt>
                <c:pt idx="6">
                  <c:v>281</c:v>
                </c:pt>
                <c:pt idx="7">
                  <c:v>295.39999999999998</c:v>
                </c:pt>
                <c:pt idx="8">
                  <c:v>283.2</c:v>
                </c:pt>
                <c:pt idx="9">
                  <c:v>303.5</c:v>
                </c:pt>
                <c:pt idx="10">
                  <c:v>270</c:v>
                </c:pt>
                <c:pt idx="11">
                  <c:v>285.2</c:v>
                </c:pt>
                <c:pt idx="12">
                  <c:v>305.39999999999998</c:v>
                </c:pt>
                <c:pt idx="13">
                  <c:v>293.89999999999998</c:v>
                </c:pt>
                <c:pt idx="14">
                  <c:v>300.10000000000002</c:v>
                </c:pt>
                <c:pt idx="15">
                  <c:v>281.2</c:v>
                </c:pt>
                <c:pt idx="16">
                  <c:v>284.5</c:v>
                </c:pt>
                <c:pt idx="17">
                  <c:v>300.10000000000002</c:v>
                </c:pt>
                <c:pt idx="18">
                  <c:v>293.10000000000002</c:v>
                </c:pt>
                <c:pt idx="19">
                  <c:v>294</c:v>
                </c:pt>
                <c:pt idx="20">
                  <c:v>283.8</c:v>
                </c:pt>
                <c:pt idx="21">
                  <c:v>288.2</c:v>
                </c:pt>
                <c:pt idx="22">
                  <c:v>300.60000000000002</c:v>
                </c:pt>
                <c:pt idx="23">
                  <c:v>295.2</c:v>
                </c:pt>
                <c:pt idx="24">
                  <c:v>289.3</c:v>
                </c:pt>
                <c:pt idx="25">
                  <c:v>278.89999999999998</c:v>
                </c:pt>
                <c:pt idx="26">
                  <c:v>302.3</c:v>
                </c:pt>
                <c:pt idx="27">
                  <c:v>292.10000000000002</c:v>
                </c:pt>
                <c:pt idx="28">
                  <c:v>293.60000000000002</c:v>
                </c:pt>
                <c:pt idx="29">
                  <c:v>302.2</c:v>
                </c:pt>
                <c:pt idx="30">
                  <c:v>291.7</c:v>
                </c:pt>
                <c:pt idx="31">
                  <c:v>288.8</c:v>
                </c:pt>
                <c:pt idx="32">
                  <c:v>298</c:v>
                </c:pt>
                <c:pt idx="33">
                  <c:v>289.10000000000002</c:v>
                </c:pt>
                <c:pt idx="34">
                  <c:v>292.89999999999998</c:v>
                </c:pt>
                <c:pt idx="35">
                  <c:v>290.3</c:v>
                </c:pt>
                <c:pt idx="36">
                  <c:v>284.89999999999998</c:v>
                </c:pt>
                <c:pt idx="37">
                  <c:v>296.39999999999998</c:v>
                </c:pt>
                <c:pt idx="38">
                  <c:v>290</c:v>
                </c:pt>
                <c:pt idx="39">
                  <c:v>288.8</c:v>
                </c:pt>
                <c:pt idx="40">
                  <c:v>288.2</c:v>
                </c:pt>
                <c:pt idx="41">
                  <c:v>310.10000000000002</c:v>
                </c:pt>
                <c:pt idx="42">
                  <c:v>285.5</c:v>
                </c:pt>
                <c:pt idx="43">
                  <c:v>286.10000000000002</c:v>
                </c:pt>
                <c:pt idx="44">
                  <c:v>274.8</c:v>
                </c:pt>
                <c:pt idx="45">
                  <c:v>285.89999999999998</c:v>
                </c:pt>
                <c:pt idx="46">
                  <c:v>295.89999999999998</c:v>
                </c:pt>
                <c:pt idx="47">
                  <c:v>290.7</c:v>
                </c:pt>
                <c:pt idx="48">
                  <c:v>281.2</c:v>
                </c:pt>
                <c:pt idx="49">
                  <c:v>293.3</c:v>
                </c:pt>
                <c:pt idx="50">
                  <c:v>290.7</c:v>
                </c:pt>
                <c:pt idx="51">
                  <c:v>283.5</c:v>
                </c:pt>
                <c:pt idx="52">
                  <c:v>294.10000000000002</c:v>
                </c:pt>
                <c:pt idx="53">
                  <c:v>281.3</c:v>
                </c:pt>
                <c:pt idx="54">
                  <c:v>291.5</c:v>
                </c:pt>
                <c:pt idx="55">
                  <c:v>281.5</c:v>
                </c:pt>
                <c:pt idx="56">
                  <c:v>290.39999999999998</c:v>
                </c:pt>
                <c:pt idx="57">
                  <c:v>295</c:v>
                </c:pt>
                <c:pt idx="58">
                  <c:v>286.60000000000002</c:v>
                </c:pt>
                <c:pt idx="59">
                  <c:v>291.8</c:v>
                </c:pt>
                <c:pt idx="60">
                  <c:v>297.7</c:v>
                </c:pt>
                <c:pt idx="61">
                  <c:v>289.10000000000002</c:v>
                </c:pt>
                <c:pt idx="62">
                  <c:v>282</c:v>
                </c:pt>
                <c:pt idx="63">
                  <c:v>281.10000000000002</c:v>
                </c:pt>
                <c:pt idx="64">
                  <c:v>280.5</c:v>
                </c:pt>
                <c:pt idx="65">
                  <c:v>278.3</c:v>
                </c:pt>
                <c:pt idx="66">
                  <c:v>286.60000000000002</c:v>
                </c:pt>
                <c:pt idx="67">
                  <c:v>286.89999999999998</c:v>
                </c:pt>
                <c:pt idx="68">
                  <c:v>285.39999999999998</c:v>
                </c:pt>
                <c:pt idx="69">
                  <c:v>291.8</c:v>
                </c:pt>
                <c:pt idx="70">
                  <c:v>289.2</c:v>
                </c:pt>
                <c:pt idx="71">
                  <c:v>291.5</c:v>
                </c:pt>
                <c:pt idx="72">
                  <c:v>294.7</c:v>
                </c:pt>
                <c:pt idx="73">
                  <c:v>299.2</c:v>
                </c:pt>
                <c:pt idx="74">
                  <c:v>291.39999999999998</c:v>
                </c:pt>
                <c:pt idx="75">
                  <c:v>301</c:v>
                </c:pt>
                <c:pt idx="76">
                  <c:v>293.3</c:v>
                </c:pt>
                <c:pt idx="77">
                  <c:v>291</c:v>
                </c:pt>
                <c:pt idx="78">
                  <c:v>294.2</c:v>
                </c:pt>
                <c:pt idx="79">
                  <c:v>285.8</c:v>
                </c:pt>
                <c:pt idx="80">
                  <c:v>289.10000000000002</c:v>
                </c:pt>
                <c:pt idx="81">
                  <c:v>291</c:v>
                </c:pt>
                <c:pt idx="82">
                  <c:v>284.8</c:v>
                </c:pt>
                <c:pt idx="83">
                  <c:v>297.60000000000002</c:v>
                </c:pt>
                <c:pt idx="84">
                  <c:v>283.5</c:v>
                </c:pt>
                <c:pt idx="85">
                  <c:v>297.2</c:v>
                </c:pt>
                <c:pt idx="86">
                  <c:v>297.3</c:v>
                </c:pt>
                <c:pt idx="87">
                  <c:v>300.2</c:v>
                </c:pt>
                <c:pt idx="88">
                  <c:v>283.60000000000002</c:v>
                </c:pt>
                <c:pt idx="89">
                  <c:v>270</c:v>
                </c:pt>
                <c:pt idx="90">
                  <c:v>284.2</c:v>
                </c:pt>
                <c:pt idx="91">
                  <c:v>289.5</c:v>
                </c:pt>
                <c:pt idx="92">
                  <c:v>291</c:v>
                </c:pt>
                <c:pt idx="93">
                  <c:v>281.5</c:v>
                </c:pt>
                <c:pt idx="94">
                  <c:v>294.39999999999998</c:v>
                </c:pt>
                <c:pt idx="95">
                  <c:v>295.5</c:v>
                </c:pt>
                <c:pt idx="96">
                  <c:v>287.7</c:v>
                </c:pt>
                <c:pt idx="97">
                  <c:v>281.89999999999998</c:v>
                </c:pt>
                <c:pt idx="98">
                  <c:v>295.8</c:v>
                </c:pt>
                <c:pt idx="99">
                  <c:v>307.7</c:v>
                </c:pt>
                <c:pt idx="100">
                  <c:v>277.39999999999998</c:v>
                </c:pt>
                <c:pt idx="101">
                  <c:v>284.5</c:v>
                </c:pt>
                <c:pt idx="102">
                  <c:v>277.5</c:v>
                </c:pt>
                <c:pt idx="103">
                  <c:v>258.7</c:v>
                </c:pt>
                <c:pt idx="104">
                  <c:v>292.2</c:v>
                </c:pt>
                <c:pt idx="105">
                  <c:v>278.39999999999998</c:v>
                </c:pt>
                <c:pt idx="106">
                  <c:v>297</c:v>
                </c:pt>
                <c:pt idx="107">
                  <c:v>289.60000000000002</c:v>
                </c:pt>
                <c:pt idx="108">
                  <c:v>288</c:v>
                </c:pt>
                <c:pt idx="109">
                  <c:v>287.7</c:v>
                </c:pt>
                <c:pt idx="110">
                  <c:v>275.39999999999998</c:v>
                </c:pt>
                <c:pt idx="111">
                  <c:v>286.3</c:v>
                </c:pt>
                <c:pt idx="112">
                  <c:v>282.2</c:v>
                </c:pt>
                <c:pt idx="113">
                  <c:v>289</c:v>
                </c:pt>
                <c:pt idx="114">
                  <c:v>276</c:v>
                </c:pt>
                <c:pt idx="115">
                  <c:v>293.60000000000002</c:v>
                </c:pt>
                <c:pt idx="116">
                  <c:v>290.10000000000002</c:v>
                </c:pt>
                <c:pt idx="117">
                  <c:v>287.10000000000002</c:v>
                </c:pt>
                <c:pt idx="118">
                  <c:v>288.3</c:v>
                </c:pt>
                <c:pt idx="119">
                  <c:v>288.7</c:v>
                </c:pt>
                <c:pt idx="120">
                  <c:v>298.89999999999998</c:v>
                </c:pt>
                <c:pt idx="121">
                  <c:v>276</c:v>
                </c:pt>
                <c:pt idx="122">
                  <c:v>280</c:v>
                </c:pt>
                <c:pt idx="123">
                  <c:v>292.10000000000002</c:v>
                </c:pt>
                <c:pt idx="124">
                  <c:v>293.8</c:v>
                </c:pt>
                <c:pt idx="125">
                  <c:v>311.7</c:v>
                </c:pt>
                <c:pt idx="126">
                  <c:v>278.60000000000002</c:v>
                </c:pt>
                <c:pt idx="127">
                  <c:v>287.2</c:v>
                </c:pt>
                <c:pt idx="128">
                  <c:v>283.8</c:v>
                </c:pt>
                <c:pt idx="129">
                  <c:v>275.8</c:v>
                </c:pt>
                <c:pt idx="130">
                  <c:v>293.39999999999998</c:v>
                </c:pt>
                <c:pt idx="131">
                  <c:v>281.7</c:v>
                </c:pt>
                <c:pt idx="132">
                  <c:v>292.39999999999998</c:v>
                </c:pt>
                <c:pt idx="133">
                  <c:v>286.60000000000002</c:v>
                </c:pt>
                <c:pt idx="134">
                  <c:v>291.10000000000002</c:v>
                </c:pt>
                <c:pt idx="135">
                  <c:v>283.60000000000002</c:v>
                </c:pt>
                <c:pt idx="136">
                  <c:v>301.5</c:v>
                </c:pt>
                <c:pt idx="137">
                  <c:v>289.89999999999998</c:v>
                </c:pt>
                <c:pt idx="138">
                  <c:v>288.39999999999998</c:v>
                </c:pt>
                <c:pt idx="139">
                  <c:v>288.2</c:v>
                </c:pt>
                <c:pt idx="140">
                  <c:v>310.5</c:v>
                </c:pt>
                <c:pt idx="141">
                  <c:v>287.2</c:v>
                </c:pt>
                <c:pt idx="142">
                  <c:v>276</c:v>
                </c:pt>
                <c:pt idx="143">
                  <c:v>286</c:v>
                </c:pt>
                <c:pt idx="144">
                  <c:v>283</c:v>
                </c:pt>
                <c:pt idx="145">
                  <c:v>300.8</c:v>
                </c:pt>
                <c:pt idx="146">
                  <c:v>285.7</c:v>
                </c:pt>
                <c:pt idx="147">
                  <c:v>284.60000000000002</c:v>
                </c:pt>
                <c:pt idx="148">
                  <c:v>283.60000000000002</c:v>
                </c:pt>
                <c:pt idx="149">
                  <c:v>297.7</c:v>
                </c:pt>
                <c:pt idx="150">
                  <c:v>280</c:v>
                </c:pt>
                <c:pt idx="151">
                  <c:v>301.39999999999998</c:v>
                </c:pt>
                <c:pt idx="152">
                  <c:v>290.5</c:v>
                </c:pt>
                <c:pt idx="153">
                  <c:v>285.10000000000002</c:v>
                </c:pt>
                <c:pt idx="154">
                  <c:v>281.5</c:v>
                </c:pt>
                <c:pt idx="155">
                  <c:v>281.2</c:v>
                </c:pt>
                <c:pt idx="156">
                  <c:v>272.60000000000002</c:v>
                </c:pt>
                <c:pt idx="157">
                  <c:v>289.60000000000002</c:v>
                </c:pt>
                <c:pt idx="158">
                  <c:v>286.10000000000002</c:v>
                </c:pt>
                <c:pt idx="159">
                  <c:v>300.10000000000002</c:v>
                </c:pt>
                <c:pt idx="160">
                  <c:v>267.7</c:v>
                </c:pt>
                <c:pt idx="161">
                  <c:v>318.89999999999998</c:v>
                </c:pt>
                <c:pt idx="162">
                  <c:v>291.5</c:v>
                </c:pt>
                <c:pt idx="163">
                  <c:v>280.3</c:v>
                </c:pt>
                <c:pt idx="164">
                  <c:v>292</c:v>
                </c:pt>
                <c:pt idx="165">
                  <c:v>278</c:v>
                </c:pt>
                <c:pt idx="166">
                  <c:v>274.3</c:v>
                </c:pt>
                <c:pt idx="167">
                  <c:v>281.10000000000002</c:v>
                </c:pt>
                <c:pt idx="168">
                  <c:v>295.5</c:v>
                </c:pt>
                <c:pt idx="169">
                  <c:v>309.39999999999998</c:v>
                </c:pt>
                <c:pt idx="170">
                  <c:v>300.2</c:v>
                </c:pt>
                <c:pt idx="171">
                  <c:v>269.10000000000002</c:v>
                </c:pt>
                <c:pt idx="172">
                  <c:v>278.10000000000002</c:v>
                </c:pt>
                <c:pt idx="173">
                  <c:v>276.39999999999998</c:v>
                </c:pt>
                <c:pt idx="174">
                  <c:v>281.7</c:v>
                </c:pt>
                <c:pt idx="175">
                  <c:v>278</c:v>
                </c:pt>
                <c:pt idx="176">
                  <c:v>285.10000000000002</c:v>
                </c:pt>
                <c:pt idx="177">
                  <c:v>284.60000000000002</c:v>
                </c:pt>
                <c:pt idx="178">
                  <c:v>298.2</c:v>
                </c:pt>
                <c:pt idx="179">
                  <c:v>294</c:v>
                </c:pt>
                <c:pt idx="180">
                  <c:v>278</c:v>
                </c:pt>
                <c:pt idx="181">
                  <c:v>289</c:v>
                </c:pt>
                <c:pt idx="182">
                  <c:v>275.7</c:v>
                </c:pt>
                <c:pt idx="183">
                  <c:v>295.2</c:v>
                </c:pt>
              </c:numCache>
            </c:numRef>
          </c:xVal>
          <c:yVal>
            <c:numRef>
              <c:f>'Scatterplot 2005'!ScatterY_13C21</c:f>
              <c:numCache>
                <c:formatCode>General</c:formatCode>
                <c:ptCount val="184"/>
                <c:pt idx="0">
                  <c:v>506096.38095238095</c:v>
                </c:pt>
                <c:pt idx="1">
                  <c:v>267244.53333333333</c:v>
                </c:pt>
                <c:pt idx="2">
                  <c:v>271409.73809523811</c:v>
                </c:pt>
                <c:pt idx="3">
                  <c:v>163668.01923076922</c:v>
                </c:pt>
                <c:pt idx="4">
                  <c:v>158480.53200000001</c:v>
                </c:pt>
                <c:pt idx="5">
                  <c:v>156832.82608695651</c:v>
                </c:pt>
                <c:pt idx="6">
                  <c:v>148439.49166666667</c:v>
                </c:pt>
                <c:pt idx="7">
                  <c:v>194116.98888888888</c:v>
                </c:pt>
                <c:pt idx="8">
                  <c:v>124966.76153846153</c:v>
                </c:pt>
                <c:pt idx="9">
                  <c:v>160668.75</c:v>
                </c:pt>
                <c:pt idx="10">
                  <c:v>94334.86</c:v>
                </c:pt>
                <c:pt idx="11">
                  <c:v>111047.14583333333</c:v>
                </c:pt>
                <c:pt idx="12">
                  <c:v>110782.45833333333</c:v>
                </c:pt>
                <c:pt idx="13">
                  <c:v>174382.06666666668</c:v>
                </c:pt>
                <c:pt idx="14">
                  <c:v>136434.5</c:v>
                </c:pt>
                <c:pt idx="15">
                  <c:v>103208.53199999999</c:v>
                </c:pt>
                <c:pt idx="16">
                  <c:v>137808.98888888888</c:v>
                </c:pt>
                <c:pt idx="17">
                  <c:v>84878.68965517242</c:v>
                </c:pt>
                <c:pt idx="18">
                  <c:v>117015.68095238095</c:v>
                </c:pt>
                <c:pt idx="19">
                  <c:v>88571.54814814814</c:v>
                </c:pt>
                <c:pt idx="20">
                  <c:v>88847.588461538457</c:v>
                </c:pt>
                <c:pt idx="21">
                  <c:v>72143.709677419349</c:v>
                </c:pt>
                <c:pt idx="22">
                  <c:v>88100.251999999993</c:v>
                </c:pt>
                <c:pt idx="23">
                  <c:v>64657.891176470584</c:v>
                </c:pt>
                <c:pt idx="24">
                  <c:v>80937.399999999994</c:v>
                </c:pt>
                <c:pt idx="25">
                  <c:v>74894.062068965504</c:v>
                </c:pt>
                <c:pt idx="26">
                  <c:v>79005.518518518526</c:v>
                </c:pt>
                <c:pt idx="27">
                  <c:v>75126.78571428571</c:v>
                </c:pt>
                <c:pt idx="28">
                  <c:v>71528.589655172414</c:v>
                </c:pt>
                <c:pt idx="29">
                  <c:v>73216.707142857151</c:v>
                </c:pt>
                <c:pt idx="30">
                  <c:v>58642.664705882358</c:v>
                </c:pt>
                <c:pt idx="31">
                  <c:v>66656.848275862067</c:v>
                </c:pt>
                <c:pt idx="32">
                  <c:v>74295.234615384616</c:v>
                </c:pt>
                <c:pt idx="33">
                  <c:v>70296.22592592593</c:v>
                </c:pt>
                <c:pt idx="34">
                  <c:v>67448.842857142867</c:v>
                </c:pt>
                <c:pt idx="35">
                  <c:v>57111.671875</c:v>
                </c:pt>
                <c:pt idx="36">
                  <c:v>60651.566666666666</c:v>
                </c:pt>
                <c:pt idx="37">
                  <c:v>82008.136363636368</c:v>
                </c:pt>
                <c:pt idx="38">
                  <c:v>59881.36</c:v>
                </c:pt>
                <c:pt idx="39">
                  <c:v>73557.233333333337</c:v>
                </c:pt>
                <c:pt idx="40">
                  <c:v>110264.1875</c:v>
                </c:pt>
                <c:pt idx="41">
                  <c:v>70396.831999999995</c:v>
                </c:pt>
                <c:pt idx="42">
                  <c:v>66655.730769230766</c:v>
                </c:pt>
                <c:pt idx="43">
                  <c:v>53475.893750000003</c:v>
                </c:pt>
                <c:pt idx="44">
                  <c:v>73936.304347826081</c:v>
                </c:pt>
                <c:pt idx="45">
                  <c:v>82770.805000000008</c:v>
                </c:pt>
                <c:pt idx="46">
                  <c:v>62069.803846153845</c:v>
                </c:pt>
                <c:pt idx="47">
                  <c:v>50251.765625</c:v>
                </c:pt>
                <c:pt idx="48">
                  <c:v>55385.693103448277</c:v>
                </c:pt>
                <c:pt idx="49">
                  <c:v>48669.145454545454</c:v>
                </c:pt>
                <c:pt idx="50">
                  <c:v>59004.541666666664</c:v>
                </c:pt>
                <c:pt idx="51">
                  <c:v>70517.514999999999</c:v>
                </c:pt>
                <c:pt idx="52">
                  <c:v>48756.807142857149</c:v>
                </c:pt>
                <c:pt idx="53">
                  <c:v>59281.169565217388</c:v>
                </c:pt>
                <c:pt idx="54">
                  <c:v>56369.916666666664</c:v>
                </c:pt>
                <c:pt idx="55">
                  <c:v>43628.600000000006</c:v>
                </c:pt>
                <c:pt idx="56">
                  <c:v>62506.504761904769</c:v>
                </c:pt>
                <c:pt idx="57">
                  <c:v>40000.059374999997</c:v>
                </c:pt>
                <c:pt idx="58">
                  <c:v>55263.526086956525</c:v>
                </c:pt>
                <c:pt idx="59">
                  <c:v>44931.689285714288</c:v>
                </c:pt>
                <c:pt idx="60">
                  <c:v>38208.319354838706</c:v>
                </c:pt>
                <c:pt idx="61">
                  <c:v>39236.486666666671</c:v>
                </c:pt>
                <c:pt idx="62">
                  <c:v>43109.034615384611</c:v>
                </c:pt>
                <c:pt idx="63">
                  <c:v>39834.428571428572</c:v>
                </c:pt>
                <c:pt idx="64">
                  <c:v>34225.121874999997</c:v>
                </c:pt>
                <c:pt idx="65">
                  <c:v>38839.510714285716</c:v>
                </c:pt>
                <c:pt idx="66">
                  <c:v>41245.665384615386</c:v>
                </c:pt>
                <c:pt idx="67">
                  <c:v>36559.924137931033</c:v>
                </c:pt>
                <c:pt idx="68">
                  <c:v>36253.065517241375</c:v>
                </c:pt>
                <c:pt idx="69">
                  <c:v>33635.351612903229</c:v>
                </c:pt>
                <c:pt idx="70">
                  <c:v>41587.977599999998</c:v>
                </c:pt>
                <c:pt idx="71">
                  <c:v>34371.96</c:v>
                </c:pt>
                <c:pt idx="72">
                  <c:v>41170.667999999998</c:v>
                </c:pt>
                <c:pt idx="73">
                  <c:v>32492.782258064515</c:v>
                </c:pt>
                <c:pt idx="74">
                  <c:v>37259.470370370371</c:v>
                </c:pt>
                <c:pt idx="75">
                  <c:v>32228.475806451614</c:v>
                </c:pt>
                <c:pt idx="76">
                  <c:v>32198.540322580644</c:v>
                </c:pt>
                <c:pt idx="77">
                  <c:v>40729.885416666664</c:v>
                </c:pt>
                <c:pt idx="78">
                  <c:v>56692.261176470587</c:v>
                </c:pt>
                <c:pt idx="79">
                  <c:v>39986.025000000001</c:v>
                </c:pt>
                <c:pt idx="80">
                  <c:v>50128.978947368421</c:v>
                </c:pt>
                <c:pt idx="81">
                  <c:v>29696.0703125</c:v>
                </c:pt>
                <c:pt idx="82">
                  <c:v>47344.509999999995</c:v>
                </c:pt>
                <c:pt idx="83">
                  <c:v>29448.3359375</c:v>
                </c:pt>
                <c:pt idx="84">
                  <c:v>43895.059523809527</c:v>
                </c:pt>
                <c:pt idx="85">
                  <c:v>35422.605769230766</c:v>
                </c:pt>
                <c:pt idx="86">
                  <c:v>26275.522058823528</c:v>
                </c:pt>
                <c:pt idx="87">
                  <c:v>28768.129032258064</c:v>
                </c:pt>
                <c:pt idx="88">
                  <c:v>35659.092000000004</c:v>
                </c:pt>
                <c:pt idx="89">
                  <c:v>48573.899999999994</c:v>
                </c:pt>
                <c:pt idx="90">
                  <c:v>28970.210000000003</c:v>
                </c:pt>
                <c:pt idx="91">
                  <c:v>37761.960869565213</c:v>
                </c:pt>
                <c:pt idx="92">
                  <c:v>29493.950344827586</c:v>
                </c:pt>
                <c:pt idx="93">
                  <c:v>37150.432173913039</c:v>
                </c:pt>
                <c:pt idx="94">
                  <c:v>28404.902000000002</c:v>
                </c:pt>
                <c:pt idx="95">
                  <c:v>32688.113076923073</c:v>
                </c:pt>
                <c:pt idx="96">
                  <c:v>32533.661538461536</c:v>
                </c:pt>
                <c:pt idx="97">
                  <c:v>30440.840740740739</c:v>
                </c:pt>
                <c:pt idx="98">
                  <c:v>28796.587142857141</c:v>
                </c:pt>
                <c:pt idx="99">
                  <c:v>26227.239999999998</c:v>
                </c:pt>
                <c:pt idx="100">
                  <c:v>26139.903448275862</c:v>
                </c:pt>
                <c:pt idx="101">
                  <c:v>29751.202400000002</c:v>
                </c:pt>
                <c:pt idx="102">
                  <c:v>26422.710714285717</c:v>
                </c:pt>
                <c:pt idx="103">
                  <c:v>32022.004347826085</c:v>
                </c:pt>
                <c:pt idx="104">
                  <c:v>30535.190000000002</c:v>
                </c:pt>
                <c:pt idx="105">
                  <c:v>30499.583333333332</c:v>
                </c:pt>
                <c:pt idx="106">
                  <c:v>23420.080645161292</c:v>
                </c:pt>
                <c:pt idx="107">
                  <c:v>27706.246153846154</c:v>
                </c:pt>
                <c:pt idx="108">
                  <c:v>26970.857692307694</c:v>
                </c:pt>
                <c:pt idx="109">
                  <c:v>29010.414166666666</c:v>
                </c:pt>
                <c:pt idx="110">
                  <c:v>20904.899999999998</c:v>
                </c:pt>
                <c:pt idx="111">
                  <c:v>43085.21875</c:v>
                </c:pt>
                <c:pt idx="112">
                  <c:v>20179.801470588234</c:v>
                </c:pt>
                <c:pt idx="113">
                  <c:v>19286.785714285714</c:v>
                </c:pt>
                <c:pt idx="114">
                  <c:v>18974.226857142854</c:v>
                </c:pt>
                <c:pt idx="115">
                  <c:v>21224.830645161292</c:v>
                </c:pt>
                <c:pt idx="116">
                  <c:v>26008.843999999997</c:v>
                </c:pt>
                <c:pt idx="117">
                  <c:v>21953.193103448277</c:v>
                </c:pt>
                <c:pt idx="118">
                  <c:v>19685.7421875</c:v>
                </c:pt>
                <c:pt idx="119">
                  <c:v>18914.865454545456</c:v>
                </c:pt>
                <c:pt idx="120">
                  <c:v>19528.041935483874</c:v>
                </c:pt>
                <c:pt idx="121">
                  <c:v>33230.277777777781</c:v>
                </c:pt>
                <c:pt idx="122">
                  <c:v>24777.916666666668</c:v>
                </c:pt>
                <c:pt idx="123">
                  <c:v>19727.635333333335</c:v>
                </c:pt>
                <c:pt idx="124">
                  <c:v>17340.204117647056</c:v>
                </c:pt>
                <c:pt idx="125">
                  <c:v>20572.48</c:v>
                </c:pt>
                <c:pt idx="126">
                  <c:v>22928.73</c:v>
                </c:pt>
                <c:pt idx="127">
                  <c:v>18048.212903225805</c:v>
                </c:pt>
                <c:pt idx="128">
                  <c:v>28634.615789473683</c:v>
                </c:pt>
                <c:pt idx="129">
                  <c:v>19934.731481481482</c:v>
                </c:pt>
                <c:pt idx="130">
                  <c:v>17167.272258064513</c:v>
                </c:pt>
                <c:pt idx="131">
                  <c:v>24168.366363636367</c:v>
                </c:pt>
                <c:pt idx="132">
                  <c:v>22881.060869565219</c:v>
                </c:pt>
                <c:pt idx="133">
                  <c:v>16454.270322580644</c:v>
                </c:pt>
                <c:pt idx="134">
                  <c:v>15797.399375000001</c:v>
                </c:pt>
                <c:pt idx="135">
                  <c:v>19224.109230769231</c:v>
                </c:pt>
                <c:pt idx="136">
                  <c:v>17814.877142857142</c:v>
                </c:pt>
                <c:pt idx="137">
                  <c:v>16854.463448275863</c:v>
                </c:pt>
                <c:pt idx="138">
                  <c:v>16806.962068965517</c:v>
                </c:pt>
                <c:pt idx="139">
                  <c:v>14744.872727272726</c:v>
                </c:pt>
                <c:pt idx="140">
                  <c:v>17980.992592592593</c:v>
                </c:pt>
                <c:pt idx="141">
                  <c:v>24267.170000000002</c:v>
                </c:pt>
                <c:pt idx="142">
                  <c:v>30319.33</c:v>
                </c:pt>
                <c:pt idx="143">
                  <c:v>15293.788387096774</c:v>
                </c:pt>
                <c:pt idx="144">
                  <c:v>16525.885000000002</c:v>
                </c:pt>
                <c:pt idx="145">
                  <c:v>14199.225</c:v>
                </c:pt>
                <c:pt idx="146">
                  <c:v>16259.55</c:v>
                </c:pt>
                <c:pt idx="147">
                  <c:v>15037.504642857142</c:v>
                </c:pt>
                <c:pt idx="148">
                  <c:v>16776.608</c:v>
                </c:pt>
                <c:pt idx="149">
                  <c:v>13075.886875</c:v>
                </c:pt>
                <c:pt idx="150">
                  <c:v>19180.273809523809</c:v>
                </c:pt>
                <c:pt idx="151">
                  <c:v>21112.61842105263</c:v>
                </c:pt>
                <c:pt idx="152">
                  <c:v>12137.582424242424</c:v>
                </c:pt>
                <c:pt idx="153">
                  <c:v>18935.23523809524</c:v>
                </c:pt>
                <c:pt idx="154">
                  <c:v>23915.84</c:v>
                </c:pt>
                <c:pt idx="155">
                  <c:v>12272.128064516128</c:v>
                </c:pt>
                <c:pt idx="156">
                  <c:v>14391.740384615385</c:v>
                </c:pt>
                <c:pt idx="157">
                  <c:v>13283.045714285716</c:v>
                </c:pt>
                <c:pt idx="158">
                  <c:v>13711.878518518517</c:v>
                </c:pt>
                <c:pt idx="159">
                  <c:v>11144.701818181817</c:v>
                </c:pt>
                <c:pt idx="160">
                  <c:v>16341.951818181818</c:v>
                </c:pt>
                <c:pt idx="161">
                  <c:v>12723.111785714285</c:v>
                </c:pt>
                <c:pt idx="162">
                  <c:v>14812.005416666667</c:v>
                </c:pt>
                <c:pt idx="163">
                  <c:v>12291.098214285714</c:v>
                </c:pt>
                <c:pt idx="164">
                  <c:v>12549.976153846153</c:v>
                </c:pt>
                <c:pt idx="165">
                  <c:v>12016.986296296296</c:v>
                </c:pt>
                <c:pt idx="166">
                  <c:v>11998.264074074074</c:v>
                </c:pt>
                <c:pt idx="167">
                  <c:v>14740.891428571427</c:v>
                </c:pt>
                <c:pt idx="168">
                  <c:v>11340.351153846153</c:v>
                </c:pt>
                <c:pt idx="169">
                  <c:v>18622.691999999999</c:v>
                </c:pt>
                <c:pt idx="170">
                  <c:v>11021.155200000001</c:v>
                </c:pt>
                <c:pt idx="171">
                  <c:v>9773.8482142857138</c:v>
                </c:pt>
                <c:pt idx="172">
                  <c:v>10813.88</c:v>
                </c:pt>
                <c:pt idx="173">
                  <c:v>12259.318181818182</c:v>
                </c:pt>
                <c:pt idx="174">
                  <c:v>9300.0182758620704</c:v>
                </c:pt>
                <c:pt idx="175">
                  <c:v>10749.402399999999</c:v>
                </c:pt>
                <c:pt idx="176">
                  <c:v>10873.086086956522</c:v>
                </c:pt>
                <c:pt idx="177">
                  <c:v>11204.05909090909</c:v>
                </c:pt>
                <c:pt idx="178">
                  <c:v>9672.7858333333334</c:v>
                </c:pt>
                <c:pt idx="179">
                  <c:v>12596.154705882353</c:v>
                </c:pt>
                <c:pt idx="180">
                  <c:v>6165.8117647058825</c:v>
                </c:pt>
                <c:pt idx="181">
                  <c:v>8641.6645833333332</c:v>
                </c:pt>
                <c:pt idx="182">
                  <c:v>11498.258888888889</c:v>
                </c:pt>
                <c:pt idx="183">
                  <c:v>8227.1966666666667</c:v>
                </c:pt>
              </c:numCache>
            </c:numRef>
          </c:yVal>
          <c:smooth val="0"/>
          <c:extLst>
            <c:ext xmlns:c16="http://schemas.microsoft.com/office/drawing/2014/chart" uri="{C3380CC4-5D6E-409C-BE32-E72D297353CC}">
              <c16:uniqueId val="{00000000-F17A-4683-909C-2CFED68DD012}"/>
            </c:ext>
          </c:extLst>
        </c:ser>
        <c:dLbls>
          <c:showLegendKey val="0"/>
          <c:showVal val="0"/>
          <c:showCatName val="0"/>
          <c:showSerName val="0"/>
          <c:showPercent val="0"/>
          <c:showBubbleSize val="0"/>
        </c:dLbls>
        <c:axId val="968136520"/>
        <c:axId val="968132600"/>
      </c:scatterChart>
      <c:valAx>
        <c:axId val="968136520"/>
        <c:scaling>
          <c:orientation val="minMax"/>
          <c:min val="260"/>
        </c:scaling>
        <c:delete val="0"/>
        <c:axPos val="b"/>
        <c:title>
          <c:tx>
            <c:rich>
              <a:bodyPr/>
              <a:lstStyle/>
              <a:p>
                <a:pPr>
                  <a:defRPr sz="800" b="0"/>
                </a:pPr>
                <a:r>
                  <a:rPr lang="en-US"/>
                  <a:t>Yards/Drive / 2005 Data</a:t>
                </a:r>
              </a:p>
            </c:rich>
          </c:tx>
          <c:layout/>
          <c:overlay val="0"/>
        </c:title>
        <c:numFmt formatCode="General" sourceLinked="0"/>
        <c:majorTickMark val="out"/>
        <c:minorTickMark val="none"/>
        <c:tickLblPos val="nextTo"/>
        <c:txPr>
          <a:bodyPr/>
          <a:lstStyle/>
          <a:p>
            <a:pPr>
              <a:defRPr sz="800" b="0"/>
            </a:pPr>
            <a:endParaRPr lang="en-US"/>
          </a:p>
        </c:txPr>
        <c:crossAx val="968132600"/>
        <c:crosses val="autoZero"/>
        <c:crossBetween val="midCat"/>
      </c:valAx>
      <c:valAx>
        <c:axId val="968132600"/>
        <c:scaling>
          <c:orientation val="minMax"/>
        </c:scaling>
        <c:delete val="0"/>
        <c:axPos val="l"/>
        <c:title>
          <c:tx>
            <c:rich>
              <a:bodyPr/>
              <a:lstStyle/>
              <a:p>
                <a:pPr>
                  <a:defRPr sz="800" b="0"/>
                </a:pPr>
                <a:r>
                  <a:rPr lang="en-US"/>
                  <a:t>Earnings/Event / 2005 Data</a:t>
                </a:r>
              </a:p>
            </c:rich>
          </c:tx>
          <c:layout/>
          <c:overlay val="0"/>
        </c:title>
        <c:numFmt formatCode="General" sourceLinked="0"/>
        <c:majorTickMark val="out"/>
        <c:minorTickMark val="none"/>
        <c:tickLblPos val="nextTo"/>
        <c:txPr>
          <a:bodyPr/>
          <a:lstStyle/>
          <a:p>
            <a:pPr>
              <a:defRPr sz="800" b="0"/>
            </a:pPr>
            <a:endParaRPr lang="en-US"/>
          </a:p>
        </c:txPr>
        <c:crossAx val="968136520"/>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Earnings/Event vs Driving Accuracy of 2005 Data</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 2005'!ScatterX_C606F</c:f>
              <c:numCache>
                <c:formatCode>General</c:formatCode>
                <c:ptCount val="184"/>
                <c:pt idx="0">
                  <c:v>54.6</c:v>
                </c:pt>
                <c:pt idx="1">
                  <c:v>60.2</c:v>
                </c:pt>
                <c:pt idx="2">
                  <c:v>58.7</c:v>
                </c:pt>
                <c:pt idx="3">
                  <c:v>68.099999999999994</c:v>
                </c:pt>
                <c:pt idx="4">
                  <c:v>66</c:v>
                </c:pt>
                <c:pt idx="5">
                  <c:v>63.4</c:v>
                </c:pt>
                <c:pt idx="6">
                  <c:v>61.6</c:v>
                </c:pt>
                <c:pt idx="7">
                  <c:v>59.2</c:v>
                </c:pt>
                <c:pt idx="8">
                  <c:v>73</c:v>
                </c:pt>
                <c:pt idx="9">
                  <c:v>59.4</c:v>
                </c:pt>
                <c:pt idx="10">
                  <c:v>75.900000000000006</c:v>
                </c:pt>
                <c:pt idx="11">
                  <c:v>64.400000000000006</c:v>
                </c:pt>
                <c:pt idx="12">
                  <c:v>57.9</c:v>
                </c:pt>
                <c:pt idx="13">
                  <c:v>54.6</c:v>
                </c:pt>
                <c:pt idx="14">
                  <c:v>57.4</c:v>
                </c:pt>
                <c:pt idx="15">
                  <c:v>71.5</c:v>
                </c:pt>
                <c:pt idx="16">
                  <c:v>64.3</c:v>
                </c:pt>
                <c:pt idx="17">
                  <c:v>61.4</c:v>
                </c:pt>
                <c:pt idx="18">
                  <c:v>56.6</c:v>
                </c:pt>
                <c:pt idx="19">
                  <c:v>61.6</c:v>
                </c:pt>
                <c:pt idx="20">
                  <c:v>65.8</c:v>
                </c:pt>
                <c:pt idx="21">
                  <c:v>69.8</c:v>
                </c:pt>
                <c:pt idx="22">
                  <c:v>59.3</c:v>
                </c:pt>
                <c:pt idx="23">
                  <c:v>63.4</c:v>
                </c:pt>
                <c:pt idx="24">
                  <c:v>66.5</c:v>
                </c:pt>
                <c:pt idx="25">
                  <c:v>73.5</c:v>
                </c:pt>
                <c:pt idx="26">
                  <c:v>57.3</c:v>
                </c:pt>
                <c:pt idx="27">
                  <c:v>61.6</c:v>
                </c:pt>
                <c:pt idx="28">
                  <c:v>57.5</c:v>
                </c:pt>
                <c:pt idx="29">
                  <c:v>60.7</c:v>
                </c:pt>
                <c:pt idx="30">
                  <c:v>60.8</c:v>
                </c:pt>
                <c:pt idx="31">
                  <c:v>61.7</c:v>
                </c:pt>
                <c:pt idx="32">
                  <c:v>60.7</c:v>
                </c:pt>
                <c:pt idx="33">
                  <c:v>61.7</c:v>
                </c:pt>
                <c:pt idx="34">
                  <c:v>62.1</c:v>
                </c:pt>
                <c:pt idx="35">
                  <c:v>64.2</c:v>
                </c:pt>
                <c:pt idx="36">
                  <c:v>62.4</c:v>
                </c:pt>
                <c:pt idx="37">
                  <c:v>57.5</c:v>
                </c:pt>
                <c:pt idx="38">
                  <c:v>66.900000000000006</c:v>
                </c:pt>
                <c:pt idx="39">
                  <c:v>65</c:v>
                </c:pt>
                <c:pt idx="40">
                  <c:v>59.1</c:v>
                </c:pt>
                <c:pt idx="41">
                  <c:v>49.3</c:v>
                </c:pt>
                <c:pt idx="42">
                  <c:v>60.6</c:v>
                </c:pt>
                <c:pt idx="43">
                  <c:v>57.3</c:v>
                </c:pt>
                <c:pt idx="44">
                  <c:v>60.7</c:v>
                </c:pt>
                <c:pt idx="45">
                  <c:v>64.3</c:v>
                </c:pt>
                <c:pt idx="46">
                  <c:v>60.3</c:v>
                </c:pt>
                <c:pt idx="47">
                  <c:v>62.9</c:v>
                </c:pt>
                <c:pt idx="48">
                  <c:v>71.3</c:v>
                </c:pt>
                <c:pt idx="49">
                  <c:v>62.9</c:v>
                </c:pt>
                <c:pt idx="50">
                  <c:v>65.400000000000006</c:v>
                </c:pt>
                <c:pt idx="51">
                  <c:v>65.900000000000006</c:v>
                </c:pt>
                <c:pt idx="52">
                  <c:v>63.7</c:v>
                </c:pt>
                <c:pt idx="53">
                  <c:v>63.7</c:v>
                </c:pt>
                <c:pt idx="54">
                  <c:v>62.1</c:v>
                </c:pt>
                <c:pt idx="55">
                  <c:v>68</c:v>
                </c:pt>
                <c:pt idx="56">
                  <c:v>62.7</c:v>
                </c:pt>
                <c:pt idx="57">
                  <c:v>59.9</c:v>
                </c:pt>
                <c:pt idx="58">
                  <c:v>69.900000000000006</c:v>
                </c:pt>
                <c:pt idx="59">
                  <c:v>60.8</c:v>
                </c:pt>
                <c:pt idx="60">
                  <c:v>62.3</c:v>
                </c:pt>
                <c:pt idx="61">
                  <c:v>60.6</c:v>
                </c:pt>
                <c:pt idx="62">
                  <c:v>63.4</c:v>
                </c:pt>
                <c:pt idx="63">
                  <c:v>67</c:v>
                </c:pt>
                <c:pt idx="64">
                  <c:v>61.8</c:v>
                </c:pt>
                <c:pt idx="65">
                  <c:v>67.2</c:v>
                </c:pt>
                <c:pt idx="66">
                  <c:v>63.7</c:v>
                </c:pt>
                <c:pt idx="67">
                  <c:v>68.099999999999994</c:v>
                </c:pt>
                <c:pt idx="68">
                  <c:v>61.6</c:v>
                </c:pt>
                <c:pt idx="69">
                  <c:v>66.3</c:v>
                </c:pt>
                <c:pt idx="70">
                  <c:v>70.900000000000006</c:v>
                </c:pt>
                <c:pt idx="71">
                  <c:v>64</c:v>
                </c:pt>
                <c:pt idx="72">
                  <c:v>57.4</c:v>
                </c:pt>
                <c:pt idx="73">
                  <c:v>64.2</c:v>
                </c:pt>
                <c:pt idx="74">
                  <c:v>53.3</c:v>
                </c:pt>
                <c:pt idx="75">
                  <c:v>63.5</c:v>
                </c:pt>
                <c:pt idx="76">
                  <c:v>57.5</c:v>
                </c:pt>
                <c:pt idx="77">
                  <c:v>60.7</c:v>
                </c:pt>
                <c:pt idx="78">
                  <c:v>61.1</c:v>
                </c:pt>
                <c:pt idx="79">
                  <c:v>61</c:v>
                </c:pt>
                <c:pt idx="80">
                  <c:v>57.6</c:v>
                </c:pt>
                <c:pt idx="81">
                  <c:v>62.3</c:v>
                </c:pt>
                <c:pt idx="82">
                  <c:v>62.3</c:v>
                </c:pt>
                <c:pt idx="83">
                  <c:v>61</c:v>
                </c:pt>
                <c:pt idx="84">
                  <c:v>66.7</c:v>
                </c:pt>
                <c:pt idx="85">
                  <c:v>55.6</c:v>
                </c:pt>
                <c:pt idx="86">
                  <c:v>55.5</c:v>
                </c:pt>
                <c:pt idx="87">
                  <c:v>54.6</c:v>
                </c:pt>
                <c:pt idx="88">
                  <c:v>64.2</c:v>
                </c:pt>
                <c:pt idx="89">
                  <c:v>68</c:v>
                </c:pt>
                <c:pt idx="90">
                  <c:v>62.9</c:v>
                </c:pt>
                <c:pt idx="91">
                  <c:v>57.4</c:v>
                </c:pt>
                <c:pt idx="92">
                  <c:v>66</c:v>
                </c:pt>
                <c:pt idx="93">
                  <c:v>71.7</c:v>
                </c:pt>
                <c:pt idx="94">
                  <c:v>63.7</c:v>
                </c:pt>
                <c:pt idx="95">
                  <c:v>53.1</c:v>
                </c:pt>
                <c:pt idx="96">
                  <c:v>64.900000000000006</c:v>
                </c:pt>
                <c:pt idx="97">
                  <c:v>65.2</c:v>
                </c:pt>
                <c:pt idx="98">
                  <c:v>61.8</c:v>
                </c:pt>
                <c:pt idx="99">
                  <c:v>49.9</c:v>
                </c:pt>
                <c:pt idx="100">
                  <c:v>67.900000000000006</c:v>
                </c:pt>
                <c:pt idx="101">
                  <c:v>70.5</c:v>
                </c:pt>
                <c:pt idx="102">
                  <c:v>71.400000000000006</c:v>
                </c:pt>
                <c:pt idx="103">
                  <c:v>67</c:v>
                </c:pt>
                <c:pt idx="104">
                  <c:v>57.6</c:v>
                </c:pt>
                <c:pt idx="105">
                  <c:v>68.900000000000006</c:v>
                </c:pt>
                <c:pt idx="106">
                  <c:v>59.8</c:v>
                </c:pt>
                <c:pt idx="107">
                  <c:v>64.5</c:v>
                </c:pt>
                <c:pt idx="108">
                  <c:v>58</c:v>
                </c:pt>
                <c:pt idx="109">
                  <c:v>65.7</c:v>
                </c:pt>
                <c:pt idx="110">
                  <c:v>67.2</c:v>
                </c:pt>
                <c:pt idx="111">
                  <c:v>68.5</c:v>
                </c:pt>
                <c:pt idx="112">
                  <c:v>68.5</c:v>
                </c:pt>
                <c:pt idx="113">
                  <c:v>60.8</c:v>
                </c:pt>
                <c:pt idx="114">
                  <c:v>64.5</c:v>
                </c:pt>
                <c:pt idx="115">
                  <c:v>62.3</c:v>
                </c:pt>
                <c:pt idx="116">
                  <c:v>57.6</c:v>
                </c:pt>
                <c:pt idx="117">
                  <c:v>66.099999999999994</c:v>
                </c:pt>
                <c:pt idx="118">
                  <c:v>65.599999999999994</c:v>
                </c:pt>
                <c:pt idx="119">
                  <c:v>67.099999999999994</c:v>
                </c:pt>
                <c:pt idx="120">
                  <c:v>59.4</c:v>
                </c:pt>
                <c:pt idx="121">
                  <c:v>70.400000000000006</c:v>
                </c:pt>
                <c:pt idx="122">
                  <c:v>63.4</c:v>
                </c:pt>
                <c:pt idx="123">
                  <c:v>54.2</c:v>
                </c:pt>
                <c:pt idx="124">
                  <c:v>61.4</c:v>
                </c:pt>
                <c:pt idx="125">
                  <c:v>56.6</c:v>
                </c:pt>
                <c:pt idx="126">
                  <c:v>67.2</c:v>
                </c:pt>
                <c:pt idx="127">
                  <c:v>61.9</c:v>
                </c:pt>
                <c:pt idx="128">
                  <c:v>66.3</c:v>
                </c:pt>
                <c:pt idx="129">
                  <c:v>74.900000000000006</c:v>
                </c:pt>
                <c:pt idx="130">
                  <c:v>59</c:v>
                </c:pt>
                <c:pt idx="131">
                  <c:v>60.5</c:v>
                </c:pt>
                <c:pt idx="132">
                  <c:v>62.8</c:v>
                </c:pt>
                <c:pt idx="133">
                  <c:v>67.2</c:v>
                </c:pt>
                <c:pt idx="134">
                  <c:v>62.1</c:v>
                </c:pt>
                <c:pt idx="135">
                  <c:v>69.3</c:v>
                </c:pt>
                <c:pt idx="136">
                  <c:v>55.8</c:v>
                </c:pt>
                <c:pt idx="137">
                  <c:v>56.8</c:v>
                </c:pt>
                <c:pt idx="138">
                  <c:v>62.1</c:v>
                </c:pt>
                <c:pt idx="139">
                  <c:v>62.8</c:v>
                </c:pt>
                <c:pt idx="140">
                  <c:v>57.9</c:v>
                </c:pt>
                <c:pt idx="141">
                  <c:v>56.9</c:v>
                </c:pt>
                <c:pt idx="142">
                  <c:v>65.599999999999994</c:v>
                </c:pt>
                <c:pt idx="143">
                  <c:v>65.5</c:v>
                </c:pt>
                <c:pt idx="144">
                  <c:v>69.3</c:v>
                </c:pt>
                <c:pt idx="145">
                  <c:v>60.2</c:v>
                </c:pt>
                <c:pt idx="146">
                  <c:v>56.6</c:v>
                </c:pt>
                <c:pt idx="147">
                  <c:v>64.5</c:v>
                </c:pt>
                <c:pt idx="148">
                  <c:v>65.8</c:v>
                </c:pt>
                <c:pt idx="149">
                  <c:v>58.6</c:v>
                </c:pt>
                <c:pt idx="150">
                  <c:v>69</c:v>
                </c:pt>
                <c:pt idx="151">
                  <c:v>63.2</c:v>
                </c:pt>
                <c:pt idx="152">
                  <c:v>63.6</c:v>
                </c:pt>
                <c:pt idx="153">
                  <c:v>52.3</c:v>
                </c:pt>
                <c:pt idx="154">
                  <c:v>70.8</c:v>
                </c:pt>
                <c:pt idx="155">
                  <c:v>57.5</c:v>
                </c:pt>
                <c:pt idx="156">
                  <c:v>69.8</c:v>
                </c:pt>
                <c:pt idx="157">
                  <c:v>59</c:v>
                </c:pt>
                <c:pt idx="158">
                  <c:v>62.3</c:v>
                </c:pt>
                <c:pt idx="159">
                  <c:v>60.4</c:v>
                </c:pt>
                <c:pt idx="160">
                  <c:v>73.400000000000006</c:v>
                </c:pt>
                <c:pt idx="161">
                  <c:v>45.4</c:v>
                </c:pt>
                <c:pt idx="162">
                  <c:v>57.5</c:v>
                </c:pt>
                <c:pt idx="163">
                  <c:v>63.3</c:v>
                </c:pt>
                <c:pt idx="164">
                  <c:v>64.599999999999994</c:v>
                </c:pt>
                <c:pt idx="165">
                  <c:v>66.2</c:v>
                </c:pt>
                <c:pt idx="166">
                  <c:v>70.3</c:v>
                </c:pt>
                <c:pt idx="167">
                  <c:v>63</c:v>
                </c:pt>
                <c:pt idx="168">
                  <c:v>63.1</c:v>
                </c:pt>
                <c:pt idx="169">
                  <c:v>50.6</c:v>
                </c:pt>
                <c:pt idx="170">
                  <c:v>62.1</c:v>
                </c:pt>
                <c:pt idx="171">
                  <c:v>67.900000000000006</c:v>
                </c:pt>
                <c:pt idx="172">
                  <c:v>63.7</c:v>
                </c:pt>
                <c:pt idx="173">
                  <c:v>71.900000000000006</c:v>
                </c:pt>
                <c:pt idx="174">
                  <c:v>71.099999999999994</c:v>
                </c:pt>
                <c:pt idx="175">
                  <c:v>67.099999999999994</c:v>
                </c:pt>
                <c:pt idx="176">
                  <c:v>62.1</c:v>
                </c:pt>
                <c:pt idx="177">
                  <c:v>60.8</c:v>
                </c:pt>
                <c:pt idx="178">
                  <c:v>54.6</c:v>
                </c:pt>
                <c:pt idx="179">
                  <c:v>58.3</c:v>
                </c:pt>
                <c:pt idx="180">
                  <c:v>59.9</c:v>
                </c:pt>
                <c:pt idx="181">
                  <c:v>59.3</c:v>
                </c:pt>
                <c:pt idx="182">
                  <c:v>70.2</c:v>
                </c:pt>
                <c:pt idx="183">
                  <c:v>68.5</c:v>
                </c:pt>
              </c:numCache>
            </c:numRef>
          </c:xVal>
          <c:yVal>
            <c:numRef>
              <c:f>'Scatterplot 2005'!ScatterY_C606F</c:f>
              <c:numCache>
                <c:formatCode>General</c:formatCode>
                <c:ptCount val="184"/>
                <c:pt idx="0">
                  <c:v>506096.38095238095</c:v>
                </c:pt>
                <c:pt idx="1">
                  <c:v>267244.53333333333</c:v>
                </c:pt>
                <c:pt idx="2">
                  <c:v>271409.73809523811</c:v>
                </c:pt>
                <c:pt idx="3">
                  <c:v>163668.01923076922</c:v>
                </c:pt>
                <c:pt idx="4">
                  <c:v>158480.53200000001</c:v>
                </c:pt>
                <c:pt idx="5">
                  <c:v>156832.82608695651</c:v>
                </c:pt>
                <c:pt idx="6">
                  <c:v>148439.49166666667</c:v>
                </c:pt>
                <c:pt idx="7">
                  <c:v>194116.98888888888</c:v>
                </c:pt>
                <c:pt idx="8">
                  <c:v>124966.76153846153</c:v>
                </c:pt>
                <c:pt idx="9">
                  <c:v>160668.75</c:v>
                </c:pt>
                <c:pt idx="10">
                  <c:v>94334.86</c:v>
                </c:pt>
                <c:pt idx="11">
                  <c:v>111047.14583333333</c:v>
                </c:pt>
                <c:pt idx="12">
                  <c:v>110782.45833333333</c:v>
                </c:pt>
                <c:pt idx="13">
                  <c:v>174382.06666666668</c:v>
                </c:pt>
                <c:pt idx="14">
                  <c:v>136434.5</c:v>
                </c:pt>
                <c:pt idx="15">
                  <c:v>103208.53199999999</c:v>
                </c:pt>
                <c:pt idx="16">
                  <c:v>137808.98888888888</c:v>
                </c:pt>
                <c:pt idx="17">
                  <c:v>84878.68965517242</c:v>
                </c:pt>
                <c:pt idx="18">
                  <c:v>117015.68095238095</c:v>
                </c:pt>
                <c:pt idx="19">
                  <c:v>88571.54814814814</c:v>
                </c:pt>
                <c:pt idx="20">
                  <c:v>88847.588461538457</c:v>
                </c:pt>
                <c:pt idx="21">
                  <c:v>72143.709677419349</c:v>
                </c:pt>
                <c:pt idx="22">
                  <c:v>88100.251999999993</c:v>
                </c:pt>
                <c:pt idx="23">
                  <c:v>64657.891176470584</c:v>
                </c:pt>
                <c:pt idx="24">
                  <c:v>80937.399999999994</c:v>
                </c:pt>
                <c:pt idx="25">
                  <c:v>74894.062068965504</c:v>
                </c:pt>
                <c:pt idx="26">
                  <c:v>79005.518518518526</c:v>
                </c:pt>
                <c:pt idx="27">
                  <c:v>75126.78571428571</c:v>
                </c:pt>
                <c:pt idx="28">
                  <c:v>71528.589655172414</c:v>
                </c:pt>
                <c:pt idx="29">
                  <c:v>73216.707142857151</c:v>
                </c:pt>
                <c:pt idx="30">
                  <c:v>58642.664705882358</c:v>
                </c:pt>
                <c:pt idx="31">
                  <c:v>66656.848275862067</c:v>
                </c:pt>
                <c:pt idx="32">
                  <c:v>74295.234615384616</c:v>
                </c:pt>
                <c:pt idx="33">
                  <c:v>70296.22592592593</c:v>
                </c:pt>
                <c:pt idx="34">
                  <c:v>67448.842857142867</c:v>
                </c:pt>
                <c:pt idx="35">
                  <c:v>57111.671875</c:v>
                </c:pt>
                <c:pt idx="36">
                  <c:v>60651.566666666666</c:v>
                </c:pt>
                <c:pt idx="37">
                  <c:v>82008.136363636368</c:v>
                </c:pt>
                <c:pt idx="38">
                  <c:v>59881.36</c:v>
                </c:pt>
                <c:pt idx="39">
                  <c:v>73557.233333333337</c:v>
                </c:pt>
                <c:pt idx="40">
                  <c:v>110264.1875</c:v>
                </c:pt>
                <c:pt idx="41">
                  <c:v>70396.831999999995</c:v>
                </c:pt>
                <c:pt idx="42">
                  <c:v>66655.730769230766</c:v>
                </c:pt>
                <c:pt idx="43">
                  <c:v>53475.893750000003</c:v>
                </c:pt>
                <c:pt idx="44">
                  <c:v>73936.304347826081</c:v>
                </c:pt>
                <c:pt idx="45">
                  <c:v>82770.805000000008</c:v>
                </c:pt>
                <c:pt idx="46">
                  <c:v>62069.803846153845</c:v>
                </c:pt>
                <c:pt idx="47">
                  <c:v>50251.765625</c:v>
                </c:pt>
                <c:pt idx="48">
                  <c:v>55385.693103448277</c:v>
                </c:pt>
                <c:pt idx="49">
                  <c:v>48669.145454545454</c:v>
                </c:pt>
                <c:pt idx="50">
                  <c:v>59004.541666666664</c:v>
                </c:pt>
                <c:pt idx="51">
                  <c:v>70517.514999999999</c:v>
                </c:pt>
                <c:pt idx="52">
                  <c:v>48756.807142857149</c:v>
                </c:pt>
                <c:pt idx="53">
                  <c:v>59281.169565217388</c:v>
                </c:pt>
                <c:pt idx="54">
                  <c:v>56369.916666666664</c:v>
                </c:pt>
                <c:pt idx="55">
                  <c:v>43628.600000000006</c:v>
                </c:pt>
                <c:pt idx="56">
                  <c:v>62506.504761904769</c:v>
                </c:pt>
                <c:pt idx="57">
                  <c:v>40000.059374999997</c:v>
                </c:pt>
                <c:pt idx="58">
                  <c:v>55263.526086956525</c:v>
                </c:pt>
                <c:pt idx="59">
                  <c:v>44931.689285714288</c:v>
                </c:pt>
                <c:pt idx="60">
                  <c:v>38208.319354838706</c:v>
                </c:pt>
                <c:pt idx="61">
                  <c:v>39236.486666666671</c:v>
                </c:pt>
                <c:pt idx="62">
                  <c:v>43109.034615384611</c:v>
                </c:pt>
                <c:pt idx="63">
                  <c:v>39834.428571428572</c:v>
                </c:pt>
                <c:pt idx="64">
                  <c:v>34225.121874999997</c:v>
                </c:pt>
                <c:pt idx="65">
                  <c:v>38839.510714285716</c:v>
                </c:pt>
                <c:pt idx="66">
                  <c:v>41245.665384615386</c:v>
                </c:pt>
                <c:pt idx="67">
                  <c:v>36559.924137931033</c:v>
                </c:pt>
                <c:pt idx="68">
                  <c:v>36253.065517241375</c:v>
                </c:pt>
                <c:pt idx="69">
                  <c:v>33635.351612903229</c:v>
                </c:pt>
                <c:pt idx="70">
                  <c:v>41587.977599999998</c:v>
                </c:pt>
                <c:pt idx="71">
                  <c:v>34371.96</c:v>
                </c:pt>
                <c:pt idx="72">
                  <c:v>41170.667999999998</c:v>
                </c:pt>
                <c:pt idx="73">
                  <c:v>32492.782258064515</c:v>
                </c:pt>
                <c:pt idx="74">
                  <c:v>37259.470370370371</c:v>
                </c:pt>
                <c:pt idx="75">
                  <c:v>32228.475806451614</c:v>
                </c:pt>
                <c:pt idx="76">
                  <c:v>32198.540322580644</c:v>
                </c:pt>
                <c:pt idx="77">
                  <c:v>40729.885416666664</c:v>
                </c:pt>
                <c:pt idx="78">
                  <c:v>56692.261176470587</c:v>
                </c:pt>
                <c:pt idx="79">
                  <c:v>39986.025000000001</c:v>
                </c:pt>
                <c:pt idx="80">
                  <c:v>50128.978947368421</c:v>
                </c:pt>
                <c:pt idx="81">
                  <c:v>29696.0703125</c:v>
                </c:pt>
                <c:pt idx="82">
                  <c:v>47344.509999999995</c:v>
                </c:pt>
                <c:pt idx="83">
                  <c:v>29448.3359375</c:v>
                </c:pt>
                <c:pt idx="84">
                  <c:v>43895.059523809527</c:v>
                </c:pt>
                <c:pt idx="85">
                  <c:v>35422.605769230766</c:v>
                </c:pt>
                <c:pt idx="86">
                  <c:v>26275.522058823528</c:v>
                </c:pt>
                <c:pt idx="87">
                  <c:v>28768.129032258064</c:v>
                </c:pt>
                <c:pt idx="88">
                  <c:v>35659.092000000004</c:v>
                </c:pt>
                <c:pt idx="89">
                  <c:v>48573.899999999994</c:v>
                </c:pt>
                <c:pt idx="90">
                  <c:v>28970.210000000003</c:v>
                </c:pt>
                <c:pt idx="91">
                  <c:v>37761.960869565213</c:v>
                </c:pt>
                <c:pt idx="92">
                  <c:v>29493.950344827586</c:v>
                </c:pt>
                <c:pt idx="93">
                  <c:v>37150.432173913039</c:v>
                </c:pt>
                <c:pt idx="94">
                  <c:v>28404.902000000002</c:v>
                </c:pt>
                <c:pt idx="95">
                  <c:v>32688.113076923073</c:v>
                </c:pt>
                <c:pt idx="96">
                  <c:v>32533.661538461536</c:v>
                </c:pt>
                <c:pt idx="97">
                  <c:v>30440.840740740739</c:v>
                </c:pt>
                <c:pt idx="98">
                  <c:v>28796.587142857141</c:v>
                </c:pt>
                <c:pt idx="99">
                  <c:v>26227.239999999998</c:v>
                </c:pt>
                <c:pt idx="100">
                  <c:v>26139.903448275862</c:v>
                </c:pt>
                <c:pt idx="101">
                  <c:v>29751.202400000002</c:v>
                </c:pt>
                <c:pt idx="102">
                  <c:v>26422.710714285717</c:v>
                </c:pt>
                <c:pt idx="103">
                  <c:v>32022.004347826085</c:v>
                </c:pt>
                <c:pt idx="104">
                  <c:v>30535.190000000002</c:v>
                </c:pt>
                <c:pt idx="105">
                  <c:v>30499.583333333332</c:v>
                </c:pt>
                <c:pt idx="106">
                  <c:v>23420.080645161292</c:v>
                </c:pt>
                <c:pt idx="107">
                  <c:v>27706.246153846154</c:v>
                </c:pt>
                <c:pt idx="108">
                  <c:v>26970.857692307694</c:v>
                </c:pt>
                <c:pt idx="109">
                  <c:v>29010.414166666666</c:v>
                </c:pt>
                <c:pt idx="110">
                  <c:v>20904.899999999998</c:v>
                </c:pt>
                <c:pt idx="111">
                  <c:v>43085.21875</c:v>
                </c:pt>
                <c:pt idx="112">
                  <c:v>20179.801470588234</c:v>
                </c:pt>
                <c:pt idx="113">
                  <c:v>19286.785714285714</c:v>
                </c:pt>
                <c:pt idx="114">
                  <c:v>18974.226857142854</c:v>
                </c:pt>
                <c:pt idx="115">
                  <c:v>21224.830645161292</c:v>
                </c:pt>
                <c:pt idx="116">
                  <c:v>26008.843999999997</c:v>
                </c:pt>
                <c:pt idx="117">
                  <c:v>21953.193103448277</c:v>
                </c:pt>
                <c:pt idx="118">
                  <c:v>19685.7421875</c:v>
                </c:pt>
                <c:pt idx="119">
                  <c:v>18914.865454545456</c:v>
                </c:pt>
                <c:pt idx="120">
                  <c:v>19528.041935483874</c:v>
                </c:pt>
                <c:pt idx="121">
                  <c:v>33230.277777777781</c:v>
                </c:pt>
                <c:pt idx="122">
                  <c:v>24777.916666666668</c:v>
                </c:pt>
                <c:pt idx="123">
                  <c:v>19727.635333333335</c:v>
                </c:pt>
                <c:pt idx="124">
                  <c:v>17340.204117647056</c:v>
                </c:pt>
                <c:pt idx="125">
                  <c:v>20572.48</c:v>
                </c:pt>
                <c:pt idx="126">
                  <c:v>22928.73</c:v>
                </c:pt>
                <c:pt idx="127">
                  <c:v>18048.212903225805</c:v>
                </c:pt>
                <c:pt idx="128">
                  <c:v>28634.615789473683</c:v>
                </c:pt>
                <c:pt idx="129">
                  <c:v>19934.731481481482</c:v>
                </c:pt>
                <c:pt idx="130">
                  <c:v>17167.272258064513</c:v>
                </c:pt>
                <c:pt idx="131">
                  <c:v>24168.366363636367</c:v>
                </c:pt>
                <c:pt idx="132">
                  <c:v>22881.060869565219</c:v>
                </c:pt>
                <c:pt idx="133">
                  <c:v>16454.270322580644</c:v>
                </c:pt>
                <c:pt idx="134">
                  <c:v>15797.399375000001</c:v>
                </c:pt>
                <c:pt idx="135">
                  <c:v>19224.109230769231</c:v>
                </c:pt>
                <c:pt idx="136">
                  <c:v>17814.877142857142</c:v>
                </c:pt>
                <c:pt idx="137">
                  <c:v>16854.463448275863</c:v>
                </c:pt>
                <c:pt idx="138">
                  <c:v>16806.962068965517</c:v>
                </c:pt>
                <c:pt idx="139">
                  <c:v>14744.872727272726</c:v>
                </c:pt>
                <c:pt idx="140">
                  <c:v>17980.992592592593</c:v>
                </c:pt>
                <c:pt idx="141">
                  <c:v>24267.170000000002</c:v>
                </c:pt>
                <c:pt idx="142">
                  <c:v>30319.33</c:v>
                </c:pt>
                <c:pt idx="143">
                  <c:v>15293.788387096774</c:v>
                </c:pt>
                <c:pt idx="144">
                  <c:v>16525.885000000002</c:v>
                </c:pt>
                <c:pt idx="145">
                  <c:v>14199.225</c:v>
                </c:pt>
                <c:pt idx="146">
                  <c:v>16259.55</c:v>
                </c:pt>
                <c:pt idx="147">
                  <c:v>15037.504642857142</c:v>
                </c:pt>
                <c:pt idx="148">
                  <c:v>16776.608</c:v>
                </c:pt>
                <c:pt idx="149">
                  <c:v>13075.886875</c:v>
                </c:pt>
                <c:pt idx="150">
                  <c:v>19180.273809523809</c:v>
                </c:pt>
                <c:pt idx="151">
                  <c:v>21112.61842105263</c:v>
                </c:pt>
                <c:pt idx="152">
                  <c:v>12137.582424242424</c:v>
                </c:pt>
                <c:pt idx="153">
                  <c:v>18935.23523809524</c:v>
                </c:pt>
                <c:pt idx="154">
                  <c:v>23915.84</c:v>
                </c:pt>
                <c:pt idx="155">
                  <c:v>12272.128064516128</c:v>
                </c:pt>
                <c:pt idx="156">
                  <c:v>14391.740384615385</c:v>
                </c:pt>
                <c:pt idx="157">
                  <c:v>13283.045714285716</c:v>
                </c:pt>
                <c:pt idx="158">
                  <c:v>13711.878518518517</c:v>
                </c:pt>
                <c:pt idx="159">
                  <c:v>11144.701818181817</c:v>
                </c:pt>
                <c:pt idx="160">
                  <c:v>16341.951818181818</c:v>
                </c:pt>
                <c:pt idx="161">
                  <c:v>12723.111785714285</c:v>
                </c:pt>
                <c:pt idx="162">
                  <c:v>14812.005416666667</c:v>
                </c:pt>
                <c:pt idx="163">
                  <c:v>12291.098214285714</c:v>
                </c:pt>
                <c:pt idx="164">
                  <c:v>12549.976153846153</c:v>
                </c:pt>
                <c:pt idx="165">
                  <c:v>12016.986296296296</c:v>
                </c:pt>
                <c:pt idx="166">
                  <c:v>11998.264074074074</c:v>
                </c:pt>
                <c:pt idx="167">
                  <c:v>14740.891428571427</c:v>
                </c:pt>
                <c:pt idx="168">
                  <c:v>11340.351153846153</c:v>
                </c:pt>
                <c:pt idx="169">
                  <c:v>18622.691999999999</c:v>
                </c:pt>
                <c:pt idx="170">
                  <c:v>11021.155200000001</c:v>
                </c:pt>
                <c:pt idx="171">
                  <c:v>9773.8482142857138</c:v>
                </c:pt>
                <c:pt idx="172">
                  <c:v>10813.88</c:v>
                </c:pt>
                <c:pt idx="173">
                  <c:v>12259.318181818182</c:v>
                </c:pt>
                <c:pt idx="174">
                  <c:v>9300.0182758620704</c:v>
                </c:pt>
                <c:pt idx="175">
                  <c:v>10749.402399999999</c:v>
                </c:pt>
                <c:pt idx="176">
                  <c:v>10873.086086956522</c:v>
                </c:pt>
                <c:pt idx="177">
                  <c:v>11204.05909090909</c:v>
                </c:pt>
                <c:pt idx="178">
                  <c:v>9672.7858333333334</c:v>
                </c:pt>
                <c:pt idx="179">
                  <c:v>12596.154705882353</c:v>
                </c:pt>
                <c:pt idx="180">
                  <c:v>6165.8117647058825</c:v>
                </c:pt>
                <c:pt idx="181">
                  <c:v>8641.6645833333332</c:v>
                </c:pt>
                <c:pt idx="182">
                  <c:v>11498.258888888889</c:v>
                </c:pt>
                <c:pt idx="183">
                  <c:v>8227.1966666666667</c:v>
                </c:pt>
              </c:numCache>
            </c:numRef>
          </c:yVal>
          <c:smooth val="0"/>
          <c:extLst>
            <c:ext xmlns:c16="http://schemas.microsoft.com/office/drawing/2014/chart" uri="{C3380CC4-5D6E-409C-BE32-E72D297353CC}">
              <c16:uniqueId val="{00000000-EFA8-41EE-9794-A89E80D6A5AC}"/>
            </c:ext>
          </c:extLst>
        </c:ser>
        <c:dLbls>
          <c:showLegendKey val="0"/>
          <c:showVal val="0"/>
          <c:showCatName val="0"/>
          <c:showSerName val="0"/>
          <c:showPercent val="0"/>
          <c:showBubbleSize val="0"/>
        </c:dLbls>
        <c:axId val="968133384"/>
        <c:axId val="968137304"/>
      </c:scatterChart>
      <c:valAx>
        <c:axId val="968133384"/>
        <c:scaling>
          <c:orientation val="minMax"/>
          <c:min val="40"/>
        </c:scaling>
        <c:delete val="0"/>
        <c:axPos val="b"/>
        <c:title>
          <c:tx>
            <c:rich>
              <a:bodyPr/>
              <a:lstStyle/>
              <a:p>
                <a:pPr>
                  <a:defRPr sz="800" b="0"/>
                </a:pPr>
                <a:r>
                  <a:rPr lang="en-US"/>
                  <a:t>Driving Accuracy / 2005 Data</a:t>
                </a:r>
              </a:p>
            </c:rich>
          </c:tx>
          <c:layout/>
          <c:overlay val="0"/>
        </c:title>
        <c:numFmt formatCode="General" sourceLinked="0"/>
        <c:majorTickMark val="out"/>
        <c:minorTickMark val="none"/>
        <c:tickLblPos val="nextTo"/>
        <c:txPr>
          <a:bodyPr/>
          <a:lstStyle/>
          <a:p>
            <a:pPr>
              <a:defRPr sz="800" b="0"/>
            </a:pPr>
            <a:endParaRPr lang="en-US"/>
          </a:p>
        </c:txPr>
        <c:crossAx val="968137304"/>
        <c:crosses val="autoZero"/>
        <c:crossBetween val="midCat"/>
      </c:valAx>
      <c:valAx>
        <c:axId val="968137304"/>
        <c:scaling>
          <c:orientation val="minMax"/>
        </c:scaling>
        <c:delete val="0"/>
        <c:axPos val="l"/>
        <c:title>
          <c:tx>
            <c:rich>
              <a:bodyPr/>
              <a:lstStyle/>
              <a:p>
                <a:pPr>
                  <a:defRPr sz="800" b="0"/>
                </a:pPr>
                <a:r>
                  <a:rPr lang="en-US"/>
                  <a:t>Earnings/Event / 2005 Data</a:t>
                </a:r>
              </a:p>
            </c:rich>
          </c:tx>
          <c:layout/>
          <c:overlay val="0"/>
        </c:title>
        <c:numFmt formatCode="General" sourceLinked="0"/>
        <c:majorTickMark val="out"/>
        <c:minorTickMark val="none"/>
        <c:tickLblPos val="nextTo"/>
        <c:txPr>
          <a:bodyPr/>
          <a:lstStyle/>
          <a:p>
            <a:pPr>
              <a:defRPr sz="800" b="0"/>
            </a:pPr>
            <a:endParaRPr lang="en-US"/>
          </a:p>
        </c:txPr>
        <c:crossAx val="968133384"/>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Earnings/Event vs Putting Average of 2005 Data</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 2005'!ScatterX_9F775</c:f>
              <c:numCache>
                <c:formatCode>General</c:formatCode>
                <c:ptCount val="184"/>
                <c:pt idx="0">
                  <c:v>1.7310000000000001</c:v>
                </c:pt>
                <c:pt idx="1">
                  <c:v>1.7669999999999999</c:v>
                </c:pt>
                <c:pt idx="2">
                  <c:v>1.74</c:v>
                </c:pt>
                <c:pt idx="3">
                  <c:v>1.7470000000000001</c:v>
                </c:pt>
                <c:pt idx="4">
                  <c:v>1.7370000000000001</c:v>
                </c:pt>
                <c:pt idx="5">
                  <c:v>1.79</c:v>
                </c:pt>
                <c:pt idx="6">
                  <c:v>1.7370000000000001</c:v>
                </c:pt>
                <c:pt idx="7">
                  <c:v>1.768</c:v>
                </c:pt>
                <c:pt idx="8">
                  <c:v>1.762</c:v>
                </c:pt>
                <c:pt idx="9">
                  <c:v>1.827</c:v>
                </c:pt>
                <c:pt idx="10">
                  <c:v>1.804</c:v>
                </c:pt>
                <c:pt idx="11">
                  <c:v>1.7609999999999999</c:v>
                </c:pt>
                <c:pt idx="12">
                  <c:v>1.7789999999999999</c:v>
                </c:pt>
                <c:pt idx="13">
                  <c:v>1.78</c:v>
                </c:pt>
                <c:pt idx="14">
                  <c:v>1.79</c:v>
                </c:pt>
                <c:pt idx="15">
                  <c:v>1.734</c:v>
                </c:pt>
                <c:pt idx="16">
                  <c:v>1.774</c:v>
                </c:pt>
                <c:pt idx="17">
                  <c:v>1.796</c:v>
                </c:pt>
                <c:pt idx="18">
                  <c:v>1.7150000000000001</c:v>
                </c:pt>
                <c:pt idx="19">
                  <c:v>1.7749999999999999</c:v>
                </c:pt>
                <c:pt idx="20">
                  <c:v>1.7310000000000001</c:v>
                </c:pt>
                <c:pt idx="21">
                  <c:v>1.78</c:v>
                </c:pt>
                <c:pt idx="22">
                  <c:v>1.802</c:v>
                </c:pt>
                <c:pt idx="23">
                  <c:v>1.8120000000000001</c:v>
                </c:pt>
                <c:pt idx="24">
                  <c:v>1.7729999999999999</c:v>
                </c:pt>
                <c:pt idx="25">
                  <c:v>1.766</c:v>
                </c:pt>
                <c:pt idx="26">
                  <c:v>1.776</c:v>
                </c:pt>
                <c:pt idx="27">
                  <c:v>1.7509999999999999</c:v>
                </c:pt>
                <c:pt idx="28">
                  <c:v>1.796</c:v>
                </c:pt>
                <c:pt idx="29">
                  <c:v>1.7729999999999999</c:v>
                </c:pt>
                <c:pt idx="30">
                  <c:v>1.7649999999999999</c:v>
                </c:pt>
                <c:pt idx="31">
                  <c:v>1.764</c:v>
                </c:pt>
                <c:pt idx="32">
                  <c:v>1.746</c:v>
                </c:pt>
                <c:pt idx="33">
                  <c:v>1.7789999999999999</c:v>
                </c:pt>
                <c:pt idx="34">
                  <c:v>1.7689999999999999</c:v>
                </c:pt>
                <c:pt idx="35">
                  <c:v>1.762</c:v>
                </c:pt>
                <c:pt idx="36">
                  <c:v>1.738</c:v>
                </c:pt>
                <c:pt idx="37">
                  <c:v>1.7969999999999999</c:v>
                </c:pt>
                <c:pt idx="38">
                  <c:v>1.762</c:v>
                </c:pt>
                <c:pt idx="39">
                  <c:v>1.7809999999999999</c:v>
                </c:pt>
                <c:pt idx="40">
                  <c:v>1.752</c:v>
                </c:pt>
                <c:pt idx="41">
                  <c:v>1.7849999999999999</c:v>
                </c:pt>
                <c:pt idx="42">
                  <c:v>1.7589999999999999</c:v>
                </c:pt>
                <c:pt idx="43">
                  <c:v>1.7829999999999999</c:v>
                </c:pt>
                <c:pt idx="44">
                  <c:v>1.7390000000000001</c:v>
                </c:pt>
                <c:pt idx="45">
                  <c:v>1.8</c:v>
                </c:pt>
                <c:pt idx="46">
                  <c:v>1.7789999999999999</c:v>
                </c:pt>
                <c:pt idx="47">
                  <c:v>1.772</c:v>
                </c:pt>
                <c:pt idx="48">
                  <c:v>1.778</c:v>
                </c:pt>
                <c:pt idx="49">
                  <c:v>1.7789999999999999</c:v>
                </c:pt>
                <c:pt idx="50">
                  <c:v>1.7769999999999999</c:v>
                </c:pt>
                <c:pt idx="51">
                  <c:v>1.7929999999999999</c:v>
                </c:pt>
                <c:pt idx="52">
                  <c:v>1.7929999999999999</c:v>
                </c:pt>
                <c:pt idx="53">
                  <c:v>1.806</c:v>
                </c:pt>
                <c:pt idx="54">
                  <c:v>1.7969999999999999</c:v>
                </c:pt>
                <c:pt idx="55">
                  <c:v>1.7849999999999999</c:v>
                </c:pt>
                <c:pt idx="56">
                  <c:v>1.77</c:v>
                </c:pt>
                <c:pt idx="57">
                  <c:v>1.7490000000000001</c:v>
                </c:pt>
                <c:pt idx="58">
                  <c:v>1.7869999999999999</c:v>
                </c:pt>
                <c:pt idx="59">
                  <c:v>1.79</c:v>
                </c:pt>
                <c:pt idx="60">
                  <c:v>1.7929999999999999</c:v>
                </c:pt>
                <c:pt idx="61">
                  <c:v>1.774</c:v>
                </c:pt>
                <c:pt idx="62">
                  <c:v>1.7509999999999999</c:v>
                </c:pt>
                <c:pt idx="63">
                  <c:v>1.7549999999999999</c:v>
                </c:pt>
                <c:pt idx="64">
                  <c:v>1.768</c:v>
                </c:pt>
                <c:pt idx="65">
                  <c:v>1.7769999999999999</c:v>
                </c:pt>
                <c:pt idx="66">
                  <c:v>1.7789999999999999</c:v>
                </c:pt>
                <c:pt idx="67">
                  <c:v>1.7829999999999999</c:v>
                </c:pt>
                <c:pt idx="68">
                  <c:v>1.7589999999999999</c:v>
                </c:pt>
                <c:pt idx="69">
                  <c:v>1.796</c:v>
                </c:pt>
                <c:pt idx="70">
                  <c:v>1.8240000000000001</c:v>
                </c:pt>
                <c:pt idx="71">
                  <c:v>1.78</c:v>
                </c:pt>
                <c:pt idx="72">
                  <c:v>1.806</c:v>
                </c:pt>
                <c:pt idx="73">
                  <c:v>1.784</c:v>
                </c:pt>
                <c:pt idx="74">
                  <c:v>1.7330000000000001</c:v>
                </c:pt>
                <c:pt idx="75">
                  <c:v>1.764</c:v>
                </c:pt>
                <c:pt idx="76">
                  <c:v>1.766</c:v>
                </c:pt>
                <c:pt idx="77">
                  <c:v>1.772</c:v>
                </c:pt>
                <c:pt idx="78">
                  <c:v>1.71</c:v>
                </c:pt>
                <c:pt idx="79">
                  <c:v>1.7829999999999999</c:v>
                </c:pt>
                <c:pt idx="80">
                  <c:v>1.7949999999999999</c:v>
                </c:pt>
                <c:pt idx="81">
                  <c:v>1.7609999999999999</c:v>
                </c:pt>
                <c:pt idx="82">
                  <c:v>1.788</c:v>
                </c:pt>
                <c:pt idx="83">
                  <c:v>1.802</c:v>
                </c:pt>
                <c:pt idx="84">
                  <c:v>1.7849999999999999</c:v>
                </c:pt>
                <c:pt idx="85">
                  <c:v>1.79</c:v>
                </c:pt>
                <c:pt idx="86">
                  <c:v>1.778</c:v>
                </c:pt>
                <c:pt idx="87">
                  <c:v>1.7410000000000001</c:v>
                </c:pt>
                <c:pt idx="88">
                  <c:v>1.76</c:v>
                </c:pt>
                <c:pt idx="89">
                  <c:v>1.772</c:v>
                </c:pt>
                <c:pt idx="90">
                  <c:v>1.8069999999999999</c:v>
                </c:pt>
                <c:pt idx="91">
                  <c:v>1.7729999999999999</c:v>
                </c:pt>
                <c:pt idx="92">
                  <c:v>1.7909999999999999</c:v>
                </c:pt>
                <c:pt idx="93">
                  <c:v>1.7889999999999999</c:v>
                </c:pt>
                <c:pt idx="94">
                  <c:v>1.7809999999999999</c:v>
                </c:pt>
                <c:pt idx="95">
                  <c:v>1.7809999999999999</c:v>
                </c:pt>
                <c:pt idx="96">
                  <c:v>1.792</c:v>
                </c:pt>
                <c:pt idx="97">
                  <c:v>1.7549999999999999</c:v>
                </c:pt>
                <c:pt idx="98">
                  <c:v>1.792</c:v>
                </c:pt>
                <c:pt idx="99">
                  <c:v>1.7689999999999999</c:v>
                </c:pt>
                <c:pt idx="100">
                  <c:v>1.782</c:v>
                </c:pt>
                <c:pt idx="101">
                  <c:v>1.7949999999999999</c:v>
                </c:pt>
                <c:pt idx="102">
                  <c:v>1.788</c:v>
                </c:pt>
                <c:pt idx="103">
                  <c:v>1.762</c:v>
                </c:pt>
                <c:pt idx="104">
                  <c:v>1.762</c:v>
                </c:pt>
                <c:pt idx="105">
                  <c:v>1.766</c:v>
                </c:pt>
                <c:pt idx="106">
                  <c:v>1.7889999999999999</c:v>
                </c:pt>
                <c:pt idx="107">
                  <c:v>1.78</c:v>
                </c:pt>
                <c:pt idx="108">
                  <c:v>1.819</c:v>
                </c:pt>
                <c:pt idx="109">
                  <c:v>1.798</c:v>
                </c:pt>
                <c:pt idx="110">
                  <c:v>1.764</c:v>
                </c:pt>
                <c:pt idx="111">
                  <c:v>1.768</c:v>
                </c:pt>
                <c:pt idx="112">
                  <c:v>1.7749999999999999</c:v>
                </c:pt>
                <c:pt idx="113">
                  <c:v>1.7629999999999999</c:v>
                </c:pt>
                <c:pt idx="114">
                  <c:v>1.7330000000000001</c:v>
                </c:pt>
                <c:pt idx="115">
                  <c:v>1.7569999999999999</c:v>
                </c:pt>
                <c:pt idx="116">
                  <c:v>1.77</c:v>
                </c:pt>
                <c:pt idx="117">
                  <c:v>1.8009999999999999</c:v>
                </c:pt>
                <c:pt idx="118">
                  <c:v>1.758</c:v>
                </c:pt>
                <c:pt idx="119">
                  <c:v>1.788</c:v>
                </c:pt>
                <c:pt idx="120">
                  <c:v>1.778</c:v>
                </c:pt>
                <c:pt idx="121">
                  <c:v>1.7689999999999999</c:v>
                </c:pt>
                <c:pt idx="122">
                  <c:v>1.8109999999999999</c:v>
                </c:pt>
                <c:pt idx="123">
                  <c:v>1.7569999999999999</c:v>
                </c:pt>
                <c:pt idx="124">
                  <c:v>1.772</c:v>
                </c:pt>
                <c:pt idx="125">
                  <c:v>1.788</c:v>
                </c:pt>
                <c:pt idx="126">
                  <c:v>1.76</c:v>
                </c:pt>
                <c:pt idx="127">
                  <c:v>1.77</c:v>
                </c:pt>
                <c:pt idx="128">
                  <c:v>1.8049999999999999</c:v>
                </c:pt>
                <c:pt idx="129">
                  <c:v>1.7929999999999999</c:v>
                </c:pt>
                <c:pt idx="130">
                  <c:v>1.7769999999999999</c:v>
                </c:pt>
                <c:pt idx="131">
                  <c:v>1.7609999999999999</c:v>
                </c:pt>
                <c:pt idx="132">
                  <c:v>1.7569999999999999</c:v>
                </c:pt>
                <c:pt idx="133">
                  <c:v>1.8220000000000001</c:v>
                </c:pt>
                <c:pt idx="134">
                  <c:v>1.7789999999999999</c:v>
                </c:pt>
                <c:pt idx="135">
                  <c:v>1.7689999999999999</c:v>
                </c:pt>
                <c:pt idx="136">
                  <c:v>1.8089999999999999</c:v>
                </c:pt>
                <c:pt idx="137">
                  <c:v>1.796</c:v>
                </c:pt>
                <c:pt idx="138">
                  <c:v>1.8049999999999999</c:v>
                </c:pt>
                <c:pt idx="139">
                  <c:v>1.77</c:v>
                </c:pt>
                <c:pt idx="140">
                  <c:v>1.772</c:v>
                </c:pt>
                <c:pt idx="141">
                  <c:v>1.8580000000000001</c:v>
                </c:pt>
                <c:pt idx="142">
                  <c:v>1.7989999999999999</c:v>
                </c:pt>
                <c:pt idx="143">
                  <c:v>1.764</c:v>
                </c:pt>
                <c:pt idx="144">
                  <c:v>1.788</c:v>
                </c:pt>
                <c:pt idx="145">
                  <c:v>1.8009999999999999</c:v>
                </c:pt>
                <c:pt idx="146">
                  <c:v>1.7809999999999999</c:v>
                </c:pt>
                <c:pt idx="147">
                  <c:v>1.7849999999999999</c:v>
                </c:pt>
                <c:pt idx="148">
                  <c:v>1.7589999999999999</c:v>
                </c:pt>
                <c:pt idx="149">
                  <c:v>1.8089999999999999</c:v>
                </c:pt>
                <c:pt idx="150">
                  <c:v>1.7909999999999999</c:v>
                </c:pt>
                <c:pt idx="151">
                  <c:v>1.827</c:v>
                </c:pt>
                <c:pt idx="152">
                  <c:v>1.798</c:v>
                </c:pt>
                <c:pt idx="153">
                  <c:v>1.7130000000000001</c:v>
                </c:pt>
                <c:pt idx="154">
                  <c:v>1.7649999999999999</c:v>
                </c:pt>
                <c:pt idx="155">
                  <c:v>1.8049999999999999</c:v>
                </c:pt>
                <c:pt idx="156">
                  <c:v>1.764</c:v>
                </c:pt>
                <c:pt idx="157">
                  <c:v>1.75</c:v>
                </c:pt>
                <c:pt idx="158">
                  <c:v>1.7649999999999999</c:v>
                </c:pt>
                <c:pt idx="159">
                  <c:v>1.7729999999999999</c:v>
                </c:pt>
                <c:pt idx="160">
                  <c:v>1.7589999999999999</c:v>
                </c:pt>
                <c:pt idx="161">
                  <c:v>1.819</c:v>
                </c:pt>
                <c:pt idx="162">
                  <c:v>1.7270000000000001</c:v>
                </c:pt>
                <c:pt idx="163">
                  <c:v>1.7709999999999999</c:v>
                </c:pt>
                <c:pt idx="164">
                  <c:v>1.8120000000000001</c:v>
                </c:pt>
                <c:pt idx="165">
                  <c:v>1.7989999999999999</c:v>
                </c:pt>
                <c:pt idx="166">
                  <c:v>1.8</c:v>
                </c:pt>
                <c:pt idx="167">
                  <c:v>1.788</c:v>
                </c:pt>
                <c:pt idx="168">
                  <c:v>1.8320000000000001</c:v>
                </c:pt>
                <c:pt idx="169">
                  <c:v>1.7390000000000001</c:v>
                </c:pt>
                <c:pt idx="170">
                  <c:v>1.7929999999999999</c:v>
                </c:pt>
                <c:pt idx="171">
                  <c:v>1.7909999999999999</c:v>
                </c:pt>
                <c:pt idx="172">
                  <c:v>1.758</c:v>
                </c:pt>
                <c:pt idx="173">
                  <c:v>1.7889999999999999</c:v>
                </c:pt>
                <c:pt idx="174">
                  <c:v>1.8080000000000001</c:v>
                </c:pt>
                <c:pt idx="175">
                  <c:v>1.8220000000000001</c:v>
                </c:pt>
                <c:pt idx="176">
                  <c:v>1.746</c:v>
                </c:pt>
                <c:pt idx="177">
                  <c:v>1.7509999999999999</c:v>
                </c:pt>
                <c:pt idx="178">
                  <c:v>1.8129999999999999</c:v>
                </c:pt>
                <c:pt idx="179">
                  <c:v>1.7769999999999999</c:v>
                </c:pt>
                <c:pt idx="180">
                  <c:v>1.784</c:v>
                </c:pt>
                <c:pt idx="181">
                  <c:v>1.756</c:v>
                </c:pt>
                <c:pt idx="182">
                  <c:v>1.7949999999999999</c:v>
                </c:pt>
                <c:pt idx="183">
                  <c:v>1.8080000000000001</c:v>
                </c:pt>
              </c:numCache>
            </c:numRef>
          </c:xVal>
          <c:yVal>
            <c:numRef>
              <c:f>'Scatterplot 2005'!ScatterY_9F775</c:f>
              <c:numCache>
                <c:formatCode>General</c:formatCode>
                <c:ptCount val="184"/>
                <c:pt idx="0">
                  <c:v>506096.38095238095</c:v>
                </c:pt>
                <c:pt idx="1">
                  <c:v>267244.53333333333</c:v>
                </c:pt>
                <c:pt idx="2">
                  <c:v>271409.73809523811</c:v>
                </c:pt>
                <c:pt idx="3">
                  <c:v>163668.01923076922</c:v>
                </c:pt>
                <c:pt idx="4">
                  <c:v>158480.53200000001</c:v>
                </c:pt>
                <c:pt idx="5">
                  <c:v>156832.82608695651</c:v>
                </c:pt>
                <c:pt idx="6">
                  <c:v>148439.49166666667</c:v>
                </c:pt>
                <c:pt idx="7">
                  <c:v>194116.98888888888</c:v>
                </c:pt>
                <c:pt idx="8">
                  <c:v>124966.76153846153</c:v>
                </c:pt>
                <c:pt idx="9">
                  <c:v>160668.75</c:v>
                </c:pt>
                <c:pt idx="10">
                  <c:v>94334.86</c:v>
                </c:pt>
                <c:pt idx="11">
                  <c:v>111047.14583333333</c:v>
                </c:pt>
                <c:pt idx="12">
                  <c:v>110782.45833333333</c:v>
                </c:pt>
                <c:pt idx="13">
                  <c:v>174382.06666666668</c:v>
                </c:pt>
                <c:pt idx="14">
                  <c:v>136434.5</c:v>
                </c:pt>
                <c:pt idx="15">
                  <c:v>103208.53199999999</c:v>
                </c:pt>
                <c:pt idx="16">
                  <c:v>137808.98888888888</c:v>
                </c:pt>
                <c:pt idx="17">
                  <c:v>84878.68965517242</c:v>
                </c:pt>
                <c:pt idx="18">
                  <c:v>117015.68095238095</c:v>
                </c:pt>
                <c:pt idx="19">
                  <c:v>88571.54814814814</c:v>
                </c:pt>
                <c:pt idx="20">
                  <c:v>88847.588461538457</c:v>
                </c:pt>
                <c:pt idx="21">
                  <c:v>72143.709677419349</c:v>
                </c:pt>
                <c:pt idx="22">
                  <c:v>88100.251999999993</c:v>
                </c:pt>
                <c:pt idx="23">
                  <c:v>64657.891176470584</c:v>
                </c:pt>
                <c:pt idx="24">
                  <c:v>80937.399999999994</c:v>
                </c:pt>
                <c:pt idx="25">
                  <c:v>74894.062068965504</c:v>
                </c:pt>
                <c:pt idx="26">
                  <c:v>79005.518518518526</c:v>
                </c:pt>
                <c:pt idx="27">
                  <c:v>75126.78571428571</c:v>
                </c:pt>
                <c:pt idx="28">
                  <c:v>71528.589655172414</c:v>
                </c:pt>
                <c:pt idx="29">
                  <c:v>73216.707142857151</c:v>
                </c:pt>
                <c:pt idx="30">
                  <c:v>58642.664705882358</c:v>
                </c:pt>
                <c:pt idx="31">
                  <c:v>66656.848275862067</c:v>
                </c:pt>
                <c:pt idx="32">
                  <c:v>74295.234615384616</c:v>
                </c:pt>
                <c:pt idx="33">
                  <c:v>70296.22592592593</c:v>
                </c:pt>
                <c:pt idx="34">
                  <c:v>67448.842857142867</c:v>
                </c:pt>
                <c:pt idx="35">
                  <c:v>57111.671875</c:v>
                </c:pt>
                <c:pt idx="36">
                  <c:v>60651.566666666666</c:v>
                </c:pt>
                <c:pt idx="37">
                  <c:v>82008.136363636368</c:v>
                </c:pt>
                <c:pt idx="38">
                  <c:v>59881.36</c:v>
                </c:pt>
                <c:pt idx="39">
                  <c:v>73557.233333333337</c:v>
                </c:pt>
                <c:pt idx="40">
                  <c:v>110264.1875</c:v>
                </c:pt>
                <c:pt idx="41">
                  <c:v>70396.831999999995</c:v>
                </c:pt>
                <c:pt idx="42">
                  <c:v>66655.730769230766</c:v>
                </c:pt>
                <c:pt idx="43">
                  <c:v>53475.893750000003</c:v>
                </c:pt>
                <c:pt idx="44">
                  <c:v>73936.304347826081</c:v>
                </c:pt>
                <c:pt idx="45">
                  <c:v>82770.805000000008</c:v>
                </c:pt>
                <c:pt idx="46">
                  <c:v>62069.803846153845</c:v>
                </c:pt>
                <c:pt idx="47">
                  <c:v>50251.765625</c:v>
                </c:pt>
                <c:pt idx="48">
                  <c:v>55385.693103448277</c:v>
                </c:pt>
                <c:pt idx="49">
                  <c:v>48669.145454545454</c:v>
                </c:pt>
                <c:pt idx="50">
                  <c:v>59004.541666666664</c:v>
                </c:pt>
                <c:pt idx="51">
                  <c:v>70517.514999999999</c:v>
                </c:pt>
                <c:pt idx="52">
                  <c:v>48756.807142857149</c:v>
                </c:pt>
                <c:pt idx="53">
                  <c:v>59281.169565217388</c:v>
                </c:pt>
                <c:pt idx="54">
                  <c:v>56369.916666666664</c:v>
                </c:pt>
                <c:pt idx="55">
                  <c:v>43628.600000000006</c:v>
                </c:pt>
                <c:pt idx="56">
                  <c:v>62506.504761904769</c:v>
                </c:pt>
                <c:pt idx="57">
                  <c:v>40000.059374999997</c:v>
                </c:pt>
                <c:pt idx="58">
                  <c:v>55263.526086956525</c:v>
                </c:pt>
                <c:pt idx="59">
                  <c:v>44931.689285714288</c:v>
                </c:pt>
                <c:pt idx="60">
                  <c:v>38208.319354838706</c:v>
                </c:pt>
                <c:pt idx="61">
                  <c:v>39236.486666666671</c:v>
                </c:pt>
                <c:pt idx="62">
                  <c:v>43109.034615384611</c:v>
                </c:pt>
                <c:pt idx="63">
                  <c:v>39834.428571428572</c:v>
                </c:pt>
                <c:pt idx="64">
                  <c:v>34225.121874999997</c:v>
                </c:pt>
                <c:pt idx="65">
                  <c:v>38839.510714285716</c:v>
                </c:pt>
                <c:pt idx="66">
                  <c:v>41245.665384615386</c:v>
                </c:pt>
                <c:pt idx="67">
                  <c:v>36559.924137931033</c:v>
                </c:pt>
                <c:pt idx="68">
                  <c:v>36253.065517241375</c:v>
                </c:pt>
                <c:pt idx="69">
                  <c:v>33635.351612903229</c:v>
                </c:pt>
                <c:pt idx="70">
                  <c:v>41587.977599999998</c:v>
                </c:pt>
                <c:pt idx="71">
                  <c:v>34371.96</c:v>
                </c:pt>
                <c:pt idx="72">
                  <c:v>41170.667999999998</c:v>
                </c:pt>
                <c:pt idx="73">
                  <c:v>32492.782258064515</c:v>
                </c:pt>
                <c:pt idx="74">
                  <c:v>37259.470370370371</c:v>
                </c:pt>
                <c:pt idx="75">
                  <c:v>32228.475806451614</c:v>
                </c:pt>
                <c:pt idx="76">
                  <c:v>32198.540322580644</c:v>
                </c:pt>
                <c:pt idx="77">
                  <c:v>40729.885416666664</c:v>
                </c:pt>
                <c:pt idx="78">
                  <c:v>56692.261176470587</c:v>
                </c:pt>
                <c:pt idx="79">
                  <c:v>39986.025000000001</c:v>
                </c:pt>
                <c:pt idx="80">
                  <c:v>50128.978947368421</c:v>
                </c:pt>
                <c:pt idx="81">
                  <c:v>29696.0703125</c:v>
                </c:pt>
                <c:pt idx="82">
                  <c:v>47344.509999999995</c:v>
                </c:pt>
                <c:pt idx="83">
                  <c:v>29448.3359375</c:v>
                </c:pt>
                <c:pt idx="84">
                  <c:v>43895.059523809527</c:v>
                </c:pt>
                <c:pt idx="85">
                  <c:v>35422.605769230766</c:v>
                </c:pt>
                <c:pt idx="86">
                  <c:v>26275.522058823528</c:v>
                </c:pt>
                <c:pt idx="87">
                  <c:v>28768.129032258064</c:v>
                </c:pt>
                <c:pt idx="88">
                  <c:v>35659.092000000004</c:v>
                </c:pt>
                <c:pt idx="89">
                  <c:v>48573.899999999994</c:v>
                </c:pt>
                <c:pt idx="90">
                  <c:v>28970.210000000003</c:v>
                </c:pt>
                <c:pt idx="91">
                  <c:v>37761.960869565213</c:v>
                </c:pt>
                <c:pt idx="92">
                  <c:v>29493.950344827586</c:v>
                </c:pt>
                <c:pt idx="93">
                  <c:v>37150.432173913039</c:v>
                </c:pt>
                <c:pt idx="94">
                  <c:v>28404.902000000002</c:v>
                </c:pt>
                <c:pt idx="95">
                  <c:v>32688.113076923073</c:v>
                </c:pt>
                <c:pt idx="96">
                  <c:v>32533.661538461536</c:v>
                </c:pt>
                <c:pt idx="97">
                  <c:v>30440.840740740739</c:v>
                </c:pt>
                <c:pt idx="98">
                  <c:v>28796.587142857141</c:v>
                </c:pt>
                <c:pt idx="99">
                  <c:v>26227.239999999998</c:v>
                </c:pt>
                <c:pt idx="100">
                  <c:v>26139.903448275862</c:v>
                </c:pt>
                <c:pt idx="101">
                  <c:v>29751.202400000002</c:v>
                </c:pt>
                <c:pt idx="102">
                  <c:v>26422.710714285717</c:v>
                </c:pt>
                <c:pt idx="103">
                  <c:v>32022.004347826085</c:v>
                </c:pt>
                <c:pt idx="104">
                  <c:v>30535.190000000002</c:v>
                </c:pt>
                <c:pt idx="105">
                  <c:v>30499.583333333332</c:v>
                </c:pt>
                <c:pt idx="106">
                  <c:v>23420.080645161292</c:v>
                </c:pt>
                <c:pt idx="107">
                  <c:v>27706.246153846154</c:v>
                </c:pt>
                <c:pt idx="108">
                  <c:v>26970.857692307694</c:v>
                </c:pt>
                <c:pt idx="109">
                  <c:v>29010.414166666666</c:v>
                </c:pt>
                <c:pt idx="110">
                  <c:v>20904.899999999998</c:v>
                </c:pt>
                <c:pt idx="111">
                  <c:v>43085.21875</c:v>
                </c:pt>
                <c:pt idx="112">
                  <c:v>20179.801470588234</c:v>
                </c:pt>
                <c:pt idx="113">
                  <c:v>19286.785714285714</c:v>
                </c:pt>
                <c:pt idx="114">
                  <c:v>18974.226857142854</c:v>
                </c:pt>
                <c:pt idx="115">
                  <c:v>21224.830645161292</c:v>
                </c:pt>
                <c:pt idx="116">
                  <c:v>26008.843999999997</c:v>
                </c:pt>
                <c:pt idx="117">
                  <c:v>21953.193103448277</c:v>
                </c:pt>
                <c:pt idx="118">
                  <c:v>19685.7421875</c:v>
                </c:pt>
                <c:pt idx="119">
                  <c:v>18914.865454545456</c:v>
                </c:pt>
                <c:pt idx="120">
                  <c:v>19528.041935483874</c:v>
                </c:pt>
                <c:pt idx="121">
                  <c:v>33230.277777777781</c:v>
                </c:pt>
                <c:pt idx="122">
                  <c:v>24777.916666666668</c:v>
                </c:pt>
                <c:pt idx="123">
                  <c:v>19727.635333333335</c:v>
                </c:pt>
                <c:pt idx="124">
                  <c:v>17340.204117647056</c:v>
                </c:pt>
                <c:pt idx="125">
                  <c:v>20572.48</c:v>
                </c:pt>
                <c:pt idx="126">
                  <c:v>22928.73</c:v>
                </c:pt>
                <c:pt idx="127">
                  <c:v>18048.212903225805</c:v>
                </c:pt>
                <c:pt idx="128">
                  <c:v>28634.615789473683</c:v>
                </c:pt>
                <c:pt idx="129">
                  <c:v>19934.731481481482</c:v>
                </c:pt>
                <c:pt idx="130">
                  <c:v>17167.272258064513</c:v>
                </c:pt>
                <c:pt idx="131">
                  <c:v>24168.366363636367</c:v>
                </c:pt>
                <c:pt idx="132">
                  <c:v>22881.060869565219</c:v>
                </c:pt>
                <c:pt idx="133">
                  <c:v>16454.270322580644</c:v>
                </c:pt>
                <c:pt idx="134">
                  <c:v>15797.399375000001</c:v>
                </c:pt>
                <c:pt idx="135">
                  <c:v>19224.109230769231</c:v>
                </c:pt>
                <c:pt idx="136">
                  <c:v>17814.877142857142</c:v>
                </c:pt>
                <c:pt idx="137">
                  <c:v>16854.463448275863</c:v>
                </c:pt>
                <c:pt idx="138">
                  <c:v>16806.962068965517</c:v>
                </c:pt>
                <c:pt idx="139">
                  <c:v>14744.872727272726</c:v>
                </c:pt>
                <c:pt idx="140">
                  <c:v>17980.992592592593</c:v>
                </c:pt>
                <c:pt idx="141">
                  <c:v>24267.170000000002</c:v>
                </c:pt>
                <c:pt idx="142">
                  <c:v>30319.33</c:v>
                </c:pt>
                <c:pt idx="143">
                  <c:v>15293.788387096774</c:v>
                </c:pt>
                <c:pt idx="144">
                  <c:v>16525.885000000002</c:v>
                </c:pt>
                <c:pt idx="145">
                  <c:v>14199.225</c:v>
                </c:pt>
                <c:pt idx="146">
                  <c:v>16259.55</c:v>
                </c:pt>
                <c:pt idx="147">
                  <c:v>15037.504642857142</c:v>
                </c:pt>
                <c:pt idx="148">
                  <c:v>16776.608</c:v>
                </c:pt>
                <c:pt idx="149">
                  <c:v>13075.886875</c:v>
                </c:pt>
                <c:pt idx="150">
                  <c:v>19180.273809523809</c:v>
                </c:pt>
                <c:pt idx="151">
                  <c:v>21112.61842105263</c:v>
                </c:pt>
                <c:pt idx="152">
                  <c:v>12137.582424242424</c:v>
                </c:pt>
                <c:pt idx="153">
                  <c:v>18935.23523809524</c:v>
                </c:pt>
                <c:pt idx="154">
                  <c:v>23915.84</c:v>
                </c:pt>
                <c:pt idx="155">
                  <c:v>12272.128064516128</c:v>
                </c:pt>
                <c:pt idx="156">
                  <c:v>14391.740384615385</c:v>
                </c:pt>
                <c:pt idx="157">
                  <c:v>13283.045714285716</c:v>
                </c:pt>
                <c:pt idx="158">
                  <c:v>13711.878518518517</c:v>
                </c:pt>
                <c:pt idx="159">
                  <c:v>11144.701818181817</c:v>
                </c:pt>
                <c:pt idx="160">
                  <c:v>16341.951818181818</c:v>
                </c:pt>
                <c:pt idx="161">
                  <c:v>12723.111785714285</c:v>
                </c:pt>
                <c:pt idx="162">
                  <c:v>14812.005416666667</c:v>
                </c:pt>
                <c:pt idx="163">
                  <c:v>12291.098214285714</c:v>
                </c:pt>
                <c:pt idx="164">
                  <c:v>12549.976153846153</c:v>
                </c:pt>
                <c:pt idx="165">
                  <c:v>12016.986296296296</c:v>
                </c:pt>
                <c:pt idx="166">
                  <c:v>11998.264074074074</c:v>
                </c:pt>
                <c:pt idx="167">
                  <c:v>14740.891428571427</c:v>
                </c:pt>
                <c:pt idx="168">
                  <c:v>11340.351153846153</c:v>
                </c:pt>
                <c:pt idx="169">
                  <c:v>18622.691999999999</c:v>
                </c:pt>
                <c:pt idx="170">
                  <c:v>11021.155200000001</c:v>
                </c:pt>
                <c:pt idx="171">
                  <c:v>9773.8482142857138</c:v>
                </c:pt>
                <c:pt idx="172">
                  <c:v>10813.88</c:v>
                </c:pt>
                <c:pt idx="173">
                  <c:v>12259.318181818182</c:v>
                </c:pt>
                <c:pt idx="174">
                  <c:v>9300.0182758620704</c:v>
                </c:pt>
                <c:pt idx="175">
                  <c:v>10749.402399999999</c:v>
                </c:pt>
                <c:pt idx="176">
                  <c:v>10873.086086956522</c:v>
                </c:pt>
                <c:pt idx="177">
                  <c:v>11204.05909090909</c:v>
                </c:pt>
                <c:pt idx="178">
                  <c:v>9672.7858333333334</c:v>
                </c:pt>
                <c:pt idx="179">
                  <c:v>12596.154705882353</c:v>
                </c:pt>
                <c:pt idx="180">
                  <c:v>6165.8117647058825</c:v>
                </c:pt>
                <c:pt idx="181">
                  <c:v>8641.6645833333332</c:v>
                </c:pt>
                <c:pt idx="182">
                  <c:v>11498.258888888889</c:v>
                </c:pt>
                <c:pt idx="183">
                  <c:v>8227.1966666666667</c:v>
                </c:pt>
              </c:numCache>
            </c:numRef>
          </c:yVal>
          <c:smooth val="0"/>
          <c:extLst>
            <c:ext xmlns:c16="http://schemas.microsoft.com/office/drawing/2014/chart" uri="{C3380CC4-5D6E-409C-BE32-E72D297353CC}">
              <c16:uniqueId val="{00000000-06D5-4FDC-A427-DDE6B181FFB3}"/>
            </c:ext>
          </c:extLst>
        </c:ser>
        <c:dLbls>
          <c:showLegendKey val="0"/>
          <c:showVal val="0"/>
          <c:showCatName val="0"/>
          <c:showSerName val="0"/>
          <c:showPercent val="0"/>
          <c:showBubbleSize val="0"/>
        </c:dLbls>
        <c:axId val="968129856"/>
        <c:axId val="968133776"/>
      </c:scatterChart>
      <c:valAx>
        <c:axId val="968129856"/>
        <c:scaling>
          <c:orientation val="minMax"/>
        </c:scaling>
        <c:delete val="0"/>
        <c:axPos val="b"/>
        <c:title>
          <c:tx>
            <c:rich>
              <a:bodyPr/>
              <a:lstStyle/>
              <a:p>
                <a:pPr>
                  <a:defRPr sz="800" b="0"/>
                </a:pPr>
                <a:r>
                  <a:rPr lang="en-US"/>
                  <a:t>Putting Average / 2005 Data</a:t>
                </a:r>
              </a:p>
            </c:rich>
          </c:tx>
          <c:layout/>
          <c:overlay val="0"/>
        </c:title>
        <c:numFmt formatCode="General" sourceLinked="0"/>
        <c:majorTickMark val="out"/>
        <c:minorTickMark val="none"/>
        <c:tickLblPos val="nextTo"/>
        <c:txPr>
          <a:bodyPr/>
          <a:lstStyle/>
          <a:p>
            <a:pPr>
              <a:defRPr sz="800" b="0"/>
            </a:pPr>
            <a:endParaRPr lang="en-US"/>
          </a:p>
        </c:txPr>
        <c:crossAx val="968133776"/>
        <c:crosses val="autoZero"/>
        <c:crossBetween val="midCat"/>
      </c:valAx>
      <c:valAx>
        <c:axId val="968133776"/>
        <c:scaling>
          <c:orientation val="minMax"/>
        </c:scaling>
        <c:delete val="0"/>
        <c:axPos val="l"/>
        <c:title>
          <c:tx>
            <c:rich>
              <a:bodyPr/>
              <a:lstStyle/>
              <a:p>
                <a:pPr>
                  <a:defRPr sz="800" b="0"/>
                </a:pPr>
                <a:r>
                  <a:rPr lang="en-US"/>
                  <a:t>Earnings/Event / 2005 Data</a:t>
                </a:r>
              </a:p>
            </c:rich>
          </c:tx>
          <c:layout/>
          <c:overlay val="0"/>
        </c:title>
        <c:numFmt formatCode="General" sourceLinked="0"/>
        <c:majorTickMark val="out"/>
        <c:minorTickMark val="none"/>
        <c:tickLblPos val="nextTo"/>
        <c:txPr>
          <a:bodyPr/>
          <a:lstStyle/>
          <a:p>
            <a:pPr>
              <a:defRPr sz="800" b="0"/>
            </a:pPr>
            <a:endParaRPr lang="en-US"/>
          </a:p>
        </c:txPr>
        <c:crossAx val="968129856"/>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333375</xdr:colOff>
      <xdr:row>1</xdr:row>
      <xdr:rowOff>19050</xdr:rowOff>
    </xdr:from>
    <xdr:to>
      <xdr:col>9</xdr:col>
      <xdr:colOff>428625</xdr:colOff>
      <xdr:row>14</xdr:row>
      <xdr:rowOff>76200</xdr:rowOff>
    </xdr:to>
    <xdr:sp macro="" textlink="">
      <xdr:nvSpPr>
        <xdr:cNvPr id="2" name="TextBox 1"/>
        <xdr:cNvSpPr txBox="1"/>
      </xdr:nvSpPr>
      <xdr:spPr>
        <a:xfrm>
          <a:off x="333375" y="209550"/>
          <a:ext cx="5581650" cy="25336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rtlCol="0" anchor="t"/>
        <a:lstStyle/>
        <a:p>
          <a:r>
            <a:rPr lang="en-US" sz="1100"/>
            <a:t>ESPN</a:t>
          </a:r>
        </a:p>
        <a:p>
          <a:endParaRPr lang="en-US" sz="1100"/>
        </a:p>
        <a:p>
          <a:r>
            <a:rPr lang="en-US" sz="1100"/>
            <a:t>http://espn.go.com/golf/statistics</a:t>
          </a:r>
        </a:p>
        <a:p>
          <a:endParaRPr lang="en-US" sz="1100"/>
        </a:p>
        <a:p>
          <a:r>
            <a:rPr lang="en-US" sz="1100"/>
            <a:t>I used a macro to import all of the data at once, and then I cleaned it up as shown here. The players'</a:t>
          </a:r>
          <a:r>
            <a:rPr lang="en-US" sz="1100" baseline="0"/>
            <a:t> ages on each sheet are as of that year. For example, the ages in the 2005 are ages as of 2005. </a:t>
          </a:r>
        </a:p>
        <a:p>
          <a:endParaRPr lang="en-US" sz="1100" baseline="0"/>
        </a:p>
        <a:p>
          <a:r>
            <a:rPr lang="en-US" sz="1100" baseline="0"/>
            <a:t>This web site is tricky. It shows three sets of stats: Regular, Expanded I, and Expanded II. The Regular stats are shown in descending order of earnings. However, the expanded stats are sorted by other stats, not including earnings, and some of the top 200 golfers in earnings aren't even listed on the expanded pages. This explains most of the missing data.</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200025</xdr:colOff>
      <xdr:row>8</xdr:row>
      <xdr:rowOff>152400</xdr:rowOff>
    </xdr:from>
    <xdr:to>
      <xdr:col>11</xdr:col>
      <xdr:colOff>495300</xdr:colOff>
      <xdr:row>18</xdr:row>
      <xdr:rowOff>57150</xdr:rowOff>
    </xdr:to>
    <xdr:sp macro="" textlink="">
      <xdr:nvSpPr>
        <xdr:cNvPr id="2" name="TextBox 1"/>
        <xdr:cNvSpPr txBox="1"/>
      </xdr:nvSpPr>
      <xdr:spPr>
        <a:xfrm>
          <a:off x="8286750" y="1543050"/>
          <a:ext cx="2838450" cy="18288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sheet has the correlations for 2011,</a:t>
          </a:r>
          <a:r>
            <a:rPr lang="en-US" sz="1100" baseline="0"/>
            <a:t> 2008, and 2005. </a:t>
          </a:r>
          <a:r>
            <a:rPr lang="en-US" sz="1100"/>
            <a:t>The correlations are not only not as</a:t>
          </a:r>
          <a:r>
            <a:rPr lang="en-US" sz="1100" baseline="0"/>
            <a:t> large as you might suspect, but earnings per round is actually </a:t>
          </a:r>
          <a:r>
            <a:rPr lang="en-US" sz="1100" i="1" baseline="0"/>
            <a:t>negatively </a:t>
          </a:r>
          <a:r>
            <a:rPr lang="en-US" sz="1100" i="0" baseline="0"/>
            <a:t>correlated with driving accuracy (drive more accurately and make less money).  In 2008 and 2005, birdies per round was most highly correlated with earnings per round, but this correlation was </a:t>
          </a:r>
          <a:r>
            <a:rPr lang="en-US" sz="1100" i="1" baseline="0"/>
            <a:t>negative </a:t>
          </a:r>
          <a:r>
            <a:rPr lang="en-US" sz="1100" i="0" baseline="0"/>
            <a:t>in 2011.</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12700</xdr:colOff>
      <xdr:row>6</xdr:row>
      <xdr:rowOff>0</xdr:rowOff>
    </xdr:from>
    <xdr:to>
      <xdr:col>11</xdr:col>
      <xdr:colOff>600075</xdr:colOff>
      <xdr:row>22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12</xdr:col>
      <xdr:colOff>12700</xdr:colOff>
      <xdr:row>6</xdr:row>
      <xdr:rowOff>0</xdr:rowOff>
    </xdr:from>
    <xdr:to>
      <xdr:col>17</xdr:col>
      <xdr:colOff>600075</xdr:colOff>
      <xdr:row>22</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847724</xdr:colOff>
      <xdr:row>24</xdr:row>
      <xdr:rowOff>190499</xdr:rowOff>
    </xdr:from>
    <xdr:to>
      <xdr:col>6</xdr:col>
      <xdr:colOff>438149</xdr:colOff>
      <xdr:row>33</xdr:row>
      <xdr:rowOff>47624</xdr:rowOff>
    </xdr:to>
    <xdr:sp macro="" textlink="">
      <xdr:nvSpPr>
        <xdr:cNvPr id="5" name="TextBox 4"/>
        <xdr:cNvSpPr txBox="1"/>
      </xdr:nvSpPr>
      <xdr:spPr>
        <a:xfrm>
          <a:off x="2543174" y="4619624"/>
          <a:ext cx="2981325" cy="15716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From</a:t>
          </a:r>
          <a:r>
            <a:rPr lang="en-US" sz="1100" baseline="0"/>
            <a:t> the scatterplots on this sheet and the next two sheets (where the horizontal axes have been rescaled in a few cases), there is no evidence that driving distance or accuracy is related to earnings per event, but the relationship with putting average isn't very strong (negative) either.</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12700</xdr:colOff>
      <xdr:row>6</xdr:row>
      <xdr:rowOff>0</xdr:rowOff>
    </xdr:from>
    <xdr:to>
      <xdr:col>11</xdr:col>
      <xdr:colOff>600075</xdr:colOff>
      <xdr:row>22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12</xdr:col>
      <xdr:colOff>12700</xdr:colOff>
      <xdr:row>6</xdr:row>
      <xdr:rowOff>0</xdr:rowOff>
    </xdr:from>
    <xdr:to>
      <xdr:col>17</xdr:col>
      <xdr:colOff>600075</xdr:colOff>
      <xdr:row>22</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12700</xdr:colOff>
      <xdr:row>6</xdr:row>
      <xdr:rowOff>0</xdr:rowOff>
    </xdr:from>
    <xdr:to>
      <xdr:col>11</xdr:col>
      <xdr:colOff>600075</xdr:colOff>
      <xdr:row>22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12</xdr:col>
      <xdr:colOff>12700</xdr:colOff>
      <xdr:row>6</xdr:row>
      <xdr:rowOff>0</xdr:rowOff>
    </xdr:from>
    <xdr:to>
      <xdr:col>17</xdr:col>
      <xdr:colOff>600075</xdr:colOff>
      <xdr:row>22</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showGridLines="0" workbookViewId="0"/>
  </sheetViews>
  <sheetFormatPr defaultRowHeight="15" x14ac:dyDescent="0.25"/>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T201"/>
  <sheetViews>
    <sheetView workbookViewId="0"/>
  </sheetViews>
  <sheetFormatPr defaultRowHeight="15" x14ac:dyDescent="0.25"/>
  <cols>
    <col min="1" max="1" width="7.5703125" style="7" customWidth="1"/>
    <col min="2" max="2" width="16.5703125" bestFit="1" customWidth="1"/>
    <col min="3" max="3" width="4.5703125" customWidth="1"/>
    <col min="4" max="4" width="7.7109375" customWidth="1"/>
    <col min="5" max="5" width="8.5703125" customWidth="1"/>
    <col min="6" max="6" width="11.140625" bestFit="1" customWidth="1"/>
    <col min="7" max="7" width="7" customWidth="1"/>
    <col min="8" max="8" width="5.85546875" customWidth="1"/>
    <col min="9" max="9" width="13.5703125" style="9" bestFit="1" customWidth="1"/>
    <col min="10" max="10" width="11.42578125" bestFit="1" customWidth="1"/>
    <col min="11" max="11" width="15.5703125" bestFit="1" customWidth="1"/>
    <col min="12" max="12" width="19.85546875" bestFit="1" customWidth="1"/>
    <col min="13" max="13" width="15.28515625" bestFit="1" customWidth="1"/>
    <col min="14" max="14" width="13.140625" bestFit="1" customWidth="1"/>
    <col min="19" max="19" width="13.85546875" bestFit="1" customWidth="1"/>
    <col min="20" max="20" width="14.42578125" bestFit="1" customWidth="1"/>
  </cols>
  <sheetData>
    <row r="1" spans="1:20" x14ac:dyDescent="0.25">
      <c r="A1" s="6" t="s">
        <v>457</v>
      </c>
      <c r="B1" s="2" t="s">
        <v>373</v>
      </c>
      <c r="C1" s="1" t="s">
        <v>374</v>
      </c>
      <c r="D1" s="1" t="s">
        <v>375</v>
      </c>
      <c r="E1" s="1" t="s">
        <v>376</v>
      </c>
      <c r="F1" s="1" t="s">
        <v>390</v>
      </c>
      <c r="G1" s="1" t="s">
        <v>377</v>
      </c>
      <c r="H1" s="1" t="s">
        <v>378</v>
      </c>
      <c r="I1" s="8" t="s">
        <v>379</v>
      </c>
      <c r="J1" s="1" t="s">
        <v>380</v>
      </c>
      <c r="K1" s="1" t="s">
        <v>381</v>
      </c>
      <c r="L1" s="1" t="s">
        <v>383</v>
      </c>
      <c r="M1" s="3" t="s">
        <v>382</v>
      </c>
      <c r="N1" s="1" t="s">
        <v>384</v>
      </c>
      <c r="O1" s="1" t="s">
        <v>385</v>
      </c>
      <c r="P1" s="1" t="s">
        <v>386</v>
      </c>
      <c r="Q1" s="1" t="s">
        <v>387</v>
      </c>
      <c r="R1" s="1" t="s">
        <v>388</v>
      </c>
      <c r="S1" s="3" t="s">
        <v>389</v>
      </c>
      <c r="T1" s="2" t="s">
        <v>746</v>
      </c>
    </row>
    <row r="2" spans="1:20" x14ac:dyDescent="0.25">
      <c r="A2" s="7">
        <v>1</v>
      </c>
      <c r="B2" t="s">
        <v>97</v>
      </c>
      <c r="C2">
        <v>34</v>
      </c>
      <c r="D2">
        <v>19</v>
      </c>
      <c r="E2">
        <v>67</v>
      </c>
      <c r="F2">
        <v>17</v>
      </c>
      <c r="G2">
        <v>14</v>
      </c>
      <c r="H2">
        <v>2</v>
      </c>
      <c r="I2" s="9">
        <v>6683214.5</v>
      </c>
      <c r="J2">
        <v>284.10000000000002</v>
      </c>
      <c r="K2">
        <v>64.3</v>
      </c>
      <c r="L2">
        <v>67.3</v>
      </c>
      <c r="M2">
        <v>1.7</v>
      </c>
      <c r="N2">
        <v>59.1</v>
      </c>
      <c r="O2">
        <v>3</v>
      </c>
      <c r="P2">
        <v>284</v>
      </c>
      <c r="Q2">
        <v>774</v>
      </c>
      <c r="R2">
        <v>135</v>
      </c>
      <c r="S2" s="31">
        <f t="shared" ref="S2:S33" si="0">P2/E2</f>
        <v>4.2388059701492535</v>
      </c>
      <c r="T2" s="14">
        <f t="shared" ref="T2:T33" si="1">I2/D2</f>
        <v>351748.13157894736</v>
      </c>
    </row>
    <row r="3" spans="1:20" x14ac:dyDescent="0.25">
      <c r="A3" s="7">
        <v>2</v>
      </c>
      <c r="B3" t="s">
        <v>360</v>
      </c>
      <c r="C3">
        <v>26</v>
      </c>
      <c r="D3">
        <v>26</v>
      </c>
      <c r="E3">
        <v>98</v>
      </c>
      <c r="F3">
        <v>23</v>
      </c>
      <c r="G3">
        <v>12</v>
      </c>
      <c r="H3">
        <v>2</v>
      </c>
      <c r="I3" s="9">
        <v>6347353.5</v>
      </c>
      <c r="J3">
        <v>296.2</v>
      </c>
      <c r="K3">
        <v>61.9</v>
      </c>
      <c r="L3">
        <v>69.8</v>
      </c>
      <c r="M3">
        <v>1.7310000000000001</v>
      </c>
      <c r="N3">
        <v>52</v>
      </c>
      <c r="O3">
        <v>13</v>
      </c>
      <c r="P3">
        <v>415</v>
      </c>
      <c r="Q3">
        <v>1120</v>
      </c>
      <c r="R3">
        <v>204</v>
      </c>
      <c r="S3" s="31">
        <f t="shared" si="0"/>
        <v>4.2346938775510203</v>
      </c>
      <c r="T3" s="14">
        <f t="shared" si="1"/>
        <v>244128.98076923078</v>
      </c>
    </row>
    <row r="4" spans="1:20" x14ac:dyDescent="0.25">
      <c r="A4" s="7">
        <v>3</v>
      </c>
      <c r="B4" t="s">
        <v>255</v>
      </c>
      <c r="C4">
        <v>30</v>
      </c>
      <c r="D4">
        <v>22</v>
      </c>
      <c r="E4">
        <v>77</v>
      </c>
      <c r="F4">
        <v>19</v>
      </c>
      <c r="G4">
        <v>10</v>
      </c>
      <c r="H4">
        <v>2</v>
      </c>
      <c r="I4" s="9">
        <v>5290673.5</v>
      </c>
      <c r="J4">
        <v>301.89999999999998</v>
      </c>
      <c r="K4">
        <v>58.2</v>
      </c>
      <c r="L4">
        <v>66.900000000000006</v>
      </c>
      <c r="M4">
        <v>1.738</v>
      </c>
      <c r="N4">
        <v>48.1</v>
      </c>
      <c r="O4">
        <v>9</v>
      </c>
      <c r="P4">
        <v>316</v>
      </c>
      <c r="Q4">
        <v>875</v>
      </c>
      <c r="R4">
        <v>172</v>
      </c>
      <c r="S4" s="31">
        <f t="shared" si="0"/>
        <v>4.1038961038961039</v>
      </c>
      <c r="T4" s="14">
        <f t="shared" si="1"/>
        <v>240485.15909090909</v>
      </c>
    </row>
    <row r="5" spans="1:20" x14ac:dyDescent="0.25">
      <c r="A5" s="7">
        <v>4</v>
      </c>
      <c r="B5" t="s">
        <v>38</v>
      </c>
      <c r="C5">
        <v>41</v>
      </c>
      <c r="D5">
        <v>22</v>
      </c>
      <c r="E5">
        <v>75</v>
      </c>
      <c r="F5">
        <v>18</v>
      </c>
      <c r="G5">
        <v>8</v>
      </c>
      <c r="H5">
        <v>1</v>
      </c>
      <c r="I5" s="9">
        <v>4434690.5</v>
      </c>
      <c r="J5">
        <v>285.60000000000002</v>
      </c>
      <c r="K5">
        <v>62</v>
      </c>
      <c r="L5">
        <v>65.900000000000006</v>
      </c>
      <c r="M5">
        <v>1.7869999999999999</v>
      </c>
      <c r="N5">
        <v>55.6</v>
      </c>
      <c r="O5">
        <v>6</v>
      </c>
      <c r="P5">
        <v>259</v>
      </c>
      <c r="Q5">
        <v>862</v>
      </c>
      <c r="R5">
        <v>203</v>
      </c>
      <c r="S5" s="31">
        <f t="shared" si="0"/>
        <v>3.4533333333333331</v>
      </c>
      <c r="T5" s="14">
        <f t="shared" si="1"/>
        <v>201576.84090909091</v>
      </c>
    </row>
    <row r="6" spans="1:20" x14ac:dyDescent="0.25">
      <c r="A6" s="7">
        <v>5</v>
      </c>
      <c r="B6" t="s">
        <v>331</v>
      </c>
      <c r="C6">
        <v>27</v>
      </c>
      <c r="D6">
        <v>21</v>
      </c>
      <c r="E6">
        <v>71</v>
      </c>
      <c r="F6">
        <v>17</v>
      </c>
      <c r="G6">
        <v>6</v>
      </c>
      <c r="H6">
        <v>1</v>
      </c>
      <c r="I6" s="9">
        <v>4309961.5</v>
      </c>
      <c r="J6">
        <v>314.2</v>
      </c>
      <c r="K6">
        <v>57.2</v>
      </c>
      <c r="L6">
        <v>68.400000000000006</v>
      </c>
      <c r="M6">
        <v>1.7589999999999999</v>
      </c>
      <c r="N6">
        <v>41.5</v>
      </c>
      <c r="O6">
        <v>8</v>
      </c>
      <c r="P6">
        <v>298</v>
      </c>
      <c r="Q6">
        <v>757</v>
      </c>
      <c r="R6">
        <v>200</v>
      </c>
      <c r="S6" s="31">
        <f t="shared" si="0"/>
        <v>4.197183098591549</v>
      </c>
      <c r="T6" s="14">
        <f t="shared" si="1"/>
        <v>205236.26190476189</v>
      </c>
    </row>
    <row r="7" spans="1:20" x14ac:dyDescent="0.25">
      <c r="A7" s="7">
        <v>6</v>
      </c>
      <c r="B7" t="s">
        <v>168</v>
      </c>
      <c r="C7">
        <v>33</v>
      </c>
      <c r="D7">
        <v>24</v>
      </c>
      <c r="E7">
        <v>88</v>
      </c>
      <c r="F7">
        <v>22</v>
      </c>
      <c r="G7">
        <v>9</v>
      </c>
      <c r="H7">
        <v>0</v>
      </c>
      <c r="I7" s="9">
        <v>4233920</v>
      </c>
      <c r="J7">
        <v>286.2</v>
      </c>
      <c r="K7">
        <v>64.7</v>
      </c>
      <c r="L7">
        <v>67</v>
      </c>
      <c r="M7">
        <v>1.7350000000000001</v>
      </c>
      <c r="N7">
        <v>58.9</v>
      </c>
      <c r="O7">
        <v>5</v>
      </c>
      <c r="P7">
        <v>347</v>
      </c>
      <c r="Q7">
        <v>1020</v>
      </c>
      <c r="R7">
        <v>198</v>
      </c>
      <c r="S7" s="31">
        <f t="shared" si="0"/>
        <v>3.9431818181818183</v>
      </c>
      <c r="T7" s="14">
        <f t="shared" si="1"/>
        <v>176413.33333333334</v>
      </c>
    </row>
    <row r="8" spans="1:20" x14ac:dyDescent="0.25">
      <c r="A8" s="7">
        <v>7</v>
      </c>
      <c r="B8" t="s">
        <v>285</v>
      </c>
      <c r="C8">
        <v>29</v>
      </c>
      <c r="D8">
        <v>26</v>
      </c>
      <c r="E8">
        <v>92</v>
      </c>
      <c r="F8">
        <v>22</v>
      </c>
      <c r="G8">
        <v>7</v>
      </c>
      <c r="H8">
        <v>1</v>
      </c>
      <c r="I8" s="9">
        <v>4088636.8</v>
      </c>
      <c r="J8">
        <v>296.60000000000002</v>
      </c>
      <c r="K8">
        <v>63.6</v>
      </c>
      <c r="L8">
        <v>69.400000000000006</v>
      </c>
      <c r="M8">
        <v>1.7749999999999999</v>
      </c>
      <c r="N8">
        <v>43.9</v>
      </c>
      <c r="O8">
        <v>9</v>
      </c>
      <c r="P8">
        <v>341</v>
      </c>
      <c r="Q8">
        <v>1066</v>
      </c>
      <c r="R8">
        <v>223</v>
      </c>
      <c r="S8" s="31">
        <f t="shared" si="0"/>
        <v>3.7065217391304346</v>
      </c>
      <c r="T8" s="14">
        <f t="shared" si="1"/>
        <v>157255.26153846152</v>
      </c>
    </row>
    <row r="9" spans="1:20" x14ac:dyDescent="0.25">
      <c r="A9" s="7">
        <v>8</v>
      </c>
      <c r="B9" t="s">
        <v>190</v>
      </c>
      <c r="C9">
        <v>44</v>
      </c>
      <c r="D9">
        <v>19</v>
      </c>
      <c r="E9">
        <v>69</v>
      </c>
      <c r="F9">
        <v>18</v>
      </c>
      <c r="G9">
        <v>5</v>
      </c>
      <c r="H9">
        <v>2</v>
      </c>
      <c r="I9" s="9">
        <v>3992784.8</v>
      </c>
      <c r="J9">
        <v>288.8</v>
      </c>
      <c r="K9">
        <v>62.5</v>
      </c>
      <c r="L9">
        <v>66</v>
      </c>
      <c r="M9">
        <v>1.71</v>
      </c>
      <c r="N9">
        <v>52.1</v>
      </c>
      <c r="O9">
        <v>6</v>
      </c>
      <c r="P9">
        <v>295</v>
      </c>
      <c r="Q9">
        <v>766</v>
      </c>
      <c r="R9">
        <v>158</v>
      </c>
      <c r="S9" s="31">
        <f t="shared" si="0"/>
        <v>4.27536231884058</v>
      </c>
      <c r="T9" s="14">
        <f t="shared" si="1"/>
        <v>210146.56842105262</v>
      </c>
    </row>
    <row r="10" spans="1:20" x14ac:dyDescent="0.25">
      <c r="A10" s="7">
        <v>9</v>
      </c>
      <c r="B10" t="s">
        <v>340</v>
      </c>
      <c r="C10">
        <v>24</v>
      </c>
      <c r="D10">
        <v>21</v>
      </c>
      <c r="E10">
        <v>73</v>
      </c>
      <c r="F10">
        <v>18</v>
      </c>
      <c r="G10">
        <v>10</v>
      </c>
      <c r="H10">
        <v>0</v>
      </c>
      <c r="I10" s="9">
        <v>3962646.5</v>
      </c>
      <c r="J10">
        <v>302.60000000000002</v>
      </c>
      <c r="K10">
        <v>54.7</v>
      </c>
      <c r="L10">
        <v>64.900000000000006</v>
      </c>
      <c r="M10">
        <v>1.7370000000000001</v>
      </c>
      <c r="N10">
        <v>61</v>
      </c>
      <c r="O10">
        <v>6</v>
      </c>
      <c r="P10">
        <v>293</v>
      </c>
      <c r="Q10">
        <v>840</v>
      </c>
      <c r="R10">
        <v>165</v>
      </c>
      <c r="S10" s="31">
        <f t="shared" si="0"/>
        <v>4.0136986301369859</v>
      </c>
      <c r="T10" s="14">
        <f t="shared" si="1"/>
        <v>188697.45238095237</v>
      </c>
    </row>
    <row r="11" spans="1:20" x14ac:dyDescent="0.25">
      <c r="A11" s="7">
        <v>10</v>
      </c>
      <c r="B11" t="s">
        <v>6</v>
      </c>
      <c r="C11">
        <v>45</v>
      </c>
      <c r="D11">
        <v>23</v>
      </c>
      <c r="E11">
        <v>79</v>
      </c>
      <c r="F11">
        <v>16</v>
      </c>
      <c r="G11">
        <v>7</v>
      </c>
      <c r="H11">
        <v>1</v>
      </c>
      <c r="I11" s="9">
        <v>3858089.5</v>
      </c>
      <c r="J11">
        <v>279.10000000000002</v>
      </c>
      <c r="K11">
        <v>71.8</v>
      </c>
      <c r="L11">
        <v>66.599999999999994</v>
      </c>
      <c r="M11">
        <v>1.7490000000000001</v>
      </c>
      <c r="N11">
        <v>55.9</v>
      </c>
      <c r="O11">
        <v>8</v>
      </c>
      <c r="P11">
        <v>307</v>
      </c>
      <c r="Q11">
        <v>907</v>
      </c>
      <c r="R11">
        <v>180</v>
      </c>
      <c r="S11" s="31">
        <f t="shared" si="0"/>
        <v>3.8860759493670884</v>
      </c>
      <c r="T11" s="14">
        <f t="shared" si="1"/>
        <v>167743.02173913043</v>
      </c>
    </row>
    <row r="12" spans="1:20" x14ac:dyDescent="0.25">
      <c r="A12" s="7">
        <v>11</v>
      </c>
      <c r="B12" t="s">
        <v>70</v>
      </c>
      <c r="C12">
        <v>31</v>
      </c>
      <c r="D12">
        <v>18</v>
      </c>
      <c r="E12">
        <v>59</v>
      </c>
      <c r="F12">
        <v>14</v>
      </c>
      <c r="G12">
        <v>7</v>
      </c>
      <c r="H12">
        <v>1</v>
      </c>
      <c r="I12" s="9">
        <v>3764796.5</v>
      </c>
      <c r="J12">
        <v>299.7</v>
      </c>
      <c r="K12">
        <v>64</v>
      </c>
      <c r="L12">
        <v>68.099999999999994</v>
      </c>
      <c r="M12">
        <v>1.772</v>
      </c>
      <c r="N12">
        <v>55.7</v>
      </c>
      <c r="O12">
        <v>7</v>
      </c>
      <c r="P12">
        <v>224</v>
      </c>
      <c r="Q12">
        <v>667</v>
      </c>
      <c r="R12">
        <v>149</v>
      </c>
      <c r="S12" s="31">
        <f t="shared" si="0"/>
        <v>3.7966101694915255</v>
      </c>
      <c r="T12" s="14">
        <f t="shared" si="1"/>
        <v>209155.36111111112</v>
      </c>
    </row>
    <row r="13" spans="1:20" x14ac:dyDescent="0.25">
      <c r="A13" s="7">
        <v>12</v>
      </c>
      <c r="B13" t="s">
        <v>26</v>
      </c>
      <c r="C13">
        <v>41</v>
      </c>
      <c r="D13">
        <v>21</v>
      </c>
      <c r="E13">
        <v>77</v>
      </c>
      <c r="F13">
        <v>20</v>
      </c>
      <c r="G13">
        <v>7</v>
      </c>
      <c r="H13">
        <v>1</v>
      </c>
      <c r="I13" s="9">
        <v>3763488.3</v>
      </c>
      <c r="J13">
        <v>299.8</v>
      </c>
      <c r="K13">
        <v>53.2</v>
      </c>
      <c r="L13">
        <v>67</v>
      </c>
      <c r="M13">
        <v>1.778</v>
      </c>
      <c r="N13">
        <v>52.2</v>
      </c>
      <c r="O13">
        <v>8</v>
      </c>
      <c r="P13">
        <v>297</v>
      </c>
      <c r="Q13">
        <v>879</v>
      </c>
      <c r="R13">
        <v>187</v>
      </c>
      <c r="S13" s="31">
        <f t="shared" si="0"/>
        <v>3.8571428571428572</v>
      </c>
      <c r="T13" s="14">
        <f t="shared" si="1"/>
        <v>179213.72857142857</v>
      </c>
    </row>
    <row r="14" spans="1:20" x14ac:dyDescent="0.25">
      <c r="A14" s="7">
        <v>13</v>
      </c>
      <c r="B14" t="s">
        <v>397</v>
      </c>
      <c r="C14">
        <v>25</v>
      </c>
      <c r="D14">
        <v>28</v>
      </c>
      <c r="E14">
        <v>91</v>
      </c>
      <c r="F14">
        <v>18</v>
      </c>
      <c r="G14">
        <v>4</v>
      </c>
      <c r="H14">
        <v>2</v>
      </c>
      <c r="I14" s="9">
        <v>3758599.8</v>
      </c>
      <c r="J14">
        <v>300.7</v>
      </c>
      <c r="K14">
        <v>61.5</v>
      </c>
      <c r="L14">
        <v>63</v>
      </c>
      <c r="M14">
        <v>1.7669999999999999</v>
      </c>
      <c r="N14">
        <v>39.299999999999997</v>
      </c>
      <c r="O14">
        <v>10</v>
      </c>
      <c r="P14">
        <v>336</v>
      </c>
      <c r="Q14">
        <v>1034</v>
      </c>
      <c r="R14">
        <v>244</v>
      </c>
      <c r="S14" s="31">
        <f t="shared" si="0"/>
        <v>3.6923076923076925</v>
      </c>
      <c r="T14" s="14">
        <f t="shared" si="1"/>
        <v>134235.70714285714</v>
      </c>
    </row>
    <row r="15" spans="1:20" x14ac:dyDescent="0.25">
      <c r="A15" s="7">
        <v>14</v>
      </c>
      <c r="B15" t="s">
        <v>304</v>
      </c>
      <c r="C15">
        <v>31</v>
      </c>
      <c r="D15">
        <v>26</v>
      </c>
      <c r="E15">
        <v>85</v>
      </c>
      <c r="F15">
        <v>16</v>
      </c>
      <c r="G15">
        <v>7</v>
      </c>
      <c r="H15">
        <v>1</v>
      </c>
      <c r="I15" s="9">
        <v>3587205.8</v>
      </c>
      <c r="J15">
        <v>287.2</v>
      </c>
      <c r="K15">
        <v>64</v>
      </c>
      <c r="L15">
        <v>64.900000000000006</v>
      </c>
      <c r="M15">
        <v>1.7270000000000001</v>
      </c>
      <c r="N15">
        <v>49.7</v>
      </c>
      <c r="O15">
        <v>11</v>
      </c>
      <c r="P15">
        <v>321</v>
      </c>
      <c r="Q15">
        <v>961</v>
      </c>
      <c r="R15">
        <v>223</v>
      </c>
      <c r="S15" s="31">
        <f t="shared" si="0"/>
        <v>3.776470588235294</v>
      </c>
      <c r="T15" s="14">
        <f t="shared" si="1"/>
        <v>137969.45384615383</v>
      </c>
    </row>
    <row r="16" spans="1:20" x14ac:dyDescent="0.25">
      <c r="A16" s="7">
        <v>15</v>
      </c>
      <c r="B16" t="s">
        <v>213</v>
      </c>
      <c r="C16">
        <v>29</v>
      </c>
      <c r="D16">
        <v>25</v>
      </c>
      <c r="E16">
        <v>89</v>
      </c>
      <c r="F16">
        <v>22</v>
      </c>
      <c r="G16">
        <v>9</v>
      </c>
      <c r="H16">
        <v>0</v>
      </c>
      <c r="I16" s="9">
        <v>3503539.8</v>
      </c>
      <c r="J16">
        <v>291.60000000000002</v>
      </c>
      <c r="K16">
        <v>62.9</v>
      </c>
      <c r="L16">
        <v>68.8</v>
      </c>
      <c r="M16">
        <v>1.7509999999999999</v>
      </c>
      <c r="N16">
        <v>51.4</v>
      </c>
      <c r="O16">
        <v>10</v>
      </c>
      <c r="P16">
        <v>361</v>
      </c>
      <c r="Q16">
        <v>985</v>
      </c>
      <c r="R16">
        <v>236</v>
      </c>
      <c r="S16" s="31">
        <f t="shared" si="0"/>
        <v>4.0561797752808992</v>
      </c>
      <c r="T16" s="14">
        <f t="shared" si="1"/>
        <v>140141.592</v>
      </c>
    </row>
    <row r="17" spans="1:20" x14ac:dyDescent="0.25">
      <c r="A17" s="7">
        <v>16</v>
      </c>
      <c r="B17" t="s">
        <v>282</v>
      </c>
      <c r="C17">
        <v>33</v>
      </c>
      <c r="D17">
        <v>22</v>
      </c>
      <c r="E17">
        <v>79</v>
      </c>
      <c r="F17">
        <v>19</v>
      </c>
      <c r="G17">
        <v>3</v>
      </c>
      <c r="H17">
        <v>2</v>
      </c>
      <c r="I17" s="9">
        <v>3477810.5</v>
      </c>
      <c r="J17">
        <v>314.89999999999998</v>
      </c>
      <c r="K17">
        <v>56.9</v>
      </c>
      <c r="L17">
        <v>69.8</v>
      </c>
      <c r="M17">
        <v>1.7849999999999999</v>
      </c>
      <c r="N17">
        <v>38.700000000000003</v>
      </c>
      <c r="O17">
        <v>15</v>
      </c>
      <c r="P17">
        <v>309</v>
      </c>
      <c r="Q17">
        <v>858</v>
      </c>
      <c r="R17">
        <v>225</v>
      </c>
      <c r="S17" s="31">
        <f t="shared" si="0"/>
        <v>3.9113924050632911</v>
      </c>
      <c r="T17" s="14">
        <f t="shared" si="1"/>
        <v>158082.29545454544</v>
      </c>
    </row>
    <row r="18" spans="1:20" x14ac:dyDescent="0.25">
      <c r="A18" s="7">
        <v>17</v>
      </c>
      <c r="B18" t="s">
        <v>399</v>
      </c>
      <c r="C18">
        <v>27</v>
      </c>
      <c r="D18">
        <v>25</v>
      </c>
      <c r="E18">
        <v>93</v>
      </c>
      <c r="F18">
        <v>21</v>
      </c>
      <c r="G18">
        <v>6</v>
      </c>
      <c r="H18">
        <v>1</v>
      </c>
      <c r="I18" s="9">
        <v>3448590.8</v>
      </c>
      <c r="J18">
        <v>310.5</v>
      </c>
      <c r="K18">
        <v>58.1</v>
      </c>
      <c r="L18">
        <v>69.400000000000006</v>
      </c>
      <c r="M18">
        <v>1.7929999999999999</v>
      </c>
      <c r="N18">
        <v>42.6</v>
      </c>
      <c r="O18">
        <v>10</v>
      </c>
      <c r="P18">
        <v>368</v>
      </c>
      <c r="Q18">
        <v>1044</v>
      </c>
      <c r="R18">
        <v>232</v>
      </c>
      <c r="S18" s="31">
        <f t="shared" si="0"/>
        <v>3.956989247311828</v>
      </c>
      <c r="T18" s="14">
        <f t="shared" si="1"/>
        <v>137943.63199999998</v>
      </c>
    </row>
    <row r="19" spans="1:20" x14ac:dyDescent="0.25">
      <c r="A19" s="7">
        <v>18</v>
      </c>
      <c r="B19" t="s">
        <v>207</v>
      </c>
      <c r="C19">
        <v>31</v>
      </c>
      <c r="D19">
        <v>23</v>
      </c>
      <c r="E19">
        <v>77</v>
      </c>
      <c r="F19">
        <v>18</v>
      </c>
      <c r="G19">
        <v>5</v>
      </c>
      <c r="H19">
        <v>1</v>
      </c>
      <c r="I19" s="9">
        <v>3401420</v>
      </c>
      <c r="J19">
        <v>290.60000000000002</v>
      </c>
      <c r="K19">
        <v>63.3</v>
      </c>
      <c r="L19">
        <v>69.5</v>
      </c>
      <c r="M19">
        <v>1.784</v>
      </c>
      <c r="N19">
        <v>58.2</v>
      </c>
      <c r="O19">
        <v>8</v>
      </c>
      <c r="P19">
        <v>284</v>
      </c>
      <c r="Q19">
        <v>881</v>
      </c>
      <c r="R19">
        <v>202</v>
      </c>
      <c r="S19" s="31">
        <f t="shared" si="0"/>
        <v>3.6883116883116882</v>
      </c>
      <c r="T19" s="14">
        <f t="shared" si="1"/>
        <v>147887.82608695651</v>
      </c>
    </row>
    <row r="20" spans="1:20" x14ac:dyDescent="0.25">
      <c r="A20" s="7">
        <v>19</v>
      </c>
      <c r="B20" t="s">
        <v>121</v>
      </c>
      <c r="C20">
        <v>37</v>
      </c>
      <c r="D20">
        <v>26</v>
      </c>
      <c r="E20">
        <v>87</v>
      </c>
      <c r="F20">
        <v>19</v>
      </c>
      <c r="G20">
        <v>4</v>
      </c>
      <c r="H20">
        <v>2</v>
      </c>
      <c r="I20" s="9">
        <v>3158476.5</v>
      </c>
      <c r="J20">
        <v>284.8</v>
      </c>
      <c r="K20">
        <v>67.599999999999994</v>
      </c>
      <c r="L20">
        <v>66</v>
      </c>
      <c r="M20">
        <v>1.782</v>
      </c>
      <c r="N20">
        <v>55.2</v>
      </c>
      <c r="O20">
        <v>6</v>
      </c>
      <c r="P20">
        <v>293</v>
      </c>
      <c r="Q20">
        <v>1039</v>
      </c>
      <c r="R20">
        <v>215</v>
      </c>
      <c r="S20" s="31">
        <f t="shared" si="0"/>
        <v>3.367816091954023</v>
      </c>
      <c r="T20" s="14">
        <f t="shared" si="1"/>
        <v>121479.86538461539</v>
      </c>
    </row>
    <row r="21" spans="1:20" x14ac:dyDescent="0.25">
      <c r="A21" s="7">
        <v>20</v>
      </c>
      <c r="B21" t="s">
        <v>66</v>
      </c>
      <c r="C21">
        <v>30</v>
      </c>
      <c r="D21">
        <v>22</v>
      </c>
      <c r="E21">
        <v>77</v>
      </c>
      <c r="F21">
        <v>17</v>
      </c>
      <c r="G21">
        <v>5</v>
      </c>
      <c r="H21">
        <v>1</v>
      </c>
      <c r="I21" s="9">
        <v>3094692.8</v>
      </c>
      <c r="J21">
        <v>296.2</v>
      </c>
      <c r="K21">
        <v>55.7</v>
      </c>
      <c r="L21">
        <v>63.8</v>
      </c>
      <c r="M21">
        <v>1.7410000000000001</v>
      </c>
      <c r="N21">
        <v>54.4</v>
      </c>
      <c r="O21">
        <v>6</v>
      </c>
      <c r="P21">
        <v>314</v>
      </c>
      <c r="Q21">
        <v>846</v>
      </c>
      <c r="R21">
        <v>202</v>
      </c>
      <c r="S21" s="31">
        <f t="shared" si="0"/>
        <v>4.0779220779220777</v>
      </c>
      <c r="T21" s="14">
        <f t="shared" si="1"/>
        <v>140667.85454545452</v>
      </c>
    </row>
    <row r="22" spans="1:20" x14ac:dyDescent="0.25">
      <c r="A22" s="7">
        <v>21</v>
      </c>
      <c r="B22" t="s">
        <v>229</v>
      </c>
      <c r="C22">
        <v>34</v>
      </c>
      <c r="D22">
        <v>23</v>
      </c>
      <c r="E22">
        <v>78</v>
      </c>
      <c r="F22">
        <v>15</v>
      </c>
      <c r="G22">
        <v>6</v>
      </c>
      <c r="H22">
        <v>0</v>
      </c>
      <c r="I22" s="9">
        <v>3057859.8</v>
      </c>
      <c r="J22">
        <v>286.8</v>
      </c>
      <c r="K22">
        <v>65.8</v>
      </c>
      <c r="L22">
        <v>67</v>
      </c>
      <c r="M22">
        <v>1.7829999999999999</v>
      </c>
      <c r="N22">
        <v>54.1</v>
      </c>
      <c r="O22">
        <v>5</v>
      </c>
      <c r="P22">
        <v>287</v>
      </c>
      <c r="Q22">
        <v>882</v>
      </c>
      <c r="R22">
        <v>216</v>
      </c>
      <c r="S22" s="31">
        <f t="shared" si="0"/>
        <v>3.6794871794871793</v>
      </c>
      <c r="T22" s="14">
        <f t="shared" si="1"/>
        <v>132950.42608695652</v>
      </c>
    </row>
    <row r="23" spans="1:20" x14ac:dyDescent="0.25">
      <c r="A23" s="7">
        <v>22</v>
      </c>
      <c r="B23" t="s">
        <v>69</v>
      </c>
      <c r="C23">
        <v>34</v>
      </c>
      <c r="D23">
        <v>26</v>
      </c>
      <c r="E23">
        <v>82</v>
      </c>
      <c r="F23">
        <v>17</v>
      </c>
      <c r="G23">
        <v>5</v>
      </c>
      <c r="H23">
        <v>1</v>
      </c>
      <c r="I23" s="9">
        <v>2938920.5</v>
      </c>
      <c r="J23">
        <v>291.60000000000002</v>
      </c>
      <c r="K23">
        <v>60.3</v>
      </c>
      <c r="L23">
        <v>65.7</v>
      </c>
      <c r="M23">
        <v>1.768</v>
      </c>
      <c r="N23">
        <v>50.4</v>
      </c>
      <c r="O23">
        <v>8</v>
      </c>
      <c r="P23">
        <v>291</v>
      </c>
      <c r="Q23">
        <v>946</v>
      </c>
      <c r="R23">
        <v>216</v>
      </c>
      <c r="S23" s="31">
        <f t="shared" si="0"/>
        <v>3.5487804878048781</v>
      </c>
      <c r="T23" s="14">
        <f t="shared" si="1"/>
        <v>113035.40384615384</v>
      </c>
    </row>
    <row r="24" spans="1:20" x14ac:dyDescent="0.25">
      <c r="A24" s="7">
        <v>23</v>
      </c>
      <c r="B24" t="s">
        <v>338</v>
      </c>
      <c r="C24">
        <v>29</v>
      </c>
      <c r="D24">
        <v>23</v>
      </c>
      <c r="E24">
        <v>76</v>
      </c>
      <c r="F24">
        <v>17</v>
      </c>
      <c r="G24">
        <v>6</v>
      </c>
      <c r="H24">
        <v>1</v>
      </c>
      <c r="I24" s="9">
        <v>2676508.7999999998</v>
      </c>
      <c r="J24">
        <v>303</v>
      </c>
      <c r="K24">
        <v>58.5</v>
      </c>
      <c r="L24">
        <v>66.599999999999994</v>
      </c>
      <c r="M24">
        <v>1.7609999999999999</v>
      </c>
      <c r="N24">
        <v>44.2</v>
      </c>
      <c r="O24">
        <v>9</v>
      </c>
      <c r="P24">
        <v>293</v>
      </c>
      <c r="Q24">
        <v>852</v>
      </c>
      <c r="R24">
        <v>198</v>
      </c>
      <c r="S24" s="31">
        <f t="shared" si="0"/>
        <v>3.8552631578947367</v>
      </c>
      <c r="T24" s="14">
        <f t="shared" si="1"/>
        <v>116369.94782608695</v>
      </c>
    </row>
    <row r="25" spans="1:20" x14ac:dyDescent="0.25">
      <c r="A25" s="7">
        <v>24</v>
      </c>
      <c r="B25" t="s">
        <v>400</v>
      </c>
      <c r="C25">
        <v>27</v>
      </c>
      <c r="D25">
        <v>15</v>
      </c>
      <c r="E25">
        <v>56</v>
      </c>
      <c r="F25">
        <v>15</v>
      </c>
      <c r="G25">
        <v>3</v>
      </c>
      <c r="H25">
        <v>1</v>
      </c>
      <c r="I25" s="9">
        <v>2604558.2999999998</v>
      </c>
      <c r="J25">
        <v>297</v>
      </c>
      <c r="K25">
        <v>61.7</v>
      </c>
      <c r="L25">
        <v>66</v>
      </c>
      <c r="M25">
        <v>1.78</v>
      </c>
      <c r="N25">
        <v>47.9</v>
      </c>
      <c r="O25">
        <v>4</v>
      </c>
      <c r="P25">
        <v>203</v>
      </c>
      <c r="Q25">
        <v>629</v>
      </c>
      <c r="R25">
        <v>155</v>
      </c>
      <c r="S25" s="31">
        <f t="shared" si="0"/>
        <v>3.625</v>
      </c>
      <c r="T25" s="14">
        <f t="shared" si="1"/>
        <v>173637.22</v>
      </c>
    </row>
    <row r="26" spans="1:20" x14ac:dyDescent="0.25">
      <c r="A26" s="7">
        <v>25</v>
      </c>
      <c r="B26" t="s">
        <v>17</v>
      </c>
      <c r="C26">
        <v>32</v>
      </c>
      <c r="D26">
        <v>30</v>
      </c>
      <c r="E26">
        <v>108</v>
      </c>
      <c r="F26">
        <v>25</v>
      </c>
      <c r="G26">
        <v>7</v>
      </c>
      <c r="H26">
        <v>0</v>
      </c>
      <c r="I26" s="9">
        <v>2509223.2999999998</v>
      </c>
      <c r="J26">
        <v>297.3</v>
      </c>
      <c r="K26">
        <v>57.5</v>
      </c>
      <c r="L26">
        <v>66.400000000000006</v>
      </c>
      <c r="M26">
        <v>1.79</v>
      </c>
      <c r="N26">
        <v>54.2</v>
      </c>
      <c r="O26">
        <v>9</v>
      </c>
      <c r="P26">
        <v>375</v>
      </c>
      <c r="Q26">
        <v>1297</v>
      </c>
      <c r="R26">
        <v>246</v>
      </c>
      <c r="S26" s="31">
        <f t="shared" si="0"/>
        <v>3.4722222222222223</v>
      </c>
      <c r="T26" s="14">
        <f t="shared" si="1"/>
        <v>83640.776666666658</v>
      </c>
    </row>
    <row r="27" spans="1:20" x14ac:dyDescent="0.25">
      <c r="A27" s="7">
        <v>26</v>
      </c>
      <c r="B27" t="s">
        <v>67</v>
      </c>
      <c r="C27">
        <v>37</v>
      </c>
      <c r="D27">
        <v>25</v>
      </c>
      <c r="E27">
        <v>92</v>
      </c>
      <c r="F27">
        <v>21</v>
      </c>
      <c r="G27">
        <v>3</v>
      </c>
      <c r="H27">
        <v>1</v>
      </c>
      <c r="I27" s="9">
        <v>2488325</v>
      </c>
      <c r="J27">
        <v>287.39999999999998</v>
      </c>
      <c r="K27">
        <v>60.8</v>
      </c>
      <c r="L27">
        <v>58</v>
      </c>
      <c r="M27">
        <v>1.7390000000000001</v>
      </c>
      <c r="N27">
        <v>52.7</v>
      </c>
      <c r="O27">
        <v>5</v>
      </c>
      <c r="P27">
        <v>346</v>
      </c>
      <c r="Q27">
        <v>1054</v>
      </c>
      <c r="R27">
        <v>237</v>
      </c>
      <c r="S27" s="31">
        <f t="shared" si="0"/>
        <v>3.7608695652173911</v>
      </c>
      <c r="T27" s="14">
        <f t="shared" si="1"/>
        <v>99533</v>
      </c>
    </row>
    <row r="28" spans="1:20" x14ac:dyDescent="0.25">
      <c r="A28" s="7">
        <v>27</v>
      </c>
      <c r="B28" t="s">
        <v>27</v>
      </c>
      <c r="C28">
        <v>35</v>
      </c>
      <c r="D28">
        <v>24</v>
      </c>
      <c r="E28">
        <v>85</v>
      </c>
      <c r="F28">
        <v>18</v>
      </c>
      <c r="G28">
        <v>3</v>
      </c>
      <c r="H28">
        <v>1</v>
      </c>
      <c r="I28" s="9">
        <v>2420655</v>
      </c>
      <c r="J28">
        <v>292.5</v>
      </c>
      <c r="K28">
        <v>56.7</v>
      </c>
      <c r="L28">
        <v>62.7</v>
      </c>
      <c r="M28">
        <v>1.788</v>
      </c>
      <c r="N28">
        <v>53</v>
      </c>
      <c r="O28">
        <v>3</v>
      </c>
      <c r="P28">
        <v>320</v>
      </c>
      <c r="Q28">
        <v>979</v>
      </c>
      <c r="R28">
        <v>218</v>
      </c>
      <c r="S28" s="31">
        <f t="shared" si="0"/>
        <v>3.7647058823529411</v>
      </c>
      <c r="T28" s="14">
        <f t="shared" si="1"/>
        <v>100860.625</v>
      </c>
    </row>
    <row r="29" spans="1:20" x14ac:dyDescent="0.25">
      <c r="A29" s="7">
        <v>28</v>
      </c>
      <c r="B29" t="s">
        <v>2</v>
      </c>
      <c r="C29">
        <v>48</v>
      </c>
      <c r="D29">
        <v>25</v>
      </c>
      <c r="E29">
        <v>79</v>
      </c>
      <c r="F29">
        <v>16</v>
      </c>
      <c r="G29">
        <v>5</v>
      </c>
      <c r="H29">
        <v>0</v>
      </c>
      <c r="I29" s="9">
        <v>2371050</v>
      </c>
      <c r="J29">
        <v>294.3</v>
      </c>
      <c r="K29">
        <v>59.7</v>
      </c>
      <c r="L29">
        <v>66.5</v>
      </c>
      <c r="M29">
        <v>1.796</v>
      </c>
      <c r="N29">
        <v>54.6</v>
      </c>
      <c r="O29">
        <v>4</v>
      </c>
      <c r="P29">
        <v>295</v>
      </c>
      <c r="Q29">
        <v>879</v>
      </c>
      <c r="R29">
        <v>226</v>
      </c>
      <c r="S29" s="31">
        <f t="shared" si="0"/>
        <v>3.7341772151898733</v>
      </c>
      <c r="T29" s="14">
        <f t="shared" si="1"/>
        <v>94842</v>
      </c>
    </row>
    <row r="30" spans="1:20" x14ac:dyDescent="0.25">
      <c r="A30" s="7">
        <v>29</v>
      </c>
      <c r="B30" t="s">
        <v>401</v>
      </c>
      <c r="C30">
        <v>22</v>
      </c>
      <c r="D30">
        <v>10</v>
      </c>
      <c r="E30">
        <v>34</v>
      </c>
      <c r="F30">
        <v>9</v>
      </c>
      <c r="G30">
        <v>4</v>
      </c>
      <c r="H30">
        <v>1</v>
      </c>
      <c r="I30" s="9">
        <v>2344609.5</v>
      </c>
      <c r="J30">
        <v>307.2</v>
      </c>
      <c r="K30">
        <v>60.3</v>
      </c>
      <c r="L30">
        <v>68.3</v>
      </c>
      <c r="M30" t="s">
        <v>391</v>
      </c>
      <c r="N30">
        <v>43.6</v>
      </c>
      <c r="O30">
        <v>3</v>
      </c>
      <c r="P30">
        <v>127</v>
      </c>
      <c r="Q30">
        <v>379</v>
      </c>
      <c r="R30">
        <v>88</v>
      </c>
      <c r="S30" s="31">
        <f t="shared" si="0"/>
        <v>3.7352941176470589</v>
      </c>
      <c r="T30" s="14">
        <f t="shared" si="1"/>
        <v>234460.95</v>
      </c>
    </row>
    <row r="31" spans="1:20" x14ac:dyDescent="0.25">
      <c r="A31" s="7">
        <v>30</v>
      </c>
      <c r="B31" t="s">
        <v>205</v>
      </c>
      <c r="C31">
        <v>36</v>
      </c>
      <c r="D31">
        <v>27</v>
      </c>
      <c r="E31">
        <v>90</v>
      </c>
      <c r="F31">
        <v>19</v>
      </c>
      <c r="G31">
        <v>5</v>
      </c>
      <c r="H31">
        <v>0</v>
      </c>
      <c r="I31" s="9">
        <v>2344546</v>
      </c>
      <c r="J31">
        <v>297.39999999999998</v>
      </c>
      <c r="K31">
        <v>63.6</v>
      </c>
      <c r="L31">
        <v>68</v>
      </c>
      <c r="M31">
        <v>1.7889999999999999</v>
      </c>
      <c r="N31">
        <v>52.3</v>
      </c>
      <c r="O31">
        <v>12</v>
      </c>
      <c r="P31">
        <v>322</v>
      </c>
      <c r="Q31">
        <v>1023</v>
      </c>
      <c r="R31">
        <v>245</v>
      </c>
      <c r="S31" s="31">
        <f t="shared" si="0"/>
        <v>3.5777777777777779</v>
      </c>
      <c r="T31" s="14">
        <f t="shared" si="1"/>
        <v>86835.037037037036</v>
      </c>
    </row>
    <row r="32" spans="1:20" x14ac:dyDescent="0.25">
      <c r="A32" s="7">
        <v>31</v>
      </c>
      <c r="B32" t="s">
        <v>211</v>
      </c>
      <c r="C32">
        <v>28</v>
      </c>
      <c r="D32">
        <v>26</v>
      </c>
      <c r="E32">
        <v>84</v>
      </c>
      <c r="F32">
        <v>15</v>
      </c>
      <c r="G32">
        <v>6</v>
      </c>
      <c r="H32">
        <v>1</v>
      </c>
      <c r="I32" s="9">
        <v>2336965</v>
      </c>
      <c r="J32">
        <v>279.8</v>
      </c>
      <c r="K32">
        <v>57.7</v>
      </c>
      <c r="L32">
        <v>61</v>
      </c>
      <c r="M32">
        <v>1.724</v>
      </c>
      <c r="N32">
        <v>55.3</v>
      </c>
      <c r="O32">
        <v>7</v>
      </c>
      <c r="P32">
        <v>322</v>
      </c>
      <c r="Q32">
        <v>945</v>
      </c>
      <c r="R32">
        <v>219</v>
      </c>
      <c r="S32" s="31">
        <f t="shared" si="0"/>
        <v>3.8333333333333335</v>
      </c>
      <c r="T32" s="14">
        <f t="shared" si="1"/>
        <v>89883.269230769234</v>
      </c>
    </row>
    <row r="33" spans="1:20" x14ac:dyDescent="0.25">
      <c r="A33" s="7">
        <v>32</v>
      </c>
      <c r="B33" t="s">
        <v>366</v>
      </c>
      <c r="C33">
        <v>27</v>
      </c>
      <c r="D33">
        <v>31</v>
      </c>
      <c r="E33">
        <v>113</v>
      </c>
      <c r="F33">
        <v>25</v>
      </c>
      <c r="G33">
        <v>6</v>
      </c>
      <c r="H33">
        <v>0</v>
      </c>
      <c r="I33" s="9">
        <v>2320037.7999999998</v>
      </c>
      <c r="J33">
        <v>286.3</v>
      </c>
      <c r="K33">
        <v>63.5</v>
      </c>
      <c r="L33">
        <v>65.599999999999994</v>
      </c>
      <c r="M33">
        <v>1.7809999999999999</v>
      </c>
      <c r="N33">
        <v>45.5</v>
      </c>
      <c r="O33">
        <v>7</v>
      </c>
      <c r="P33">
        <v>405</v>
      </c>
      <c r="Q33">
        <v>1331</v>
      </c>
      <c r="R33">
        <v>271</v>
      </c>
      <c r="S33" s="31">
        <f t="shared" si="0"/>
        <v>3.584070796460177</v>
      </c>
      <c r="T33" s="14">
        <f t="shared" si="1"/>
        <v>74839.929032258064</v>
      </c>
    </row>
    <row r="34" spans="1:20" x14ac:dyDescent="0.25">
      <c r="A34" s="7">
        <v>33</v>
      </c>
      <c r="B34" t="s">
        <v>345</v>
      </c>
      <c r="C34">
        <v>40</v>
      </c>
      <c r="D34">
        <v>18</v>
      </c>
      <c r="E34">
        <v>59</v>
      </c>
      <c r="F34">
        <v>14</v>
      </c>
      <c r="G34">
        <v>5</v>
      </c>
      <c r="H34">
        <v>0</v>
      </c>
      <c r="I34" s="9">
        <v>2314864.5</v>
      </c>
      <c r="J34">
        <v>290.2</v>
      </c>
      <c r="K34">
        <v>62.2</v>
      </c>
      <c r="L34">
        <v>62.5</v>
      </c>
      <c r="M34">
        <v>1.7789999999999999</v>
      </c>
      <c r="N34">
        <v>52.4</v>
      </c>
      <c r="O34">
        <v>3</v>
      </c>
      <c r="P34">
        <v>206</v>
      </c>
      <c r="Q34">
        <v>686</v>
      </c>
      <c r="R34">
        <v>157</v>
      </c>
      <c r="S34" s="31">
        <f t="shared" ref="S34:S65" si="2">P34/E34</f>
        <v>3.4915254237288136</v>
      </c>
      <c r="T34" s="14">
        <f t="shared" ref="T34:T65" si="3">I34/D34</f>
        <v>128603.58333333333</v>
      </c>
    </row>
    <row r="35" spans="1:20" x14ac:dyDescent="0.25">
      <c r="A35" s="7">
        <v>34</v>
      </c>
      <c r="B35" t="s">
        <v>110</v>
      </c>
      <c r="C35">
        <v>40</v>
      </c>
      <c r="D35">
        <v>26</v>
      </c>
      <c r="E35">
        <v>94</v>
      </c>
      <c r="F35">
        <v>20</v>
      </c>
      <c r="G35">
        <v>3</v>
      </c>
      <c r="H35">
        <v>0</v>
      </c>
      <c r="I35" s="9">
        <v>2294811</v>
      </c>
      <c r="J35">
        <v>293.3</v>
      </c>
      <c r="K35">
        <v>66.8</v>
      </c>
      <c r="L35">
        <v>70.900000000000006</v>
      </c>
      <c r="M35">
        <v>1.796</v>
      </c>
      <c r="N35">
        <v>41.1</v>
      </c>
      <c r="O35">
        <v>8</v>
      </c>
      <c r="P35">
        <v>352</v>
      </c>
      <c r="Q35">
        <v>1077</v>
      </c>
      <c r="R35">
        <v>243</v>
      </c>
      <c r="S35" s="31">
        <f t="shared" si="2"/>
        <v>3.7446808510638299</v>
      </c>
      <c r="T35" s="14">
        <f t="shared" si="3"/>
        <v>88261.961538461532</v>
      </c>
    </row>
    <row r="36" spans="1:20" x14ac:dyDescent="0.25">
      <c r="A36" s="7">
        <v>35</v>
      </c>
      <c r="B36" t="s">
        <v>332</v>
      </c>
      <c r="C36">
        <v>30</v>
      </c>
      <c r="D36">
        <v>27</v>
      </c>
      <c r="E36">
        <v>92</v>
      </c>
      <c r="F36">
        <v>18</v>
      </c>
      <c r="G36">
        <v>5</v>
      </c>
      <c r="H36">
        <v>0</v>
      </c>
      <c r="I36" s="9">
        <v>2285067</v>
      </c>
      <c r="J36">
        <v>293.5</v>
      </c>
      <c r="K36">
        <v>67.3</v>
      </c>
      <c r="L36">
        <v>68.599999999999994</v>
      </c>
      <c r="M36">
        <v>1.7689999999999999</v>
      </c>
      <c r="N36">
        <v>43.7</v>
      </c>
      <c r="O36">
        <v>6</v>
      </c>
      <c r="P36">
        <v>349</v>
      </c>
      <c r="Q36">
        <v>1033</v>
      </c>
      <c r="R36">
        <v>249</v>
      </c>
      <c r="S36" s="31">
        <f t="shared" si="2"/>
        <v>3.7934782608695654</v>
      </c>
      <c r="T36" s="14">
        <f t="shared" si="3"/>
        <v>84632.111111111109</v>
      </c>
    </row>
    <row r="37" spans="1:20" x14ac:dyDescent="0.25">
      <c r="A37" s="7">
        <v>36</v>
      </c>
      <c r="B37" t="s">
        <v>342</v>
      </c>
      <c r="C37">
        <v>36</v>
      </c>
      <c r="D37">
        <v>34</v>
      </c>
      <c r="E37">
        <v>104</v>
      </c>
      <c r="F37">
        <v>17</v>
      </c>
      <c r="G37">
        <v>7</v>
      </c>
      <c r="H37">
        <v>0</v>
      </c>
      <c r="I37" s="9">
        <v>2174191.2999999998</v>
      </c>
      <c r="J37">
        <v>296.7</v>
      </c>
      <c r="K37">
        <v>59</v>
      </c>
      <c r="L37">
        <v>64.400000000000006</v>
      </c>
      <c r="M37">
        <v>1.774</v>
      </c>
      <c r="N37">
        <v>47.2</v>
      </c>
      <c r="O37">
        <v>7</v>
      </c>
      <c r="P37">
        <v>393</v>
      </c>
      <c r="Q37">
        <v>1183</v>
      </c>
      <c r="R37">
        <v>273</v>
      </c>
      <c r="S37" s="31">
        <f t="shared" si="2"/>
        <v>3.7788461538461537</v>
      </c>
      <c r="T37" s="14">
        <f t="shared" si="3"/>
        <v>63946.802941176466</v>
      </c>
    </row>
    <row r="38" spans="1:20" x14ac:dyDescent="0.25">
      <c r="A38" s="7">
        <v>37</v>
      </c>
      <c r="B38" t="s">
        <v>402</v>
      </c>
      <c r="C38">
        <v>23</v>
      </c>
      <c r="D38">
        <v>24</v>
      </c>
      <c r="E38">
        <v>81</v>
      </c>
      <c r="F38">
        <v>19</v>
      </c>
      <c r="G38">
        <v>4</v>
      </c>
      <c r="H38">
        <v>0</v>
      </c>
      <c r="I38" s="9">
        <v>2084681.4</v>
      </c>
      <c r="J38">
        <v>299.5</v>
      </c>
      <c r="K38">
        <v>56.7</v>
      </c>
      <c r="L38">
        <v>64.5</v>
      </c>
      <c r="M38">
        <v>1.7230000000000001</v>
      </c>
      <c r="N38">
        <v>45.1</v>
      </c>
      <c r="O38">
        <v>12</v>
      </c>
      <c r="P38">
        <v>331</v>
      </c>
      <c r="Q38">
        <v>871</v>
      </c>
      <c r="R38">
        <v>232</v>
      </c>
      <c r="S38" s="31">
        <f t="shared" si="2"/>
        <v>4.0864197530864201</v>
      </c>
      <c r="T38" s="14">
        <f t="shared" si="3"/>
        <v>86861.724999999991</v>
      </c>
    </row>
    <row r="39" spans="1:20" x14ac:dyDescent="0.25">
      <c r="A39" s="7">
        <v>38</v>
      </c>
      <c r="B39" t="s">
        <v>262</v>
      </c>
      <c r="C39">
        <v>35</v>
      </c>
      <c r="D39">
        <v>26</v>
      </c>
      <c r="E39">
        <v>89</v>
      </c>
      <c r="F39">
        <v>18</v>
      </c>
      <c r="G39">
        <v>3</v>
      </c>
      <c r="H39">
        <v>1</v>
      </c>
      <c r="I39" s="9">
        <v>2034155.9</v>
      </c>
      <c r="J39">
        <v>287.39999999999998</v>
      </c>
      <c r="K39">
        <v>66.5</v>
      </c>
      <c r="L39">
        <v>64.900000000000006</v>
      </c>
      <c r="M39">
        <v>1.772</v>
      </c>
      <c r="N39">
        <v>50</v>
      </c>
      <c r="O39">
        <v>11</v>
      </c>
      <c r="P39">
        <v>323</v>
      </c>
      <c r="Q39">
        <v>1006</v>
      </c>
      <c r="R39">
        <v>250</v>
      </c>
      <c r="S39" s="31">
        <f t="shared" si="2"/>
        <v>3.6292134831460676</v>
      </c>
      <c r="T39" s="14">
        <f t="shared" si="3"/>
        <v>78236.765384615384</v>
      </c>
    </row>
    <row r="40" spans="1:20" x14ac:dyDescent="0.25">
      <c r="A40" s="7">
        <v>39</v>
      </c>
      <c r="B40" t="s">
        <v>403</v>
      </c>
      <c r="C40">
        <v>28</v>
      </c>
      <c r="D40">
        <v>27</v>
      </c>
      <c r="E40">
        <v>89</v>
      </c>
      <c r="F40">
        <v>16</v>
      </c>
      <c r="G40">
        <v>3</v>
      </c>
      <c r="H40">
        <v>1</v>
      </c>
      <c r="I40" s="9">
        <v>1976310</v>
      </c>
      <c r="J40">
        <v>292.8</v>
      </c>
      <c r="K40">
        <v>64.8</v>
      </c>
      <c r="L40">
        <v>64</v>
      </c>
      <c r="M40">
        <v>1.7809999999999999</v>
      </c>
      <c r="N40">
        <v>52.1</v>
      </c>
      <c r="O40">
        <v>11</v>
      </c>
      <c r="P40">
        <v>314</v>
      </c>
      <c r="Q40">
        <v>1020</v>
      </c>
      <c r="R40">
        <v>246</v>
      </c>
      <c r="S40" s="31">
        <f t="shared" si="2"/>
        <v>3.5280898876404496</v>
      </c>
      <c r="T40" s="14">
        <f t="shared" si="3"/>
        <v>73196.666666666672</v>
      </c>
    </row>
    <row r="41" spans="1:20" x14ac:dyDescent="0.25">
      <c r="A41" s="7">
        <v>40</v>
      </c>
      <c r="B41" t="s">
        <v>310</v>
      </c>
      <c r="C41">
        <v>31</v>
      </c>
      <c r="D41">
        <v>23</v>
      </c>
      <c r="E41">
        <v>76</v>
      </c>
      <c r="F41">
        <v>15</v>
      </c>
      <c r="G41">
        <v>3</v>
      </c>
      <c r="H41">
        <v>0</v>
      </c>
      <c r="I41" s="9">
        <v>1975076.5</v>
      </c>
      <c r="J41">
        <v>295.2</v>
      </c>
      <c r="K41">
        <v>61</v>
      </c>
      <c r="L41">
        <v>65.8</v>
      </c>
      <c r="M41">
        <v>1.768</v>
      </c>
      <c r="N41">
        <v>41.1</v>
      </c>
      <c r="O41">
        <v>10</v>
      </c>
      <c r="P41">
        <v>284</v>
      </c>
      <c r="Q41">
        <v>847</v>
      </c>
      <c r="R41">
        <v>211</v>
      </c>
      <c r="S41" s="31">
        <f t="shared" si="2"/>
        <v>3.736842105263158</v>
      </c>
      <c r="T41" s="14">
        <f t="shared" si="3"/>
        <v>85872.891304347824</v>
      </c>
    </row>
    <row r="42" spans="1:20" x14ac:dyDescent="0.25">
      <c r="A42" s="7">
        <v>41</v>
      </c>
      <c r="B42" t="s">
        <v>327</v>
      </c>
      <c r="C42">
        <v>33</v>
      </c>
      <c r="D42">
        <v>27</v>
      </c>
      <c r="E42">
        <v>83</v>
      </c>
      <c r="F42">
        <v>15</v>
      </c>
      <c r="G42">
        <v>6</v>
      </c>
      <c r="H42">
        <v>1</v>
      </c>
      <c r="I42" s="9">
        <v>1957944.5</v>
      </c>
      <c r="J42">
        <v>282</v>
      </c>
      <c r="K42">
        <v>66.5</v>
      </c>
      <c r="L42">
        <v>63.4</v>
      </c>
      <c r="M42">
        <v>1.73</v>
      </c>
      <c r="N42">
        <v>57.5</v>
      </c>
      <c r="O42">
        <v>2</v>
      </c>
      <c r="P42">
        <v>308</v>
      </c>
      <c r="Q42">
        <v>978</v>
      </c>
      <c r="R42">
        <v>193</v>
      </c>
      <c r="S42" s="31">
        <f t="shared" si="2"/>
        <v>3.7108433734939759</v>
      </c>
      <c r="T42" s="14">
        <f t="shared" si="3"/>
        <v>72516.462962962964</v>
      </c>
    </row>
    <row r="43" spans="1:20" x14ac:dyDescent="0.25">
      <c r="A43" s="7">
        <v>42</v>
      </c>
      <c r="B43" t="s">
        <v>453</v>
      </c>
      <c r="C43">
        <v>26</v>
      </c>
      <c r="D43">
        <v>28</v>
      </c>
      <c r="E43">
        <v>84</v>
      </c>
      <c r="F43">
        <v>13</v>
      </c>
      <c r="G43">
        <v>2</v>
      </c>
      <c r="H43">
        <v>1</v>
      </c>
      <c r="I43" s="9">
        <v>1957161.9</v>
      </c>
      <c r="J43">
        <v>303.7</v>
      </c>
      <c r="K43">
        <v>56.9</v>
      </c>
      <c r="L43">
        <v>61.8</v>
      </c>
      <c r="M43">
        <v>1.7909999999999999</v>
      </c>
      <c r="N43">
        <v>31.5</v>
      </c>
      <c r="O43">
        <v>6</v>
      </c>
      <c r="P43">
        <v>295</v>
      </c>
      <c r="Q43">
        <v>949</v>
      </c>
      <c r="R43">
        <v>243</v>
      </c>
      <c r="S43" s="31">
        <f t="shared" si="2"/>
        <v>3.5119047619047619</v>
      </c>
      <c r="T43" s="14">
        <f t="shared" si="3"/>
        <v>69898.639285714278</v>
      </c>
    </row>
    <row r="44" spans="1:20" x14ac:dyDescent="0.25">
      <c r="A44" s="7">
        <v>43</v>
      </c>
      <c r="B44" t="s">
        <v>252</v>
      </c>
      <c r="C44">
        <v>29</v>
      </c>
      <c r="D44">
        <v>22</v>
      </c>
      <c r="E44">
        <v>75</v>
      </c>
      <c r="F44">
        <v>18</v>
      </c>
      <c r="G44">
        <v>4</v>
      </c>
      <c r="H44">
        <v>0</v>
      </c>
      <c r="I44" s="9">
        <v>1942906.4</v>
      </c>
      <c r="J44">
        <v>290.10000000000002</v>
      </c>
      <c r="K44">
        <v>63.1</v>
      </c>
      <c r="L44">
        <v>62.9</v>
      </c>
      <c r="M44">
        <v>1.756</v>
      </c>
      <c r="N44">
        <v>46.4</v>
      </c>
      <c r="O44">
        <v>4</v>
      </c>
      <c r="P44">
        <v>271</v>
      </c>
      <c r="Q44">
        <v>868</v>
      </c>
      <c r="R44">
        <v>196</v>
      </c>
      <c r="S44" s="31">
        <f t="shared" si="2"/>
        <v>3.6133333333333333</v>
      </c>
      <c r="T44" s="14">
        <f t="shared" si="3"/>
        <v>88313.927272727262</v>
      </c>
    </row>
    <row r="45" spans="1:20" x14ac:dyDescent="0.25">
      <c r="A45" s="7">
        <v>44</v>
      </c>
      <c r="B45" t="s">
        <v>44</v>
      </c>
      <c r="C45">
        <v>34</v>
      </c>
      <c r="D45">
        <v>21</v>
      </c>
      <c r="E45">
        <v>66</v>
      </c>
      <c r="F45">
        <v>14</v>
      </c>
      <c r="G45">
        <v>4</v>
      </c>
      <c r="H45">
        <v>0</v>
      </c>
      <c r="I45" s="9">
        <v>1916994.1</v>
      </c>
      <c r="J45">
        <v>290</v>
      </c>
      <c r="K45">
        <v>62.9</v>
      </c>
      <c r="L45">
        <v>62.6</v>
      </c>
      <c r="M45">
        <v>1.7490000000000001</v>
      </c>
      <c r="N45">
        <v>52.3</v>
      </c>
      <c r="O45">
        <v>1</v>
      </c>
      <c r="P45">
        <v>253</v>
      </c>
      <c r="Q45">
        <v>731</v>
      </c>
      <c r="R45">
        <v>185</v>
      </c>
      <c r="S45" s="31">
        <f t="shared" si="2"/>
        <v>3.8333333333333335</v>
      </c>
      <c r="T45" s="14">
        <f t="shared" si="3"/>
        <v>91285.433333333334</v>
      </c>
    </row>
    <row r="46" spans="1:20" x14ac:dyDescent="0.25">
      <c r="A46" s="7">
        <v>45</v>
      </c>
      <c r="B46" t="s">
        <v>202</v>
      </c>
      <c r="C46">
        <v>35</v>
      </c>
      <c r="D46">
        <v>23</v>
      </c>
      <c r="E46">
        <v>78</v>
      </c>
      <c r="F46">
        <v>19</v>
      </c>
      <c r="G46">
        <v>4</v>
      </c>
      <c r="H46">
        <v>0</v>
      </c>
      <c r="I46" s="9">
        <v>1880405.8</v>
      </c>
      <c r="J46">
        <v>278.2</v>
      </c>
      <c r="K46">
        <v>71.099999999999994</v>
      </c>
      <c r="L46">
        <v>66.400000000000006</v>
      </c>
      <c r="M46">
        <v>1.758</v>
      </c>
      <c r="N46">
        <v>54.6</v>
      </c>
      <c r="O46">
        <v>8</v>
      </c>
      <c r="P46">
        <v>275</v>
      </c>
      <c r="Q46">
        <v>929</v>
      </c>
      <c r="R46">
        <v>180</v>
      </c>
      <c r="S46" s="31">
        <f t="shared" si="2"/>
        <v>3.5256410256410255</v>
      </c>
      <c r="T46" s="14">
        <f t="shared" si="3"/>
        <v>81756.773913043478</v>
      </c>
    </row>
    <row r="47" spans="1:20" x14ac:dyDescent="0.25">
      <c r="A47" s="7">
        <v>46</v>
      </c>
      <c r="B47" t="s">
        <v>404</v>
      </c>
      <c r="C47">
        <v>26</v>
      </c>
      <c r="D47">
        <v>28</v>
      </c>
      <c r="E47">
        <v>88</v>
      </c>
      <c r="F47">
        <v>15</v>
      </c>
      <c r="G47">
        <v>4</v>
      </c>
      <c r="H47">
        <v>1</v>
      </c>
      <c r="I47" s="9">
        <v>1877626.8</v>
      </c>
      <c r="J47">
        <v>295.7</v>
      </c>
      <c r="K47">
        <v>56.5</v>
      </c>
      <c r="L47">
        <v>65.900000000000006</v>
      </c>
      <c r="M47">
        <v>1.7509999999999999</v>
      </c>
      <c r="N47">
        <v>53.4</v>
      </c>
      <c r="O47">
        <v>7</v>
      </c>
      <c r="P47">
        <v>330</v>
      </c>
      <c r="Q47">
        <v>996</v>
      </c>
      <c r="R47">
        <v>239</v>
      </c>
      <c r="S47" s="31">
        <f t="shared" si="2"/>
        <v>3.75</v>
      </c>
      <c r="T47" s="14">
        <f t="shared" si="3"/>
        <v>67058.100000000006</v>
      </c>
    </row>
    <row r="48" spans="1:20" x14ac:dyDescent="0.25">
      <c r="A48" s="7">
        <v>47</v>
      </c>
      <c r="B48" t="s">
        <v>454</v>
      </c>
      <c r="C48">
        <v>27</v>
      </c>
      <c r="D48">
        <v>25</v>
      </c>
      <c r="E48">
        <v>84</v>
      </c>
      <c r="F48">
        <v>18</v>
      </c>
      <c r="G48">
        <v>3</v>
      </c>
      <c r="H48">
        <v>1</v>
      </c>
      <c r="I48" s="9">
        <v>1854414.4</v>
      </c>
      <c r="J48">
        <v>304.89999999999998</v>
      </c>
      <c r="K48">
        <v>54.7</v>
      </c>
      <c r="L48">
        <v>64</v>
      </c>
      <c r="M48">
        <v>1.82</v>
      </c>
      <c r="N48">
        <v>40.6</v>
      </c>
      <c r="O48">
        <v>7</v>
      </c>
      <c r="P48">
        <v>321</v>
      </c>
      <c r="Q48">
        <v>920</v>
      </c>
      <c r="R48">
        <v>251</v>
      </c>
      <c r="S48" s="31">
        <f t="shared" si="2"/>
        <v>3.8214285714285716</v>
      </c>
      <c r="T48" s="14">
        <f t="shared" si="3"/>
        <v>74176.576000000001</v>
      </c>
    </row>
    <row r="49" spans="1:20" x14ac:dyDescent="0.25">
      <c r="A49" s="7">
        <v>48</v>
      </c>
      <c r="B49" t="s">
        <v>204</v>
      </c>
      <c r="C49">
        <v>35</v>
      </c>
      <c r="D49">
        <v>24</v>
      </c>
      <c r="E49">
        <v>80</v>
      </c>
      <c r="F49">
        <v>18</v>
      </c>
      <c r="G49">
        <v>3</v>
      </c>
      <c r="H49">
        <v>0</v>
      </c>
      <c r="I49" s="9">
        <v>1850530.3</v>
      </c>
      <c r="J49">
        <v>299.5</v>
      </c>
      <c r="K49">
        <v>53.8</v>
      </c>
      <c r="L49">
        <v>63.8</v>
      </c>
      <c r="M49">
        <v>1.772</v>
      </c>
      <c r="N49">
        <v>51.2</v>
      </c>
      <c r="O49">
        <v>3</v>
      </c>
      <c r="P49">
        <v>292</v>
      </c>
      <c r="Q49">
        <v>916</v>
      </c>
      <c r="R49">
        <v>215</v>
      </c>
      <c r="S49" s="31">
        <f t="shared" si="2"/>
        <v>3.65</v>
      </c>
      <c r="T49" s="14">
        <f t="shared" si="3"/>
        <v>77105.429166666669</v>
      </c>
    </row>
    <row r="50" spans="1:20" x14ac:dyDescent="0.25">
      <c r="A50" s="7">
        <v>49</v>
      </c>
      <c r="B50" t="s">
        <v>220</v>
      </c>
      <c r="C50">
        <v>32</v>
      </c>
      <c r="D50">
        <v>23</v>
      </c>
      <c r="E50">
        <v>75</v>
      </c>
      <c r="F50">
        <v>15</v>
      </c>
      <c r="G50">
        <v>1</v>
      </c>
      <c r="H50">
        <v>1</v>
      </c>
      <c r="I50" s="9">
        <v>1823327.3</v>
      </c>
      <c r="J50">
        <v>294.60000000000002</v>
      </c>
      <c r="K50">
        <v>61</v>
      </c>
      <c r="L50">
        <v>65.900000000000006</v>
      </c>
      <c r="M50">
        <v>1.754</v>
      </c>
      <c r="N50">
        <v>47.1</v>
      </c>
      <c r="O50">
        <v>10</v>
      </c>
      <c r="P50">
        <v>270</v>
      </c>
      <c r="Q50">
        <v>856</v>
      </c>
      <c r="R50">
        <v>204</v>
      </c>
      <c r="S50" s="31">
        <f t="shared" si="2"/>
        <v>3.6</v>
      </c>
      <c r="T50" s="14">
        <f t="shared" si="3"/>
        <v>79275.100000000006</v>
      </c>
    </row>
    <row r="51" spans="1:20" x14ac:dyDescent="0.25">
      <c r="A51" s="7">
        <v>50</v>
      </c>
      <c r="B51" t="s">
        <v>411</v>
      </c>
      <c r="C51">
        <v>42</v>
      </c>
      <c r="D51">
        <v>18</v>
      </c>
      <c r="E51">
        <v>59</v>
      </c>
      <c r="F51">
        <v>14</v>
      </c>
      <c r="G51">
        <v>3</v>
      </c>
      <c r="H51">
        <v>0</v>
      </c>
      <c r="I51" s="9">
        <v>1779815</v>
      </c>
      <c r="J51">
        <v>299.2</v>
      </c>
      <c r="K51">
        <v>56.8</v>
      </c>
      <c r="L51">
        <v>63.4</v>
      </c>
      <c r="M51">
        <v>1.776</v>
      </c>
      <c r="N51">
        <v>54.1</v>
      </c>
      <c r="O51">
        <v>7</v>
      </c>
      <c r="P51">
        <v>208</v>
      </c>
      <c r="Q51">
        <v>675</v>
      </c>
      <c r="R51">
        <v>161</v>
      </c>
      <c r="S51" s="31">
        <f t="shared" si="2"/>
        <v>3.5254237288135593</v>
      </c>
      <c r="T51" s="14">
        <f t="shared" si="3"/>
        <v>98878.611111111109</v>
      </c>
    </row>
    <row r="52" spans="1:20" x14ac:dyDescent="0.25">
      <c r="A52" s="7">
        <v>51</v>
      </c>
      <c r="B52" t="s">
        <v>37</v>
      </c>
      <c r="C52">
        <v>35</v>
      </c>
      <c r="D52">
        <v>23</v>
      </c>
      <c r="E52">
        <v>73</v>
      </c>
      <c r="F52">
        <v>16</v>
      </c>
      <c r="G52">
        <v>4</v>
      </c>
      <c r="H52">
        <v>1</v>
      </c>
      <c r="I52" s="9">
        <v>1679594.8</v>
      </c>
      <c r="J52">
        <v>284.89999999999998</v>
      </c>
      <c r="K52">
        <v>67.099999999999994</v>
      </c>
      <c r="L52">
        <v>66.400000000000006</v>
      </c>
      <c r="M52">
        <v>1.784</v>
      </c>
      <c r="N52">
        <v>47.3</v>
      </c>
      <c r="O52">
        <v>5</v>
      </c>
      <c r="P52">
        <v>254</v>
      </c>
      <c r="Q52">
        <v>847</v>
      </c>
      <c r="R52">
        <v>190</v>
      </c>
      <c r="S52" s="31">
        <f t="shared" si="2"/>
        <v>3.4794520547945207</v>
      </c>
      <c r="T52" s="14">
        <f t="shared" si="3"/>
        <v>73025.860869565222</v>
      </c>
    </row>
    <row r="53" spans="1:20" x14ac:dyDescent="0.25">
      <c r="A53" s="7">
        <v>52</v>
      </c>
      <c r="B53" t="s">
        <v>84</v>
      </c>
      <c r="C53">
        <v>46</v>
      </c>
      <c r="D53">
        <v>28</v>
      </c>
      <c r="E53">
        <v>100</v>
      </c>
      <c r="F53">
        <v>21</v>
      </c>
      <c r="G53">
        <v>4</v>
      </c>
      <c r="H53">
        <v>0</v>
      </c>
      <c r="I53" s="9">
        <v>1629763.9</v>
      </c>
      <c r="J53">
        <v>298.5</v>
      </c>
      <c r="K53">
        <v>65.900000000000006</v>
      </c>
      <c r="L53">
        <v>66.400000000000006</v>
      </c>
      <c r="M53">
        <v>1.792</v>
      </c>
      <c r="N53">
        <v>55.2</v>
      </c>
      <c r="O53">
        <v>5</v>
      </c>
      <c r="P53">
        <v>378</v>
      </c>
      <c r="Q53">
        <v>1155</v>
      </c>
      <c r="R53">
        <v>244</v>
      </c>
      <c r="S53" s="31">
        <f t="shared" si="2"/>
        <v>3.78</v>
      </c>
      <c r="T53" s="14">
        <f t="shared" si="3"/>
        <v>58205.853571428568</v>
      </c>
    </row>
    <row r="54" spans="1:20" x14ac:dyDescent="0.25">
      <c r="A54" s="7">
        <v>53</v>
      </c>
      <c r="B54" t="s">
        <v>71</v>
      </c>
      <c r="C54">
        <v>34</v>
      </c>
      <c r="D54">
        <v>27</v>
      </c>
      <c r="E54">
        <v>95</v>
      </c>
      <c r="F54">
        <v>21</v>
      </c>
      <c r="G54">
        <v>5</v>
      </c>
      <c r="H54">
        <v>0</v>
      </c>
      <c r="I54" s="9">
        <v>1540722.9</v>
      </c>
      <c r="J54">
        <v>291.8</v>
      </c>
      <c r="K54">
        <v>62.3</v>
      </c>
      <c r="L54">
        <v>64.400000000000006</v>
      </c>
      <c r="M54">
        <v>1.744</v>
      </c>
      <c r="N54">
        <v>50.4</v>
      </c>
      <c r="O54">
        <v>9</v>
      </c>
      <c r="P54">
        <v>357</v>
      </c>
      <c r="Q54">
        <v>1079</v>
      </c>
      <c r="R54">
        <v>249</v>
      </c>
      <c r="S54" s="31">
        <f t="shared" si="2"/>
        <v>3.7578947368421054</v>
      </c>
      <c r="T54" s="14">
        <f t="shared" si="3"/>
        <v>57063.811111111107</v>
      </c>
    </row>
    <row r="55" spans="1:20" x14ac:dyDescent="0.25">
      <c r="A55" s="7">
        <v>54</v>
      </c>
      <c r="B55" t="s">
        <v>4</v>
      </c>
      <c r="C55">
        <v>41</v>
      </c>
      <c r="D55">
        <v>26</v>
      </c>
      <c r="E55">
        <v>86</v>
      </c>
      <c r="F55">
        <v>19</v>
      </c>
      <c r="G55">
        <v>4</v>
      </c>
      <c r="H55">
        <v>0</v>
      </c>
      <c r="I55" s="9">
        <v>1529690.4</v>
      </c>
      <c r="J55">
        <v>281.39999999999998</v>
      </c>
      <c r="K55">
        <v>68</v>
      </c>
      <c r="L55">
        <v>67.599999999999994</v>
      </c>
      <c r="M55">
        <v>1.7809999999999999</v>
      </c>
      <c r="N55">
        <v>53.4</v>
      </c>
      <c r="O55">
        <v>7</v>
      </c>
      <c r="P55">
        <v>285</v>
      </c>
      <c r="Q55">
        <v>1023</v>
      </c>
      <c r="R55">
        <v>218</v>
      </c>
      <c r="S55" s="31">
        <f t="shared" si="2"/>
        <v>3.3139534883720931</v>
      </c>
      <c r="T55" s="14">
        <f t="shared" si="3"/>
        <v>58834.24615384615</v>
      </c>
    </row>
    <row r="56" spans="1:20" x14ac:dyDescent="0.25">
      <c r="A56" s="7">
        <v>55</v>
      </c>
      <c r="B56" t="s">
        <v>95</v>
      </c>
      <c r="C56">
        <v>32</v>
      </c>
      <c r="D56">
        <v>16</v>
      </c>
      <c r="E56">
        <v>61</v>
      </c>
      <c r="F56">
        <v>15</v>
      </c>
      <c r="G56">
        <v>3</v>
      </c>
      <c r="H56">
        <v>0</v>
      </c>
      <c r="I56" s="9">
        <v>1524091.3</v>
      </c>
      <c r="J56">
        <v>299.2</v>
      </c>
      <c r="K56">
        <v>58</v>
      </c>
      <c r="L56">
        <v>66.8</v>
      </c>
      <c r="M56">
        <v>1.7789999999999999</v>
      </c>
      <c r="N56">
        <v>52.2</v>
      </c>
      <c r="O56">
        <v>9</v>
      </c>
      <c r="P56">
        <v>207</v>
      </c>
      <c r="Q56">
        <v>719</v>
      </c>
      <c r="R56">
        <v>147</v>
      </c>
      <c r="S56" s="31">
        <f t="shared" si="2"/>
        <v>3.3934426229508197</v>
      </c>
      <c r="T56" s="14">
        <f t="shared" si="3"/>
        <v>95255.706250000003</v>
      </c>
    </row>
    <row r="57" spans="1:20" x14ac:dyDescent="0.25">
      <c r="A57" s="7">
        <v>56</v>
      </c>
      <c r="B57" t="s">
        <v>455</v>
      </c>
      <c r="C57">
        <v>24</v>
      </c>
      <c r="D57">
        <v>28</v>
      </c>
      <c r="E57">
        <v>98</v>
      </c>
      <c r="F57">
        <v>22</v>
      </c>
      <c r="G57">
        <v>4</v>
      </c>
      <c r="H57">
        <v>0</v>
      </c>
      <c r="I57" s="9">
        <v>1523657</v>
      </c>
      <c r="J57">
        <v>304.60000000000002</v>
      </c>
      <c r="K57">
        <v>59.5</v>
      </c>
      <c r="L57">
        <v>62.6</v>
      </c>
      <c r="M57">
        <v>1.7689999999999999</v>
      </c>
      <c r="N57">
        <v>41.6</v>
      </c>
      <c r="O57">
        <v>15</v>
      </c>
      <c r="P57">
        <v>392</v>
      </c>
      <c r="Q57">
        <v>1058</v>
      </c>
      <c r="R57">
        <v>282</v>
      </c>
      <c r="S57" s="31">
        <f t="shared" si="2"/>
        <v>4</v>
      </c>
      <c r="T57" s="14">
        <f t="shared" si="3"/>
        <v>54416.321428571428</v>
      </c>
    </row>
    <row r="58" spans="1:20" x14ac:dyDescent="0.25">
      <c r="A58" s="7">
        <v>57</v>
      </c>
      <c r="B58" t="s">
        <v>291</v>
      </c>
      <c r="C58">
        <v>34</v>
      </c>
      <c r="D58">
        <v>26</v>
      </c>
      <c r="E58">
        <v>84</v>
      </c>
      <c r="F58">
        <v>16</v>
      </c>
      <c r="G58">
        <v>3</v>
      </c>
      <c r="H58">
        <v>0</v>
      </c>
      <c r="I58" s="9">
        <v>1503923</v>
      </c>
      <c r="J58">
        <v>313.39999999999998</v>
      </c>
      <c r="K58">
        <v>53</v>
      </c>
      <c r="L58">
        <v>66.099999999999994</v>
      </c>
      <c r="M58">
        <v>1.7829999999999999</v>
      </c>
      <c r="N58">
        <v>40.9</v>
      </c>
      <c r="O58">
        <v>8</v>
      </c>
      <c r="P58">
        <v>321</v>
      </c>
      <c r="Q58">
        <v>920</v>
      </c>
      <c r="R58">
        <v>244</v>
      </c>
      <c r="S58" s="31">
        <f t="shared" si="2"/>
        <v>3.8214285714285716</v>
      </c>
      <c r="T58" s="14">
        <f t="shared" si="3"/>
        <v>57843.192307692305</v>
      </c>
    </row>
    <row r="59" spans="1:20" x14ac:dyDescent="0.25">
      <c r="A59" s="7">
        <v>58</v>
      </c>
      <c r="B59" t="s">
        <v>80</v>
      </c>
      <c r="C59">
        <v>43</v>
      </c>
      <c r="D59">
        <v>3</v>
      </c>
      <c r="E59">
        <v>10</v>
      </c>
      <c r="F59">
        <v>2</v>
      </c>
      <c r="G59">
        <v>1</v>
      </c>
      <c r="H59">
        <v>1</v>
      </c>
      <c r="I59" s="9">
        <v>1491328</v>
      </c>
      <c r="J59">
        <v>297.10000000000002</v>
      </c>
      <c r="K59">
        <v>50</v>
      </c>
      <c r="L59">
        <v>63.9</v>
      </c>
      <c r="M59" t="s">
        <v>391</v>
      </c>
      <c r="N59">
        <v>50</v>
      </c>
      <c r="O59">
        <v>3</v>
      </c>
      <c r="P59">
        <v>22</v>
      </c>
      <c r="Q59">
        <v>100</v>
      </c>
      <c r="R59">
        <v>38</v>
      </c>
      <c r="S59" s="31">
        <f t="shared" si="2"/>
        <v>2.2000000000000002</v>
      </c>
      <c r="T59" s="14">
        <f t="shared" si="3"/>
        <v>497109.33333333331</v>
      </c>
    </row>
    <row r="60" spans="1:20" x14ac:dyDescent="0.25">
      <c r="A60" s="7">
        <v>59</v>
      </c>
      <c r="B60" t="s">
        <v>242</v>
      </c>
      <c r="C60">
        <v>29</v>
      </c>
      <c r="D60">
        <v>24</v>
      </c>
      <c r="E60">
        <v>70</v>
      </c>
      <c r="F60">
        <v>13</v>
      </c>
      <c r="G60">
        <v>1</v>
      </c>
      <c r="H60">
        <v>1</v>
      </c>
      <c r="I60" s="9">
        <v>1483947.6</v>
      </c>
      <c r="J60">
        <v>294.60000000000002</v>
      </c>
      <c r="K60">
        <v>55.8</v>
      </c>
      <c r="L60">
        <v>63.2</v>
      </c>
      <c r="M60">
        <v>1.8140000000000001</v>
      </c>
      <c r="N60">
        <v>48</v>
      </c>
      <c r="O60">
        <v>6</v>
      </c>
      <c r="P60">
        <v>223</v>
      </c>
      <c r="Q60">
        <v>790</v>
      </c>
      <c r="R60">
        <v>225</v>
      </c>
      <c r="S60" s="31">
        <f t="shared" si="2"/>
        <v>3.1857142857142855</v>
      </c>
      <c r="T60" s="14">
        <f t="shared" si="3"/>
        <v>61831.15</v>
      </c>
    </row>
    <row r="61" spans="1:20" x14ac:dyDescent="0.25">
      <c r="A61" s="7">
        <v>60</v>
      </c>
      <c r="B61" t="s">
        <v>281</v>
      </c>
      <c r="C61">
        <v>35</v>
      </c>
      <c r="D61">
        <v>27</v>
      </c>
      <c r="E61">
        <v>92</v>
      </c>
      <c r="F61">
        <v>20</v>
      </c>
      <c r="G61">
        <v>2</v>
      </c>
      <c r="H61">
        <v>0</v>
      </c>
      <c r="I61" s="9">
        <v>1462590.6</v>
      </c>
      <c r="J61">
        <v>299.8</v>
      </c>
      <c r="K61">
        <v>60.3</v>
      </c>
      <c r="L61">
        <v>66.8</v>
      </c>
      <c r="M61">
        <v>1.7629999999999999</v>
      </c>
      <c r="N61">
        <v>43.2</v>
      </c>
      <c r="O61">
        <v>10</v>
      </c>
      <c r="P61">
        <v>368</v>
      </c>
      <c r="Q61">
        <v>1017</v>
      </c>
      <c r="R61">
        <v>242</v>
      </c>
      <c r="S61" s="31">
        <f t="shared" si="2"/>
        <v>4</v>
      </c>
      <c r="T61" s="14">
        <f t="shared" si="3"/>
        <v>54170.022222222229</v>
      </c>
    </row>
    <row r="62" spans="1:20" x14ac:dyDescent="0.25">
      <c r="A62" s="7">
        <v>61</v>
      </c>
      <c r="B62" t="s">
        <v>309</v>
      </c>
      <c r="C62">
        <v>36</v>
      </c>
      <c r="D62">
        <v>21</v>
      </c>
      <c r="E62">
        <v>69</v>
      </c>
      <c r="F62">
        <v>15</v>
      </c>
      <c r="G62">
        <v>4</v>
      </c>
      <c r="H62">
        <v>0</v>
      </c>
      <c r="I62" s="9">
        <v>1458109.5</v>
      </c>
      <c r="J62">
        <v>295</v>
      </c>
      <c r="K62">
        <v>60</v>
      </c>
      <c r="L62">
        <v>56.8</v>
      </c>
      <c r="M62">
        <v>1.756</v>
      </c>
      <c r="N62">
        <v>45.4</v>
      </c>
      <c r="O62">
        <v>9</v>
      </c>
      <c r="P62">
        <v>249</v>
      </c>
      <c r="Q62">
        <v>778</v>
      </c>
      <c r="R62">
        <v>191</v>
      </c>
      <c r="S62" s="31">
        <f t="shared" si="2"/>
        <v>3.6086956521739131</v>
      </c>
      <c r="T62" s="14">
        <f t="shared" si="3"/>
        <v>69433.78571428571</v>
      </c>
    </row>
    <row r="63" spans="1:20" x14ac:dyDescent="0.25">
      <c r="A63" s="7">
        <v>62</v>
      </c>
      <c r="B63" t="s">
        <v>24</v>
      </c>
      <c r="C63">
        <v>40</v>
      </c>
      <c r="D63">
        <v>25</v>
      </c>
      <c r="E63">
        <v>83</v>
      </c>
      <c r="F63">
        <v>19</v>
      </c>
      <c r="G63">
        <v>3</v>
      </c>
      <c r="H63">
        <v>0</v>
      </c>
      <c r="I63" s="9">
        <v>1452567.4</v>
      </c>
      <c r="J63">
        <v>290.2</v>
      </c>
      <c r="K63">
        <v>62.9</v>
      </c>
      <c r="L63">
        <v>67.5</v>
      </c>
      <c r="M63">
        <v>1.8029999999999999</v>
      </c>
      <c r="N63">
        <v>51.7</v>
      </c>
      <c r="O63">
        <v>5</v>
      </c>
      <c r="P63">
        <v>290</v>
      </c>
      <c r="Q63">
        <v>963</v>
      </c>
      <c r="R63">
        <v>226</v>
      </c>
      <c r="S63" s="31">
        <f t="shared" si="2"/>
        <v>3.4939759036144578</v>
      </c>
      <c r="T63" s="14">
        <f t="shared" si="3"/>
        <v>58102.695999999996</v>
      </c>
    </row>
    <row r="64" spans="1:20" x14ac:dyDescent="0.25">
      <c r="A64" s="7">
        <v>63</v>
      </c>
      <c r="B64" t="s">
        <v>16</v>
      </c>
      <c r="C64">
        <v>45</v>
      </c>
      <c r="D64">
        <v>26</v>
      </c>
      <c r="E64">
        <v>85</v>
      </c>
      <c r="F64">
        <v>17</v>
      </c>
      <c r="G64">
        <v>4</v>
      </c>
      <c r="H64">
        <v>0</v>
      </c>
      <c r="I64" s="9">
        <v>1451797.3</v>
      </c>
      <c r="J64">
        <v>275.60000000000002</v>
      </c>
      <c r="K64">
        <v>73.3</v>
      </c>
      <c r="L64">
        <v>62.4</v>
      </c>
      <c r="M64">
        <v>1.7769999999999999</v>
      </c>
      <c r="N64">
        <v>56</v>
      </c>
      <c r="O64">
        <v>6</v>
      </c>
      <c r="P64">
        <v>284</v>
      </c>
      <c r="Q64">
        <v>1025</v>
      </c>
      <c r="R64">
        <v>196</v>
      </c>
      <c r="S64" s="31">
        <f t="shared" si="2"/>
        <v>3.3411764705882354</v>
      </c>
      <c r="T64" s="14">
        <f t="shared" si="3"/>
        <v>55838.357692307691</v>
      </c>
    </row>
    <row r="65" spans="1:20" x14ac:dyDescent="0.25">
      <c r="A65" s="7">
        <v>64</v>
      </c>
      <c r="B65" t="s">
        <v>278</v>
      </c>
      <c r="C65">
        <v>29</v>
      </c>
      <c r="D65">
        <v>16</v>
      </c>
      <c r="E65">
        <v>53</v>
      </c>
      <c r="F65">
        <v>13</v>
      </c>
      <c r="G65">
        <v>4</v>
      </c>
      <c r="H65">
        <v>0</v>
      </c>
      <c r="I65" s="9">
        <v>1398583.5</v>
      </c>
      <c r="J65">
        <v>318.39999999999998</v>
      </c>
      <c r="K65">
        <v>52.1</v>
      </c>
      <c r="L65">
        <v>66.5</v>
      </c>
      <c r="M65">
        <v>1.762</v>
      </c>
      <c r="N65">
        <v>43.3</v>
      </c>
      <c r="O65">
        <v>5</v>
      </c>
      <c r="P65">
        <v>216</v>
      </c>
      <c r="Q65">
        <v>569</v>
      </c>
      <c r="R65">
        <v>145</v>
      </c>
      <c r="S65" s="31">
        <f t="shared" si="2"/>
        <v>4.0754716981132075</v>
      </c>
      <c r="T65" s="14">
        <f t="shared" si="3"/>
        <v>87411.46875</v>
      </c>
    </row>
    <row r="66" spans="1:20" x14ac:dyDescent="0.25">
      <c r="A66" s="7">
        <v>65</v>
      </c>
      <c r="B66" t="s">
        <v>111</v>
      </c>
      <c r="C66">
        <v>47</v>
      </c>
      <c r="D66">
        <v>25</v>
      </c>
      <c r="E66">
        <v>81</v>
      </c>
      <c r="F66">
        <v>16</v>
      </c>
      <c r="G66">
        <v>4</v>
      </c>
      <c r="H66">
        <v>0</v>
      </c>
      <c r="I66" s="9">
        <v>1385327.9</v>
      </c>
      <c r="J66">
        <v>274.8</v>
      </c>
      <c r="K66">
        <v>69</v>
      </c>
      <c r="L66">
        <v>64.5</v>
      </c>
      <c r="M66">
        <v>1.7929999999999999</v>
      </c>
      <c r="N66">
        <v>38.799999999999997</v>
      </c>
      <c r="O66">
        <v>1</v>
      </c>
      <c r="P66">
        <v>269</v>
      </c>
      <c r="Q66">
        <v>938</v>
      </c>
      <c r="R66">
        <v>234</v>
      </c>
      <c r="S66" s="31">
        <f t="shared" ref="S66:S97" si="4">P66/E66</f>
        <v>3.3209876543209877</v>
      </c>
      <c r="T66" s="14">
        <f t="shared" ref="T66:T97" si="5">I66/D66</f>
        <v>55413.115999999995</v>
      </c>
    </row>
    <row r="67" spans="1:20" x14ac:dyDescent="0.25">
      <c r="A67" s="7">
        <v>66</v>
      </c>
      <c r="B67" t="s">
        <v>25</v>
      </c>
      <c r="C67">
        <v>36</v>
      </c>
      <c r="D67">
        <v>27</v>
      </c>
      <c r="E67">
        <v>85</v>
      </c>
      <c r="F67">
        <v>15</v>
      </c>
      <c r="G67">
        <v>4</v>
      </c>
      <c r="H67">
        <v>0</v>
      </c>
      <c r="I67" s="9">
        <v>1370566.4</v>
      </c>
      <c r="J67">
        <v>296.7</v>
      </c>
      <c r="K67">
        <v>66.8</v>
      </c>
      <c r="L67">
        <v>67.5</v>
      </c>
      <c r="M67">
        <v>1.7869999999999999</v>
      </c>
      <c r="N67">
        <v>44.6</v>
      </c>
      <c r="O67">
        <v>11</v>
      </c>
      <c r="P67">
        <v>307</v>
      </c>
      <c r="Q67">
        <v>962</v>
      </c>
      <c r="R67">
        <v>232</v>
      </c>
      <c r="S67" s="31">
        <f t="shared" si="4"/>
        <v>3.611764705882353</v>
      </c>
      <c r="T67" s="14">
        <f t="shared" si="5"/>
        <v>50761.718518518515</v>
      </c>
    </row>
    <row r="68" spans="1:20" x14ac:dyDescent="0.25">
      <c r="A68" s="7">
        <v>67</v>
      </c>
      <c r="B68" t="s">
        <v>369</v>
      </c>
      <c r="C68">
        <v>39</v>
      </c>
      <c r="D68">
        <v>29</v>
      </c>
      <c r="E68">
        <v>92</v>
      </c>
      <c r="F68">
        <v>17</v>
      </c>
      <c r="G68">
        <v>3</v>
      </c>
      <c r="H68">
        <v>0</v>
      </c>
      <c r="I68" s="9">
        <v>1350010.4</v>
      </c>
      <c r="J68">
        <v>284.89999999999998</v>
      </c>
      <c r="K68">
        <v>63.1</v>
      </c>
      <c r="L68">
        <v>67.400000000000006</v>
      </c>
      <c r="M68">
        <v>1.798</v>
      </c>
      <c r="N68">
        <v>44.1</v>
      </c>
      <c r="O68">
        <v>9</v>
      </c>
      <c r="P68">
        <v>315</v>
      </c>
      <c r="Q68">
        <v>1070</v>
      </c>
      <c r="R68">
        <v>243</v>
      </c>
      <c r="S68" s="31">
        <f t="shared" si="4"/>
        <v>3.4239130434782608</v>
      </c>
      <c r="T68" s="14">
        <f t="shared" si="5"/>
        <v>46552.082758620687</v>
      </c>
    </row>
    <row r="69" spans="1:20" x14ac:dyDescent="0.25">
      <c r="A69" s="7">
        <v>68</v>
      </c>
      <c r="B69" t="s">
        <v>408</v>
      </c>
      <c r="C69">
        <v>27</v>
      </c>
      <c r="D69">
        <v>10</v>
      </c>
      <c r="E69">
        <v>32</v>
      </c>
      <c r="F69">
        <v>8</v>
      </c>
      <c r="G69">
        <v>1</v>
      </c>
      <c r="H69">
        <v>0</v>
      </c>
      <c r="I69" s="9">
        <v>1339958.5</v>
      </c>
      <c r="J69">
        <v>291.7</v>
      </c>
      <c r="K69">
        <v>57</v>
      </c>
      <c r="L69">
        <v>64.400000000000006</v>
      </c>
      <c r="M69" t="s">
        <v>391</v>
      </c>
      <c r="N69">
        <v>50</v>
      </c>
      <c r="O69">
        <v>2</v>
      </c>
      <c r="P69">
        <v>112</v>
      </c>
      <c r="Q69">
        <v>336</v>
      </c>
      <c r="R69">
        <v>109</v>
      </c>
      <c r="S69" s="31">
        <f t="shared" si="4"/>
        <v>3.5</v>
      </c>
      <c r="T69" s="14">
        <f t="shared" si="5"/>
        <v>133995.85</v>
      </c>
    </row>
    <row r="70" spans="1:20" x14ac:dyDescent="0.25">
      <c r="A70" s="7">
        <v>69</v>
      </c>
      <c r="B70" t="s">
        <v>456</v>
      </c>
      <c r="C70" t="s">
        <v>398</v>
      </c>
      <c r="D70">
        <v>26</v>
      </c>
      <c r="E70">
        <v>78</v>
      </c>
      <c r="F70">
        <v>13</v>
      </c>
      <c r="G70">
        <v>3</v>
      </c>
      <c r="H70">
        <v>0</v>
      </c>
      <c r="I70" s="9">
        <v>1339639.8999999999</v>
      </c>
      <c r="J70">
        <v>295.8</v>
      </c>
      <c r="K70">
        <v>59</v>
      </c>
      <c r="L70">
        <v>59.9</v>
      </c>
      <c r="M70">
        <v>1.7849999999999999</v>
      </c>
      <c r="N70">
        <v>54</v>
      </c>
      <c r="O70">
        <v>10</v>
      </c>
      <c r="P70">
        <v>261</v>
      </c>
      <c r="Q70">
        <v>899</v>
      </c>
      <c r="R70">
        <v>218</v>
      </c>
      <c r="S70" s="31">
        <f t="shared" si="4"/>
        <v>3.3461538461538463</v>
      </c>
      <c r="T70" s="14">
        <f t="shared" si="5"/>
        <v>51524.611538461533</v>
      </c>
    </row>
    <row r="71" spans="1:20" x14ac:dyDescent="0.25">
      <c r="A71" s="7">
        <v>70</v>
      </c>
      <c r="B71" t="s">
        <v>351</v>
      </c>
      <c r="C71">
        <v>34</v>
      </c>
      <c r="D71">
        <v>24</v>
      </c>
      <c r="E71">
        <v>79</v>
      </c>
      <c r="F71">
        <v>16</v>
      </c>
      <c r="G71">
        <v>4</v>
      </c>
      <c r="H71">
        <v>0</v>
      </c>
      <c r="I71" s="9">
        <v>1336555.6000000001</v>
      </c>
      <c r="J71">
        <v>298.8</v>
      </c>
      <c r="K71">
        <v>53.1</v>
      </c>
      <c r="L71">
        <v>63.9</v>
      </c>
      <c r="M71">
        <v>1.772</v>
      </c>
      <c r="N71">
        <v>50</v>
      </c>
      <c r="O71">
        <v>9</v>
      </c>
      <c r="P71">
        <v>274</v>
      </c>
      <c r="Q71">
        <v>910</v>
      </c>
      <c r="R71">
        <v>216</v>
      </c>
      <c r="S71" s="31">
        <f t="shared" si="4"/>
        <v>3.4683544303797467</v>
      </c>
      <c r="T71" s="14">
        <f t="shared" si="5"/>
        <v>55689.816666666673</v>
      </c>
    </row>
    <row r="72" spans="1:20" x14ac:dyDescent="0.25">
      <c r="A72" s="7">
        <v>71</v>
      </c>
      <c r="B72" t="s">
        <v>434</v>
      </c>
      <c r="C72">
        <v>24</v>
      </c>
      <c r="D72">
        <v>32</v>
      </c>
      <c r="E72">
        <v>110</v>
      </c>
      <c r="F72">
        <v>23</v>
      </c>
      <c r="G72">
        <v>4</v>
      </c>
      <c r="H72">
        <v>0</v>
      </c>
      <c r="I72" s="9">
        <v>1327807.1000000001</v>
      </c>
      <c r="J72">
        <v>294.3</v>
      </c>
      <c r="K72">
        <v>61</v>
      </c>
      <c r="L72">
        <v>64.8</v>
      </c>
      <c r="M72">
        <v>1.79</v>
      </c>
      <c r="N72">
        <v>43.3</v>
      </c>
      <c r="O72">
        <v>9</v>
      </c>
      <c r="P72">
        <v>381</v>
      </c>
      <c r="Q72">
        <v>1295</v>
      </c>
      <c r="R72">
        <v>283</v>
      </c>
      <c r="S72" s="31">
        <f t="shared" si="4"/>
        <v>3.4636363636363638</v>
      </c>
      <c r="T72" s="14">
        <f t="shared" si="5"/>
        <v>41493.971875000003</v>
      </c>
    </row>
    <row r="73" spans="1:20" x14ac:dyDescent="0.25">
      <c r="A73" s="7">
        <v>72</v>
      </c>
      <c r="B73" t="s">
        <v>92</v>
      </c>
      <c r="C73">
        <v>40</v>
      </c>
      <c r="D73">
        <v>19</v>
      </c>
      <c r="E73">
        <v>58</v>
      </c>
      <c r="F73">
        <v>10</v>
      </c>
      <c r="G73">
        <v>1</v>
      </c>
      <c r="H73">
        <v>1</v>
      </c>
      <c r="I73" s="9">
        <v>1322266.8999999999</v>
      </c>
      <c r="J73">
        <v>301.8</v>
      </c>
      <c r="K73">
        <v>51.5</v>
      </c>
      <c r="L73">
        <v>62.5</v>
      </c>
      <c r="M73">
        <v>1.7909999999999999</v>
      </c>
      <c r="N73">
        <v>42.2</v>
      </c>
      <c r="O73">
        <v>3</v>
      </c>
      <c r="P73">
        <v>196</v>
      </c>
      <c r="Q73">
        <v>644</v>
      </c>
      <c r="R73">
        <v>182</v>
      </c>
      <c r="S73" s="31">
        <f t="shared" si="4"/>
        <v>3.3793103448275863</v>
      </c>
      <c r="T73" s="14">
        <f t="shared" si="5"/>
        <v>69592.994736842098</v>
      </c>
    </row>
    <row r="74" spans="1:20" x14ac:dyDescent="0.25">
      <c r="A74" s="7">
        <v>73</v>
      </c>
      <c r="B74" t="s">
        <v>330</v>
      </c>
      <c r="C74">
        <v>30</v>
      </c>
      <c r="D74">
        <v>22</v>
      </c>
      <c r="E74">
        <v>77</v>
      </c>
      <c r="F74">
        <v>17</v>
      </c>
      <c r="G74">
        <v>4</v>
      </c>
      <c r="H74">
        <v>0</v>
      </c>
      <c r="I74" s="9">
        <v>1313133</v>
      </c>
      <c r="J74">
        <v>294.7</v>
      </c>
      <c r="K74">
        <v>57.8</v>
      </c>
      <c r="L74">
        <v>61.8</v>
      </c>
      <c r="M74">
        <v>1.7270000000000001</v>
      </c>
      <c r="N74">
        <v>47.1</v>
      </c>
      <c r="O74">
        <v>11</v>
      </c>
      <c r="P74">
        <v>304</v>
      </c>
      <c r="Q74">
        <v>836</v>
      </c>
      <c r="R74">
        <v>219</v>
      </c>
      <c r="S74" s="31">
        <f t="shared" si="4"/>
        <v>3.948051948051948</v>
      </c>
      <c r="T74" s="14">
        <f t="shared" si="5"/>
        <v>59687.86363636364</v>
      </c>
    </row>
    <row r="75" spans="1:20" x14ac:dyDescent="0.25">
      <c r="A75" s="7">
        <v>74</v>
      </c>
      <c r="B75" t="s">
        <v>248</v>
      </c>
      <c r="C75">
        <v>37</v>
      </c>
      <c r="D75">
        <v>30</v>
      </c>
      <c r="E75">
        <v>105</v>
      </c>
      <c r="F75">
        <v>22</v>
      </c>
      <c r="G75">
        <v>2</v>
      </c>
      <c r="H75">
        <v>0</v>
      </c>
      <c r="I75" s="9">
        <v>1308009</v>
      </c>
      <c r="J75">
        <v>283.3</v>
      </c>
      <c r="K75">
        <v>70.3</v>
      </c>
      <c r="L75">
        <v>67.400000000000006</v>
      </c>
      <c r="M75">
        <v>1.7569999999999999</v>
      </c>
      <c r="N75">
        <v>51.6</v>
      </c>
      <c r="O75">
        <v>5</v>
      </c>
      <c r="P75">
        <v>392</v>
      </c>
      <c r="Q75">
        <v>1206</v>
      </c>
      <c r="R75">
        <v>272</v>
      </c>
      <c r="S75" s="31">
        <f t="shared" si="4"/>
        <v>3.7333333333333334</v>
      </c>
      <c r="T75" s="14">
        <f t="shared" si="5"/>
        <v>43600.3</v>
      </c>
    </row>
    <row r="76" spans="1:20" x14ac:dyDescent="0.25">
      <c r="A76" s="7">
        <v>75</v>
      </c>
      <c r="B76" t="s">
        <v>258</v>
      </c>
      <c r="C76">
        <v>38</v>
      </c>
      <c r="D76">
        <v>10</v>
      </c>
      <c r="E76">
        <v>34</v>
      </c>
      <c r="F76">
        <v>9</v>
      </c>
      <c r="G76">
        <v>3</v>
      </c>
      <c r="H76">
        <v>0</v>
      </c>
      <c r="I76" s="9">
        <v>1306945.6000000001</v>
      </c>
      <c r="J76">
        <v>301.8</v>
      </c>
      <c r="K76">
        <v>60.1</v>
      </c>
      <c r="L76">
        <v>69</v>
      </c>
      <c r="M76" t="s">
        <v>391</v>
      </c>
      <c r="N76">
        <v>53.2</v>
      </c>
      <c r="O76">
        <v>3</v>
      </c>
      <c r="P76">
        <v>131</v>
      </c>
      <c r="Q76">
        <v>373</v>
      </c>
      <c r="R76">
        <v>88</v>
      </c>
      <c r="S76" s="31">
        <f t="shared" si="4"/>
        <v>3.8529411764705883</v>
      </c>
      <c r="T76" s="14">
        <f t="shared" si="5"/>
        <v>130694.56000000001</v>
      </c>
    </row>
    <row r="77" spans="1:20" x14ac:dyDescent="0.25">
      <c r="A77" s="7">
        <v>76</v>
      </c>
      <c r="B77" t="s">
        <v>333</v>
      </c>
      <c r="C77">
        <v>33</v>
      </c>
      <c r="D77">
        <v>26</v>
      </c>
      <c r="E77">
        <v>90</v>
      </c>
      <c r="F77">
        <v>19</v>
      </c>
      <c r="G77">
        <v>4</v>
      </c>
      <c r="H77">
        <v>0</v>
      </c>
      <c r="I77" s="9">
        <v>1300005.8999999999</v>
      </c>
      <c r="J77">
        <v>289.2</v>
      </c>
      <c r="K77">
        <v>63.7</v>
      </c>
      <c r="L77">
        <v>65.599999999999994</v>
      </c>
      <c r="M77">
        <v>1.788</v>
      </c>
      <c r="N77">
        <v>48.1</v>
      </c>
      <c r="O77">
        <v>6</v>
      </c>
      <c r="P77">
        <v>313</v>
      </c>
      <c r="Q77">
        <v>1061</v>
      </c>
      <c r="R77">
        <v>227</v>
      </c>
      <c r="S77" s="31">
        <f t="shared" si="4"/>
        <v>3.4777777777777779</v>
      </c>
      <c r="T77" s="14">
        <f t="shared" si="5"/>
        <v>50000.226923076916</v>
      </c>
    </row>
    <row r="78" spans="1:20" x14ac:dyDescent="0.25">
      <c r="A78" s="7">
        <v>77</v>
      </c>
      <c r="B78" t="s">
        <v>122</v>
      </c>
      <c r="C78">
        <v>35</v>
      </c>
      <c r="D78">
        <v>24</v>
      </c>
      <c r="E78">
        <v>76</v>
      </c>
      <c r="F78">
        <v>15</v>
      </c>
      <c r="G78">
        <v>4</v>
      </c>
      <c r="H78">
        <v>0</v>
      </c>
      <c r="I78" s="9">
        <v>1295253.3</v>
      </c>
      <c r="J78">
        <v>291.39999999999998</v>
      </c>
      <c r="K78">
        <v>63.6</v>
      </c>
      <c r="L78">
        <v>65.400000000000006</v>
      </c>
      <c r="M78">
        <v>1.7549999999999999</v>
      </c>
      <c r="N78">
        <v>51.9</v>
      </c>
      <c r="O78">
        <v>6</v>
      </c>
      <c r="P78">
        <v>287</v>
      </c>
      <c r="Q78">
        <v>858</v>
      </c>
      <c r="R78">
        <v>203</v>
      </c>
      <c r="S78" s="31">
        <f t="shared" si="4"/>
        <v>3.7763157894736841</v>
      </c>
      <c r="T78" s="14">
        <f t="shared" si="5"/>
        <v>53968.887500000004</v>
      </c>
    </row>
    <row r="79" spans="1:20" x14ac:dyDescent="0.25">
      <c r="A79" s="7">
        <v>78</v>
      </c>
      <c r="B79" t="s">
        <v>289</v>
      </c>
      <c r="C79">
        <v>28</v>
      </c>
      <c r="D79">
        <v>26</v>
      </c>
      <c r="E79">
        <v>91</v>
      </c>
      <c r="F79">
        <v>21</v>
      </c>
      <c r="G79">
        <v>4</v>
      </c>
      <c r="H79">
        <v>0</v>
      </c>
      <c r="I79" s="9">
        <v>1290961.8999999999</v>
      </c>
      <c r="J79">
        <v>295.3</v>
      </c>
      <c r="K79">
        <v>60.5</v>
      </c>
      <c r="L79">
        <v>64.5</v>
      </c>
      <c r="M79">
        <v>1.768</v>
      </c>
      <c r="N79">
        <v>44.2</v>
      </c>
      <c r="O79">
        <v>9</v>
      </c>
      <c r="P79">
        <v>318</v>
      </c>
      <c r="Q79">
        <v>1038</v>
      </c>
      <c r="R79">
        <v>260</v>
      </c>
      <c r="S79" s="31">
        <f t="shared" si="4"/>
        <v>3.4945054945054945</v>
      </c>
      <c r="T79" s="14">
        <f t="shared" si="5"/>
        <v>49652.380769230767</v>
      </c>
    </row>
    <row r="80" spans="1:20" x14ac:dyDescent="0.25">
      <c r="A80" s="7">
        <v>79</v>
      </c>
      <c r="B80" t="s">
        <v>358</v>
      </c>
      <c r="C80">
        <v>33</v>
      </c>
      <c r="D80">
        <v>23</v>
      </c>
      <c r="E80">
        <v>78</v>
      </c>
      <c r="F80">
        <v>16</v>
      </c>
      <c r="G80">
        <v>3</v>
      </c>
      <c r="H80">
        <v>1</v>
      </c>
      <c r="I80" s="9">
        <v>1250957.5</v>
      </c>
      <c r="J80">
        <v>305.39999999999998</v>
      </c>
      <c r="K80">
        <v>56.8</v>
      </c>
      <c r="L80">
        <v>62.5</v>
      </c>
      <c r="M80">
        <v>1.7729999999999999</v>
      </c>
      <c r="N80">
        <v>41.2</v>
      </c>
      <c r="O80">
        <v>9</v>
      </c>
      <c r="P80">
        <v>291</v>
      </c>
      <c r="Q80">
        <v>880</v>
      </c>
      <c r="R80">
        <v>208</v>
      </c>
      <c r="S80" s="31">
        <f t="shared" si="4"/>
        <v>3.7307692307692308</v>
      </c>
      <c r="T80" s="14">
        <f t="shared" si="5"/>
        <v>54389.456521739128</v>
      </c>
    </row>
    <row r="81" spans="1:20" x14ac:dyDescent="0.25">
      <c r="A81" s="7">
        <v>80</v>
      </c>
      <c r="B81" t="s">
        <v>321</v>
      </c>
      <c r="C81">
        <v>31</v>
      </c>
      <c r="D81">
        <v>30</v>
      </c>
      <c r="E81">
        <v>105</v>
      </c>
      <c r="F81">
        <v>22</v>
      </c>
      <c r="G81">
        <v>3</v>
      </c>
      <c r="H81">
        <v>0</v>
      </c>
      <c r="I81" s="9">
        <v>1241325.8</v>
      </c>
      <c r="J81">
        <v>287.8</v>
      </c>
      <c r="K81">
        <v>64</v>
      </c>
      <c r="L81">
        <v>63.9</v>
      </c>
      <c r="M81">
        <v>1.748</v>
      </c>
      <c r="N81">
        <v>48.7</v>
      </c>
      <c r="O81">
        <v>8</v>
      </c>
      <c r="P81">
        <v>397</v>
      </c>
      <c r="Q81">
        <v>1204</v>
      </c>
      <c r="R81">
        <v>261</v>
      </c>
      <c r="S81" s="31">
        <f t="shared" si="4"/>
        <v>3.7809523809523808</v>
      </c>
      <c r="T81" s="14">
        <f t="shared" si="5"/>
        <v>41377.526666666665</v>
      </c>
    </row>
    <row r="82" spans="1:20" x14ac:dyDescent="0.25">
      <c r="A82" s="7">
        <v>81</v>
      </c>
      <c r="B82" t="s">
        <v>276</v>
      </c>
      <c r="C82">
        <v>30</v>
      </c>
      <c r="D82">
        <v>25</v>
      </c>
      <c r="E82">
        <v>69</v>
      </c>
      <c r="F82">
        <v>13</v>
      </c>
      <c r="G82">
        <v>4</v>
      </c>
      <c r="H82">
        <v>0</v>
      </c>
      <c r="I82" s="9">
        <v>1231917.6000000001</v>
      </c>
      <c r="J82">
        <v>294.39999999999998</v>
      </c>
      <c r="K82">
        <v>58</v>
      </c>
      <c r="L82">
        <v>61.6</v>
      </c>
      <c r="M82">
        <v>1.7709999999999999</v>
      </c>
      <c r="N82">
        <v>45.7</v>
      </c>
      <c r="O82">
        <v>7</v>
      </c>
      <c r="P82">
        <v>231</v>
      </c>
      <c r="Q82">
        <v>779</v>
      </c>
      <c r="R82">
        <v>206</v>
      </c>
      <c r="S82" s="31">
        <f t="shared" si="4"/>
        <v>3.347826086956522</v>
      </c>
      <c r="T82" s="14">
        <f t="shared" si="5"/>
        <v>49276.704000000005</v>
      </c>
    </row>
    <row r="83" spans="1:20" x14ac:dyDescent="0.25">
      <c r="A83" s="7">
        <v>82</v>
      </c>
      <c r="B83" t="s">
        <v>311</v>
      </c>
      <c r="C83">
        <v>31</v>
      </c>
      <c r="D83">
        <v>25</v>
      </c>
      <c r="E83">
        <v>81</v>
      </c>
      <c r="F83">
        <v>15</v>
      </c>
      <c r="G83">
        <v>1</v>
      </c>
      <c r="H83">
        <v>1</v>
      </c>
      <c r="I83" s="9">
        <v>1224555.5</v>
      </c>
      <c r="J83">
        <v>282.2</v>
      </c>
      <c r="K83">
        <v>67.3</v>
      </c>
      <c r="L83">
        <v>63.9</v>
      </c>
      <c r="M83">
        <v>1.792</v>
      </c>
      <c r="N83">
        <v>44.2</v>
      </c>
      <c r="O83">
        <v>2</v>
      </c>
      <c r="P83">
        <v>268</v>
      </c>
      <c r="Q83">
        <v>962</v>
      </c>
      <c r="R83">
        <v>208</v>
      </c>
      <c r="S83" s="31">
        <f t="shared" si="4"/>
        <v>3.308641975308642</v>
      </c>
      <c r="T83" s="14">
        <f t="shared" si="5"/>
        <v>48982.22</v>
      </c>
    </row>
    <row r="84" spans="1:20" x14ac:dyDescent="0.25">
      <c r="A84" s="7">
        <v>83</v>
      </c>
      <c r="B84" t="s">
        <v>320</v>
      </c>
      <c r="C84">
        <v>41</v>
      </c>
      <c r="D84">
        <v>7</v>
      </c>
      <c r="E84">
        <v>20</v>
      </c>
      <c r="F84">
        <v>5</v>
      </c>
      <c r="G84">
        <v>2</v>
      </c>
      <c r="H84">
        <v>0</v>
      </c>
      <c r="I84" s="9">
        <v>1195566.6000000001</v>
      </c>
      <c r="J84">
        <v>289</v>
      </c>
      <c r="K84">
        <v>62.9</v>
      </c>
      <c r="L84">
        <v>65</v>
      </c>
      <c r="M84" t="s">
        <v>391</v>
      </c>
      <c r="N84">
        <v>52.9</v>
      </c>
      <c r="O84">
        <v>1</v>
      </c>
      <c r="P84">
        <v>64</v>
      </c>
      <c r="Q84">
        <v>224</v>
      </c>
      <c r="R84">
        <v>51</v>
      </c>
      <c r="S84" s="31">
        <f t="shared" si="4"/>
        <v>3.2</v>
      </c>
      <c r="T84" s="14">
        <f t="shared" si="5"/>
        <v>170795.2285714286</v>
      </c>
    </row>
    <row r="85" spans="1:20" x14ac:dyDescent="0.25">
      <c r="A85" s="7">
        <v>84</v>
      </c>
      <c r="B85" t="s">
        <v>19</v>
      </c>
      <c r="C85">
        <v>47</v>
      </c>
      <c r="D85">
        <v>15</v>
      </c>
      <c r="E85">
        <v>46</v>
      </c>
      <c r="F85">
        <v>9</v>
      </c>
      <c r="G85">
        <v>3</v>
      </c>
      <c r="H85">
        <v>0</v>
      </c>
      <c r="I85" s="9">
        <v>1194177.8999999999</v>
      </c>
      <c r="J85">
        <v>278</v>
      </c>
      <c r="K85">
        <v>67.5</v>
      </c>
      <c r="L85">
        <v>66.400000000000006</v>
      </c>
      <c r="M85" t="s">
        <v>391</v>
      </c>
      <c r="N85">
        <v>52.9</v>
      </c>
      <c r="O85">
        <v>5</v>
      </c>
      <c r="P85">
        <v>164</v>
      </c>
      <c r="Q85">
        <v>535</v>
      </c>
      <c r="R85">
        <v>112</v>
      </c>
      <c r="S85" s="31">
        <f t="shared" si="4"/>
        <v>3.5652173913043477</v>
      </c>
      <c r="T85" s="14">
        <f t="shared" si="5"/>
        <v>79611.86</v>
      </c>
    </row>
    <row r="86" spans="1:20" x14ac:dyDescent="0.25">
      <c r="A86" s="7">
        <v>85</v>
      </c>
      <c r="B86" t="s">
        <v>271</v>
      </c>
      <c r="C86">
        <v>40</v>
      </c>
      <c r="D86">
        <v>25</v>
      </c>
      <c r="E86">
        <v>83</v>
      </c>
      <c r="F86">
        <v>17</v>
      </c>
      <c r="G86">
        <v>1</v>
      </c>
      <c r="H86">
        <v>0</v>
      </c>
      <c r="I86" s="9">
        <v>1188493.6000000001</v>
      </c>
      <c r="J86">
        <v>285.8</v>
      </c>
      <c r="K86">
        <v>61.3</v>
      </c>
      <c r="L86">
        <v>63.7</v>
      </c>
      <c r="M86">
        <v>1.754</v>
      </c>
      <c r="N86">
        <v>53</v>
      </c>
      <c r="O86">
        <v>3</v>
      </c>
      <c r="P86">
        <v>304</v>
      </c>
      <c r="Q86">
        <v>946</v>
      </c>
      <c r="R86">
        <v>223</v>
      </c>
      <c r="S86" s="31">
        <f t="shared" si="4"/>
        <v>3.6626506024096384</v>
      </c>
      <c r="T86" s="14">
        <f t="shared" si="5"/>
        <v>47539.744000000006</v>
      </c>
    </row>
    <row r="87" spans="1:20" x14ac:dyDescent="0.25">
      <c r="A87" s="7">
        <v>86</v>
      </c>
      <c r="B87" t="s">
        <v>251</v>
      </c>
      <c r="C87">
        <v>32</v>
      </c>
      <c r="D87">
        <v>25</v>
      </c>
      <c r="E87">
        <v>84</v>
      </c>
      <c r="F87">
        <v>18</v>
      </c>
      <c r="G87">
        <v>2</v>
      </c>
      <c r="H87">
        <v>0</v>
      </c>
      <c r="I87" s="9">
        <v>1165603.6000000001</v>
      </c>
      <c r="J87">
        <v>288.5</v>
      </c>
      <c r="K87">
        <v>61.7</v>
      </c>
      <c r="L87">
        <v>68.099999999999994</v>
      </c>
      <c r="M87">
        <v>1.7909999999999999</v>
      </c>
      <c r="N87">
        <v>53</v>
      </c>
      <c r="O87">
        <v>6</v>
      </c>
      <c r="P87">
        <v>269</v>
      </c>
      <c r="Q87">
        <v>1017</v>
      </c>
      <c r="R87">
        <v>206</v>
      </c>
      <c r="S87" s="31">
        <f t="shared" si="4"/>
        <v>3.2023809523809526</v>
      </c>
      <c r="T87" s="14">
        <f t="shared" si="5"/>
        <v>46624.144</v>
      </c>
    </row>
    <row r="88" spans="1:20" x14ac:dyDescent="0.25">
      <c r="A88" s="7">
        <v>87</v>
      </c>
      <c r="B88" t="s">
        <v>135</v>
      </c>
      <c r="C88">
        <v>40</v>
      </c>
      <c r="D88">
        <v>26</v>
      </c>
      <c r="E88">
        <v>90</v>
      </c>
      <c r="F88">
        <v>18</v>
      </c>
      <c r="G88">
        <v>3</v>
      </c>
      <c r="H88">
        <v>0</v>
      </c>
      <c r="I88" s="9">
        <v>1157525.3</v>
      </c>
      <c r="J88">
        <v>269.8</v>
      </c>
      <c r="K88">
        <v>72.8</v>
      </c>
      <c r="L88">
        <v>60.6</v>
      </c>
      <c r="M88">
        <v>1.7549999999999999</v>
      </c>
      <c r="N88">
        <v>63.4</v>
      </c>
      <c r="O88">
        <v>3</v>
      </c>
      <c r="P88">
        <v>328</v>
      </c>
      <c r="Q88">
        <v>1053</v>
      </c>
      <c r="R88">
        <v>223</v>
      </c>
      <c r="S88" s="31">
        <f t="shared" si="4"/>
        <v>3.6444444444444444</v>
      </c>
      <c r="T88" s="14">
        <f t="shared" si="5"/>
        <v>44520.203846153847</v>
      </c>
    </row>
    <row r="89" spans="1:20" x14ac:dyDescent="0.25">
      <c r="A89" s="7">
        <v>88</v>
      </c>
      <c r="B89" t="s">
        <v>8</v>
      </c>
      <c r="C89">
        <v>37</v>
      </c>
      <c r="D89">
        <v>29</v>
      </c>
      <c r="E89">
        <v>99</v>
      </c>
      <c r="F89">
        <v>21</v>
      </c>
      <c r="G89">
        <v>1</v>
      </c>
      <c r="H89">
        <v>0</v>
      </c>
      <c r="I89" s="9">
        <v>1104023.6000000001</v>
      </c>
      <c r="J89">
        <v>291.10000000000002</v>
      </c>
      <c r="K89">
        <v>63.3</v>
      </c>
      <c r="L89">
        <v>69.7</v>
      </c>
      <c r="M89">
        <v>1.8120000000000001</v>
      </c>
      <c r="N89">
        <v>41.5</v>
      </c>
      <c r="O89">
        <v>4</v>
      </c>
      <c r="P89">
        <v>346</v>
      </c>
      <c r="Q89">
        <v>1160</v>
      </c>
      <c r="R89">
        <v>262</v>
      </c>
      <c r="S89" s="31">
        <f t="shared" si="4"/>
        <v>3.4949494949494948</v>
      </c>
      <c r="T89" s="14">
        <f t="shared" si="5"/>
        <v>38069.779310344828</v>
      </c>
    </row>
    <row r="90" spans="1:20" x14ac:dyDescent="0.25">
      <c r="A90" s="7">
        <v>89</v>
      </c>
      <c r="B90" t="s">
        <v>414</v>
      </c>
      <c r="C90" t="s">
        <v>398</v>
      </c>
      <c r="D90">
        <v>34</v>
      </c>
      <c r="E90">
        <v>116</v>
      </c>
      <c r="F90">
        <v>23</v>
      </c>
      <c r="G90">
        <v>4</v>
      </c>
      <c r="H90">
        <v>0</v>
      </c>
      <c r="I90" s="9">
        <v>1100558.1000000001</v>
      </c>
      <c r="J90">
        <v>292.10000000000002</v>
      </c>
      <c r="K90">
        <v>65.8</v>
      </c>
      <c r="L90">
        <v>63.2</v>
      </c>
      <c r="M90">
        <v>1.762</v>
      </c>
      <c r="N90">
        <v>45.9</v>
      </c>
      <c r="O90">
        <v>6</v>
      </c>
      <c r="P90">
        <v>433</v>
      </c>
      <c r="Q90">
        <v>1329</v>
      </c>
      <c r="R90">
        <v>308</v>
      </c>
      <c r="S90" s="31">
        <f t="shared" si="4"/>
        <v>3.7327586206896552</v>
      </c>
      <c r="T90" s="14">
        <f t="shared" si="5"/>
        <v>32369.355882352946</v>
      </c>
    </row>
    <row r="91" spans="1:20" x14ac:dyDescent="0.25">
      <c r="A91" s="7">
        <v>90</v>
      </c>
      <c r="B91" t="s">
        <v>314</v>
      </c>
      <c r="C91">
        <v>29</v>
      </c>
      <c r="D91">
        <v>28</v>
      </c>
      <c r="E91">
        <v>88</v>
      </c>
      <c r="F91">
        <v>16</v>
      </c>
      <c r="G91">
        <v>2</v>
      </c>
      <c r="H91">
        <v>0</v>
      </c>
      <c r="I91" s="9">
        <v>1096498.5</v>
      </c>
      <c r="J91">
        <v>291.2</v>
      </c>
      <c r="K91">
        <v>60</v>
      </c>
      <c r="L91">
        <v>64</v>
      </c>
      <c r="M91">
        <v>1.7869999999999999</v>
      </c>
      <c r="N91">
        <v>49.2</v>
      </c>
      <c r="O91">
        <v>9</v>
      </c>
      <c r="P91">
        <v>309</v>
      </c>
      <c r="Q91">
        <v>1019</v>
      </c>
      <c r="R91">
        <v>235</v>
      </c>
      <c r="S91" s="31">
        <f t="shared" si="4"/>
        <v>3.5113636363636362</v>
      </c>
      <c r="T91" s="14">
        <f t="shared" si="5"/>
        <v>39160.660714285717</v>
      </c>
    </row>
    <row r="92" spans="1:20" x14ac:dyDescent="0.25">
      <c r="A92" s="7">
        <v>91</v>
      </c>
      <c r="B92" t="s">
        <v>247</v>
      </c>
      <c r="C92">
        <v>32</v>
      </c>
      <c r="D92">
        <v>16</v>
      </c>
      <c r="E92">
        <v>47</v>
      </c>
      <c r="F92">
        <v>10</v>
      </c>
      <c r="G92">
        <v>3</v>
      </c>
      <c r="H92">
        <v>0</v>
      </c>
      <c r="I92" s="9">
        <v>1088898.1000000001</v>
      </c>
      <c r="J92">
        <v>289.5</v>
      </c>
      <c r="K92">
        <v>66.3</v>
      </c>
      <c r="L92">
        <v>66.099999999999994</v>
      </c>
      <c r="M92">
        <v>1.776</v>
      </c>
      <c r="N92">
        <v>51.3</v>
      </c>
      <c r="O92">
        <v>5</v>
      </c>
      <c r="P92">
        <v>170</v>
      </c>
      <c r="Q92">
        <v>530</v>
      </c>
      <c r="R92">
        <v>128</v>
      </c>
      <c r="S92" s="31">
        <f t="shared" si="4"/>
        <v>3.6170212765957448</v>
      </c>
      <c r="T92" s="14">
        <f t="shared" si="5"/>
        <v>68056.131250000006</v>
      </c>
    </row>
    <row r="93" spans="1:20" x14ac:dyDescent="0.25">
      <c r="A93" s="7">
        <v>92</v>
      </c>
      <c r="B93" t="s">
        <v>308</v>
      </c>
      <c r="C93">
        <v>26</v>
      </c>
      <c r="D93">
        <v>26</v>
      </c>
      <c r="E93">
        <v>72</v>
      </c>
      <c r="F93">
        <v>13</v>
      </c>
      <c r="G93">
        <v>2</v>
      </c>
      <c r="H93">
        <v>0</v>
      </c>
      <c r="I93" s="9">
        <v>1085845.5</v>
      </c>
      <c r="J93">
        <v>294.2</v>
      </c>
      <c r="K93">
        <v>47</v>
      </c>
      <c r="L93">
        <v>61.6</v>
      </c>
      <c r="M93">
        <v>1.762</v>
      </c>
      <c r="N93">
        <v>54.4</v>
      </c>
      <c r="O93">
        <v>5</v>
      </c>
      <c r="P93">
        <v>252</v>
      </c>
      <c r="Q93">
        <v>821</v>
      </c>
      <c r="R93">
        <v>199</v>
      </c>
      <c r="S93" s="31">
        <f t="shared" si="4"/>
        <v>3.5</v>
      </c>
      <c r="T93" s="14">
        <f t="shared" si="5"/>
        <v>41763.288461538461</v>
      </c>
    </row>
    <row r="94" spans="1:20" x14ac:dyDescent="0.25">
      <c r="A94" s="7">
        <v>93</v>
      </c>
      <c r="B94" t="s">
        <v>0</v>
      </c>
      <c r="C94">
        <v>47</v>
      </c>
      <c r="D94">
        <v>22</v>
      </c>
      <c r="E94">
        <v>70</v>
      </c>
      <c r="F94">
        <v>13</v>
      </c>
      <c r="G94">
        <v>2</v>
      </c>
      <c r="H94">
        <v>0</v>
      </c>
      <c r="I94" s="9">
        <v>1056299.5</v>
      </c>
      <c r="J94">
        <v>298.5</v>
      </c>
      <c r="K94">
        <v>59.4</v>
      </c>
      <c r="L94">
        <v>68.3</v>
      </c>
      <c r="M94">
        <v>1.798</v>
      </c>
      <c r="N94">
        <v>38.700000000000003</v>
      </c>
      <c r="O94">
        <v>2</v>
      </c>
      <c r="P94">
        <v>241</v>
      </c>
      <c r="Q94">
        <v>808</v>
      </c>
      <c r="R94">
        <v>197</v>
      </c>
      <c r="S94" s="31">
        <f t="shared" si="4"/>
        <v>3.4428571428571431</v>
      </c>
      <c r="T94" s="14">
        <f t="shared" si="5"/>
        <v>48013.61363636364</v>
      </c>
    </row>
    <row r="95" spans="1:20" x14ac:dyDescent="0.25">
      <c r="A95" s="7">
        <v>94</v>
      </c>
      <c r="B95" t="s">
        <v>264</v>
      </c>
      <c r="C95">
        <v>35</v>
      </c>
      <c r="D95">
        <v>30</v>
      </c>
      <c r="E95">
        <v>96</v>
      </c>
      <c r="F95">
        <v>17</v>
      </c>
      <c r="G95">
        <v>4</v>
      </c>
      <c r="H95">
        <v>0</v>
      </c>
      <c r="I95" s="9">
        <v>1039986.8</v>
      </c>
      <c r="J95">
        <v>288.5</v>
      </c>
      <c r="K95">
        <v>63.8</v>
      </c>
      <c r="L95">
        <v>63.5</v>
      </c>
      <c r="M95">
        <v>1.768</v>
      </c>
      <c r="N95">
        <v>56.2</v>
      </c>
      <c r="O95">
        <v>4</v>
      </c>
      <c r="P95">
        <v>354</v>
      </c>
      <c r="Q95">
        <v>1137</v>
      </c>
      <c r="R95">
        <v>222</v>
      </c>
      <c r="S95" s="31">
        <f t="shared" si="4"/>
        <v>3.6875</v>
      </c>
      <c r="T95" s="14">
        <f t="shared" si="5"/>
        <v>34666.226666666669</v>
      </c>
    </row>
    <row r="96" spans="1:20" x14ac:dyDescent="0.25">
      <c r="A96" s="7">
        <v>95</v>
      </c>
      <c r="B96" t="s">
        <v>253</v>
      </c>
      <c r="C96">
        <v>35</v>
      </c>
      <c r="D96">
        <v>29</v>
      </c>
      <c r="E96">
        <v>83</v>
      </c>
      <c r="F96">
        <v>14</v>
      </c>
      <c r="G96">
        <v>2</v>
      </c>
      <c r="H96">
        <v>0</v>
      </c>
      <c r="I96" s="9">
        <v>990318.94</v>
      </c>
      <c r="J96">
        <v>283.39999999999998</v>
      </c>
      <c r="K96">
        <v>60.4</v>
      </c>
      <c r="L96">
        <v>64.3</v>
      </c>
      <c r="M96">
        <v>1.7769999999999999</v>
      </c>
      <c r="N96">
        <v>49.3</v>
      </c>
      <c r="O96">
        <v>3</v>
      </c>
      <c r="P96">
        <v>285</v>
      </c>
      <c r="Q96">
        <v>957</v>
      </c>
      <c r="R96">
        <v>230</v>
      </c>
      <c r="S96" s="31">
        <f t="shared" si="4"/>
        <v>3.4337349397590362</v>
      </c>
      <c r="T96" s="14">
        <f t="shared" si="5"/>
        <v>34148.92896551724</v>
      </c>
    </row>
    <row r="97" spans="1:20" x14ac:dyDescent="0.25">
      <c r="A97" s="7">
        <v>96</v>
      </c>
      <c r="B97" t="s">
        <v>10</v>
      </c>
      <c r="C97">
        <v>39</v>
      </c>
      <c r="D97">
        <v>26</v>
      </c>
      <c r="E97">
        <v>82</v>
      </c>
      <c r="F97">
        <v>14</v>
      </c>
      <c r="G97">
        <v>1</v>
      </c>
      <c r="H97">
        <v>0</v>
      </c>
      <c r="I97" s="9">
        <v>952962.3</v>
      </c>
      <c r="J97">
        <v>280.10000000000002</v>
      </c>
      <c r="K97">
        <v>65.3</v>
      </c>
      <c r="L97">
        <v>64.900000000000006</v>
      </c>
      <c r="M97">
        <v>1.806</v>
      </c>
      <c r="N97">
        <v>53</v>
      </c>
      <c r="O97">
        <v>4</v>
      </c>
      <c r="P97">
        <v>243</v>
      </c>
      <c r="Q97">
        <v>1006</v>
      </c>
      <c r="R97">
        <v>213</v>
      </c>
      <c r="S97" s="31">
        <f t="shared" si="4"/>
        <v>2.9634146341463414</v>
      </c>
      <c r="T97" s="14">
        <f t="shared" si="5"/>
        <v>36652.396153846159</v>
      </c>
    </row>
    <row r="98" spans="1:20" x14ac:dyDescent="0.25">
      <c r="A98" s="7">
        <v>97</v>
      </c>
      <c r="B98" t="s">
        <v>392</v>
      </c>
      <c r="C98">
        <v>30</v>
      </c>
      <c r="D98">
        <v>23</v>
      </c>
      <c r="E98">
        <v>78</v>
      </c>
      <c r="F98">
        <v>16</v>
      </c>
      <c r="G98">
        <v>2</v>
      </c>
      <c r="H98">
        <v>0</v>
      </c>
      <c r="I98" s="9">
        <v>951586.56</v>
      </c>
      <c r="J98">
        <v>293.3</v>
      </c>
      <c r="K98">
        <v>58.5</v>
      </c>
      <c r="L98">
        <v>66.5</v>
      </c>
      <c r="M98">
        <v>1.8029999999999999</v>
      </c>
      <c r="N98">
        <v>44.4</v>
      </c>
      <c r="O98">
        <v>9</v>
      </c>
      <c r="P98">
        <v>262</v>
      </c>
      <c r="Q98">
        <v>886</v>
      </c>
      <c r="R98">
        <v>229</v>
      </c>
      <c r="S98" s="31">
        <f t="shared" ref="S98:S118" si="6">P98/E98</f>
        <v>3.358974358974359</v>
      </c>
      <c r="T98" s="14">
        <f t="shared" ref="T98:T129" si="7">I98/D98</f>
        <v>41373.328695652177</v>
      </c>
    </row>
    <row r="99" spans="1:20" x14ac:dyDescent="0.25">
      <c r="A99" s="7">
        <v>98</v>
      </c>
      <c r="B99" t="s">
        <v>7</v>
      </c>
      <c r="C99">
        <v>42</v>
      </c>
      <c r="D99">
        <v>21</v>
      </c>
      <c r="E99">
        <v>69</v>
      </c>
      <c r="F99">
        <v>16</v>
      </c>
      <c r="G99">
        <v>1</v>
      </c>
      <c r="H99">
        <v>0</v>
      </c>
      <c r="I99" s="9">
        <v>948872.5</v>
      </c>
      <c r="J99">
        <v>288.10000000000002</v>
      </c>
      <c r="K99">
        <v>60.1</v>
      </c>
      <c r="L99">
        <v>69.900000000000006</v>
      </c>
      <c r="M99">
        <v>1.8149999999999999</v>
      </c>
      <c r="N99">
        <v>39.5</v>
      </c>
      <c r="O99">
        <v>3</v>
      </c>
      <c r="P99">
        <v>227</v>
      </c>
      <c r="Q99">
        <v>806</v>
      </c>
      <c r="R99">
        <v>194</v>
      </c>
      <c r="S99" s="31">
        <f t="shared" si="6"/>
        <v>3.2898550724637681</v>
      </c>
      <c r="T99" s="14">
        <f t="shared" si="7"/>
        <v>45184.404761904763</v>
      </c>
    </row>
    <row r="100" spans="1:20" x14ac:dyDescent="0.25">
      <c r="A100" s="7">
        <v>99</v>
      </c>
      <c r="B100" t="s">
        <v>275</v>
      </c>
      <c r="C100">
        <v>32</v>
      </c>
      <c r="D100">
        <v>28</v>
      </c>
      <c r="E100">
        <v>91</v>
      </c>
      <c r="F100">
        <v>16</v>
      </c>
      <c r="G100">
        <v>2</v>
      </c>
      <c r="H100">
        <v>0</v>
      </c>
      <c r="I100" s="9">
        <v>946989.3</v>
      </c>
      <c r="J100">
        <v>300.2</v>
      </c>
      <c r="K100">
        <v>58.8</v>
      </c>
      <c r="L100">
        <v>62.8</v>
      </c>
      <c r="M100">
        <v>1.78</v>
      </c>
      <c r="N100">
        <v>37.700000000000003</v>
      </c>
      <c r="O100">
        <v>10</v>
      </c>
      <c r="P100">
        <v>328</v>
      </c>
      <c r="Q100">
        <v>1047</v>
      </c>
      <c r="R100">
        <v>239</v>
      </c>
      <c r="S100" s="31">
        <f t="shared" si="6"/>
        <v>3.6043956043956045</v>
      </c>
      <c r="T100" s="14">
        <f t="shared" si="7"/>
        <v>33821.046428571433</v>
      </c>
    </row>
    <row r="101" spans="1:20" x14ac:dyDescent="0.25">
      <c r="A101" s="7">
        <v>100</v>
      </c>
      <c r="B101" t="s">
        <v>23</v>
      </c>
      <c r="C101">
        <v>39</v>
      </c>
      <c r="D101">
        <v>19</v>
      </c>
      <c r="E101">
        <v>60</v>
      </c>
      <c r="F101">
        <v>11</v>
      </c>
      <c r="G101">
        <v>3</v>
      </c>
      <c r="H101">
        <v>0</v>
      </c>
      <c r="I101" s="9">
        <v>942285.75</v>
      </c>
      <c r="J101">
        <v>289.10000000000002</v>
      </c>
      <c r="K101">
        <v>68.7</v>
      </c>
      <c r="L101">
        <v>62.2</v>
      </c>
      <c r="M101">
        <v>1.7989999999999999</v>
      </c>
      <c r="N101">
        <v>45.1</v>
      </c>
      <c r="O101">
        <v>3</v>
      </c>
      <c r="P101">
        <v>209</v>
      </c>
      <c r="Q101">
        <v>725</v>
      </c>
      <c r="R101">
        <v>133</v>
      </c>
      <c r="S101" s="31">
        <f t="shared" si="6"/>
        <v>3.4833333333333334</v>
      </c>
      <c r="T101" s="14">
        <f t="shared" si="7"/>
        <v>49593.98684210526</v>
      </c>
    </row>
    <row r="102" spans="1:20" x14ac:dyDescent="0.25">
      <c r="A102" s="7">
        <v>101</v>
      </c>
      <c r="B102" t="s">
        <v>254</v>
      </c>
      <c r="C102">
        <v>40</v>
      </c>
      <c r="D102">
        <v>29</v>
      </c>
      <c r="E102">
        <v>89</v>
      </c>
      <c r="F102">
        <v>15</v>
      </c>
      <c r="G102">
        <v>4</v>
      </c>
      <c r="H102">
        <v>0</v>
      </c>
      <c r="I102" s="9">
        <v>940224.2</v>
      </c>
      <c r="J102">
        <v>276.3</v>
      </c>
      <c r="K102">
        <v>71.7</v>
      </c>
      <c r="L102">
        <v>63.7</v>
      </c>
      <c r="M102">
        <v>1.774</v>
      </c>
      <c r="N102">
        <v>49.6</v>
      </c>
      <c r="O102">
        <v>5</v>
      </c>
      <c r="P102">
        <v>307</v>
      </c>
      <c r="Q102">
        <v>1034</v>
      </c>
      <c r="R102">
        <v>239</v>
      </c>
      <c r="S102" s="31">
        <f t="shared" si="6"/>
        <v>3.4494382022471912</v>
      </c>
      <c r="T102" s="14">
        <f t="shared" si="7"/>
        <v>32421.524137931032</v>
      </c>
    </row>
    <row r="103" spans="1:20" x14ac:dyDescent="0.25">
      <c r="A103" s="7">
        <v>102</v>
      </c>
      <c r="B103" t="s">
        <v>359</v>
      </c>
      <c r="C103">
        <v>45</v>
      </c>
      <c r="D103">
        <v>24</v>
      </c>
      <c r="E103">
        <v>74</v>
      </c>
      <c r="F103">
        <v>12</v>
      </c>
      <c r="G103">
        <v>1</v>
      </c>
      <c r="H103">
        <v>1</v>
      </c>
      <c r="I103" s="9">
        <v>935934.2</v>
      </c>
      <c r="J103">
        <v>290.7</v>
      </c>
      <c r="K103">
        <v>57</v>
      </c>
      <c r="L103">
        <v>64</v>
      </c>
      <c r="M103">
        <v>1.7729999999999999</v>
      </c>
      <c r="N103">
        <v>32.700000000000003</v>
      </c>
      <c r="O103">
        <v>9</v>
      </c>
      <c r="P103">
        <v>254</v>
      </c>
      <c r="Q103">
        <v>857</v>
      </c>
      <c r="R103">
        <v>201</v>
      </c>
      <c r="S103" s="31">
        <f t="shared" si="6"/>
        <v>3.4324324324324325</v>
      </c>
      <c r="T103" s="14">
        <f t="shared" si="7"/>
        <v>38997.258333333331</v>
      </c>
    </row>
    <row r="104" spans="1:20" x14ac:dyDescent="0.25">
      <c r="A104" s="7">
        <v>103</v>
      </c>
      <c r="B104" t="s">
        <v>405</v>
      </c>
      <c r="C104">
        <v>26</v>
      </c>
      <c r="D104">
        <v>25</v>
      </c>
      <c r="E104">
        <v>79</v>
      </c>
      <c r="F104">
        <v>15</v>
      </c>
      <c r="G104">
        <v>2</v>
      </c>
      <c r="H104">
        <v>0</v>
      </c>
      <c r="I104" s="9">
        <v>935265.44</v>
      </c>
      <c r="J104">
        <v>291</v>
      </c>
      <c r="K104">
        <v>60.1</v>
      </c>
      <c r="L104">
        <v>60.3</v>
      </c>
      <c r="M104">
        <v>1.774</v>
      </c>
      <c r="N104">
        <v>49.5</v>
      </c>
      <c r="O104">
        <v>4</v>
      </c>
      <c r="P104">
        <v>278</v>
      </c>
      <c r="Q104">
        <v>943</v>
      </c>
      <c r="R104">
        <v>184</v>
      </c>
      <c r="S104" s="31">
        <f t="shared" si="6"/>
        <v>3.518987341772152</v>
      </c>
      <c r="T104" s="14">
        <f t="shared" si="7"/>
        <v>37410.617599999998</v>
      </c>
    </row>
    <row r="105" spans="1:20" x14ac:dyDescent="0.25">
      <c r="A105" s="7">
        <v>104</v>
      </c>
      <c r="B105" t="s">
        <v>279</v>
      </c>
      <c r="C105">
        <v>38</v>
      </c>
      <c r="D105">
        <v>21</v>
      </c>
      <c r="E105">
        <v>73</v>
      </c>
      <c r="F105">
        <v>16</v>
      </c>
      <c r="G105">
        <v>3</v>
      </c>
      <c r="H105">
        <v>0</v>
      </c>
      <c r="I105" s="9">
        <v>922495.75</v>
      </c>
      <c r="J105">
        <v>296.8</v>
      </c>
      <c r="K105">
        <v>65</v>
      </c>
      <c r="L105">
        <v>65</v>
      </c>
      <c r="M105">
        <v>1.7490000000000001</v>
      </c>
      <c r="N105">
        <v>47</v>
      </c>
      <c r="O105">
        <v>10</v>
      </c>
      <c r="P105">
        <v>278</v>
      </c>
      <c r="Q105">
        <v>833</v>
      </c>
      <c r="R105">
        <v>177</v>
      </c>
      <c r="S105" s="31">
        <f t="shared" si="6"/>
        <v>3.8082191780821919</v>
      </c>
      <c r="T105" s="14">
        <f t="shared" si="7"/>
        <v>43928.369047619046</v>
      </c>
    </row>
    <row r="106" spans="1:20" x14ac:dyDescent="0.25">
      <c r="A106" s="7">
        <v>105</v>
      </c>
      <c r="B106" t="s">
        <v>361</v>
      </c>
      <c r="C106">
        <v>28</v>
      </c>
      <c r="D106">
        <v>27</v>
      </c>
      <c r="E106">
        <v>87</v>
      </c>
      <c r="F106">
        <v>17</v>
      </c>
      <c r="G106">
        <v>2</v>
      </c>
      <c r="H106">
        <v>0</v>
      </c>
      <c r="I106" s="9">
        <v>916330</v>
      </c>
      <c r="J106">
        <v>296</v>
      </c>
      <c r="K106">
        <v>54.4</v>
      </c>
      <c r="L106">
        <v>64.400000000000006</v>
      </c>
      <c r="M106">
        <v>1.7849999999999999</v>
      </c>
      <c r="N106">
        <v>51.6</v>
      </c>
      <c r="O106">
        <v>7</v>
      </c>
      <c r="P106">
        <v>302</v>
      </c>
      <c r="Q106">
        <v>1012</v>
      </c>
      <c r="R106">
        <v>225</v>
      </c>
      <c r="S106" s="31">
        <f t="shared" si="6"/>
        <v>3.4712643678160919</v>
      </c>
      <c r="T106" s="14">
        <f t="shared" si="7"/>
        <v>33938.148148148146</v>
      </c>
    </row>
    <row r="107" spans="1:20" x14ac:dyDescent="0.25">
      <c r="A107" s="7">
        <v>106</v>
      </c>
      <c r="B107" t="s">
        <v>32</v>
      </c>
      <c r="C107">
        <v>38</v>
      </c>
      <c r="D107">
        <v>22</v>
      </c>
      <c r="E107">
        <v>70</v>
      </c>
      <c r="F107">
        <v>14</v>
      </c>
      <c r="G107">
        <v>1</v>
      </c>
      <c r="H107">
        <v>0</v>
      </c>
      <c r="I107" s="9">
        <v>909162.44</v>
      </c>
      <c r="J107">
        <v>291.8</v>
      </c>
      <c r="K107">
        <v>56.6</v>
      </c>
      <c r="L107">
        <v>60.6</v>
      </c>
      <c r="M107">
        <v>1.784</v>
      </c>
      <c r="N107">
        <v>52.6</v>
      </c>
      <c r="O107">
        <v>4</v>
      </c>
      <c r="P107">
        <v>255</v>
      </c>
      <c r="Q107">
        <v>787</v>
      </c>
      <c r="R107">
        <v>195</v>
      </c>
      <c r="S107" s="31">
        <f t="shared" si="6"/>
        <v>3.6428571428571428</v>
      </c>
      <c r="T107" s="14">
        <f t="shared" si="7"/>
        <v>41325.565454545453</v>
      </c>
    </row>
    <row r="108" spans="1:20" x14ac:dyDescent="0.25">
      <c r="A108" s="7">
        <v>107</v>
      </c>
      <c r="B108" t="s">
        <v>39</v>
      </c>
      <c r="C108">
        <v>41</v>
      </c>
      <c r="D108">
        <v>28</v>
      </c>
      <c r="E108">
        <v>85</v>
      </c>
      <c r="F108">
        <v>14</v>
      </c>
      <c r="G108">
        <v>3</v>
      </c>
      <c r="H108">
        <v>0</v>
      </c>
      <c r="I108" s="9">
        <v>909134.9</v>
      </c>
      <c r="J108">
        <v>291.8</v>
      </c>
      <c r="K108">
        <v>57.3</v>
      </c>
      <c r="L108">
        <v>62.5</v>
      </c>
      <c r="M108">
        <v>1.7729999999999999</v>
      </c>
      <c r="N108">
        <v>46.6</v>
      </c>
      <c r="O108">
        <v>2</v>
      </c>
      <c r="P108">
        <v>302</v>
      </c>
      <c r="Q108">
        <v>988</v>
      </c>
      <c r="R108">
        <v>220</v>
      </c>
      <c r="S108" s="31">
        <f t="shared" si="6"/>
        <v>3.552941176470588</v>
      </c>
      <c r="T108" s="14">
        <f t="shared" si="7"/>
        <v>32469.103571428572</v>
      </c>
    </row>
    <row r="109" spans="1:20" x14ac:dyDescent="0.25">
      <c r="A109" s="7">
        <v>108</v>
      </c>
      <c r="B109" t="s">
        <v>94</v>
      </c>
      <c r="C109">
        <v>36</v>
      </c>
      <c r="D109">
        <v>28</v>
      </c>
      <c r="E109">
        <v>96</v>
      </c>
      <c r="F109">
        <v>20</v>
      </c>
      <c r="G109">
        <v>1</v>
      </c>
      <c r="H109">
        <v>0</v>
      </c>
      <c r="I109" s="9">
        <v>873377.25</v>
      </c>
      <c r="J109">
        <v>291.10000000000002</v>
      </c>
      <c r="K109">
        <v>66.400000000000006</v>
      </c>
      <c r="L109">
        <v>66.099999999999994</v>
      </c>
      <c r="M109">
        <v>1.8</v>
      </c>
      <c r="N109">
        <v>40.799999999999997</v>
      </c>
      <c r="O109">
        <v>5</v>
      </c>
      <c r="P109">
        <v>316</v>
      </c>
      <c r="Q109">
        <v>1158</v>
      </c>
      <c r="R109">
        <v>238</v>
      </c>
      <c r="S109" s="31">
        <f t="shared" si="6"/>
        <v>3.2916666666666665</v>
      </c>
      <c r="T109" s="14">
        <f t="shared" si="7"/>
        <v>31192.044642857141</v>
      </c>
    </row>
    <row r="110" spans="1:20" x14ac:dyDescent="0.25">
      <c r="A110" s="7">
        <v>109</v>
      </c>
      <c r="B110" t="s">
        <v>274</v>
      </c>
      <c r="C110">
        <v>32</v>
      </c>
      <c r="D110">
        <v>26</v>
      </c>
      <c r="E110">
        <v>88</v>
      </c>
      <c r="F110">
        <v>19</v>
      </c>
      <c r="G110">
        <v>3</v>
      </c>
      <c r="H110">
        <v>0</v>
      </c>
      <c r="I110" s="9">
        <v>869071.56</v>
      </c>
      <c r="J110">
        <v>290.89999999999998</v>
      </c>
      <c r="K110">
        <v>63.4</v>
      </c>
      <c r="L110">
        <v>62.6</v>
      </c>
      <c r="M110">
        <v>1.794</v>
      </c>
      <c r="N110">
        <v>53.7</v>
      </c>
      <c r="O110">
        <v>6</v>
      </c>
      <c r="P110">
        <v>297</v>
      </c>
      <c r="Q110">
        <v>1049</v>
      </c>
      <c r="R110">
        <v>212</v>
      </c>
      <c r="S110" s="31">
        <f t="shared" si="6"/>
        <v>3.375</v>
      </c>
      <c r="T110" s="14">
        <f t="shared" si="7"/>
        <v>33425.829230769232</v>
      </c>
    </row>
    <row r="111" spans="1:20" x14ac:dyDescent="0.25">
      <c r="A111" s="7">
        <v>110</v>
      </c>
      <c r="B111" t="s">
        <v>131</v>
      </c>
      <c r="C111">
        <v>38</v>
      </c>
      <c r="D111">
        <v>28</v>
      </c>
      <c r="E111">
        <v>89</v>
      </c>
      <c r="F111">
        <v>17</v>
      </c>
      <c r="G111">
        <v>2</v>
      </c>
      <c r="H111">
        <v>0</v>
      </c>
      <c r="I111" s="9">
        <v>832191</v>
      </c>
      <c r="J111">
        <v>279.60000000000002</v>
      </c>
      <c r="K111">
        <v>62.4</v>
      </c>
      <c r="L111">
        <v>59.8</v>
      </c>
      <c r="M111">
        <v>1.732</v>
      </c>
      <c r="N111">
        <v>61.7</v>
      </c>
      <c r="O111">
        <v>14</v>
      </c>
      <c r="P111">
        <v>287</v>
      </c>
      <c r="Q111">
        <v>1085</v>
      </c>
      <c r="R111">
        <v>204</v>
      </c>
      <c r="S111" s="31">
        <f t="shared" si="6"/>
        <v>3.2247191011235956</v>
      </c>
      <c r="T111" s="14">
        <f t="shared" si="7"/>
        <v>29721.107142857141</v>
      </c>
    </row>
    <row r="112" spans="1:20" x14ac:dyDescent="0.25">
      <c r="A112" s="7">
        <v>111</v>
      </c>
      <c r="B112" t="s">
        <v>143</v>
      </c>
      <c r="C112">
        <v>43</v>
      </c>
      <c r="D112">
        <v>19</v>
      </c>
      <c r="E112">
        <v>55</v>
      </c>
      <c r="F112">
        <v>9</v>
      </c>
      <c r="G112">
        <v>2</v>
      </c>
      <c r="H112">
        <v>0</v>
      </c>
      <c r="I112" s="9">
        <v>814147</v>
      </c>
      <c r="J112">
        <v>290.10000000000002</v>
      </c>
      <c r="K112">
        <v>64.099999999999994</v>
      </c>
      <c r="L112">
        <v>66.400000000000006</v>
      </c>
      <c r="M112">
        <v>1.83</v>
      </c>
      <c r="N112">
        <v>57.1</v>
      </c>
      <c r="O112">
        <v>3</v>
      </c>
      <c r="P112">
        <v>176</v>
      </c>
      <c r="Q112">
        <v>646</v>
      </c>
      <c r="R112">
        <v>147</v>
      </c>
      <c r="S112" s="31">
        <f t="shared" si="6"/>
        <v>3.2</v>
      </c>
      <c r="T112" s="14">
        <f t="shared" si="7"/>
        <v>42849.84210526316</v>
      </c>
    </row>
    <row r="113" spans="1:20" x14ac:dyDescent="0.25">
      <c r="A113" s="7">
        <v>112</v>
      </c>
      <c r="B113" t="s">
        <v>50</v>
      </c>
      <c r="C113">
        <v>40</v>
      </c>
      <c r="D113">
        <v>18</v>
      </c>
      <c r="E113">
        <v>59</v>
      </c>
      <c r="F113">
        <v>14</v>
      </c>
      <c r="G113">
        <v>3</v>
      </c>
      <c r="H113">
        <v>0</v>
      </c>
      <c r="I113" s="9">
        <v>802839.4</v>
      </c>
      <c r="J113">
        <v>294.7</v>
      </c>
      <c r="K113">
        <v>53</v>
      </c>
      <c r="L113">
        <v>64.099999999999994</v>
      </c>
      <c r="M113">
        <v>1.784</v>
      </c>
      <c r="N113">
        <v>50.6</v>
      </c>
      <c r="O113">
        <v>3</v>
      </c>
      <c r="P113">
        <v>198</v>
      </c>
      <c r="Q113">
        <v>677</v>
      </c>
      <c r="R113">
        <v>167</v>
      </c>
      <c r="S113" s="31">
        <f t="shared" si="6"/>
        <v>3.3559322033898304</v>
      </c>
      <c r="T113" s="14">
        <f t="shared" si="7"/>
        <v>44602.188888888893</v>
      </c>
    </row>
    <row r="114" spans="1:20" x14ac:dyDescent="0.25">
      <c r="A114" s="7">
        <v>113</v>
      </c>
      <c r="B114" t="s">
        <v>15</v>
      </c>
      <c r="C114">
        <v>42</v>
      </c>
      <c r="D114">
        <v>16</v>
      </c>
      <c r="E114">
        <v>49</v>
      </c>
      <c r="F114">
        <v>12</v>
      </c>
      <c r="G114">
        <v>1</v>
      </c>
      <c r="H114">
        <v>0</v>
      </c>
      <c r="I114" s="9">
        <v>796360</v>
      </c>
      <c r="J114">
        <v>289.89999999999998</v>
      </c>
      <c r="K114">
        <v>61.4</v>
      </c>
      <c r="L114">
        <v>64.400000000000006</v>
      </c>
      <c r="M114">
        <v>1.776</v>
      </c>
      <c r="N114">
        <v>58.7</v>
      </c>
      <c r="O114">
        <v>2</v>
      </c>
      <c r="P114">
        <v>181</v>
      </c>
      <c r="Q114">
        <v>549</v>
      </c>
      <c r="R114">
        <v>139</v>
      </c>
      <c r="S114" s="31">
        <f t="shared" si="6"/>
        <v>3.693877551020408</v>
      </c>
      <c r="T114" s="14">
        <f t="shared" si="7"/>
        <v>49772.5</v>
      </c>
    </row>
    <row r="115" spans="1:20" x14ac:dyDescent="0.25">
      <c r="A115" s="7">
        <v>114</v>
      </c>
      <c r="B115" t="s">
        <v>72</v>
      </c>
      <c r="C115">
        <v>45</v>
      </c>
      <c r="D115">
        <v>29</v>
      </c>
      <c r="E115">
        <v>94</v>
      </c>
      <c r="F115">
        <v>17</v>
      </c>
      <c r="G115">
        <v>2</v>
      </c>
      <c r="H115">
        <v>0</v>
      </c>
      <c r="I115" s="9">
        <v>780577.5</v>
      </c>
      <c r="J115">
        <v>283.3</v>
      </c>
      <c r="K115">
        <v>70.400000000000006</v>
      </c>
      <c r="L115">
        <v>65.8</v>
      </c>
      <c r="M115">
        <v>1.7909999999999999</v>
      </c>
      <c r="N115">
        <v>50.4</v>
      </c>
      <c r="O115">
        <v>10</v>
      </c>
      <c r="P115">
        <v>337</v>
      </c>
      <c r="Q115">
        <v>1084</v>
      </c>
      <c r="R115">
        <v>246</v>
      </c>
      <c r="S115" s="31">
        <f t="shared" si="6"/>
        <v>3.5851063829787235</v>
      </c>
      <c r="T115" s="14">
        <f t="shared" si="7"/>
        <v>26916.46551724138</v>
      </c>
    </row>
    <row r="116" spans="1:20" x14ac:dyDescent="0.25">
      <c r="A116" s="7">
        <v>115</v>
      </c>
      <c r="B116" t="s">
        <v>412</v>
      </c>
      <c r="C116">
        <v>32</v>
      </c>
      <c r="D116">
        <v>31</v>
      </c>
      <c r="E116">
        <v>104</v>
      </c>
      <c r="F116">
        <v>20</v>
      </c>
      <c r="G116">
        <v>2</v>
      </c>
      <c r="H116">
        <v>0</v>
      </c>
      <c r="I116" s="9">
        <v>769324.5</v>
      </c>
      <c r="J116">
        <v>302.3</v>
      </c>
      <c r="K116">
        <v>61.5</v>
      </c>
      <c r="L116">
        <v>63</v>
      </c>
      <c r="M116">
        <v>1.7789999999999999</v>
      </c>
      <c r="N116">
        <v>46.2</v>
      </c>
      <c r="O116">
        <v>12</v>
      </c>
      <c r="P116">
        <v>377</v>
      </c>
      <c r="Q116">
        <v>1175</v>
      </c>
      <c r="R116">
        <v>295</v>
      </c>
      <c r="S116" s="31">
        <f t="shared" si="6"/>
        <v>3.625</v>
      </c>
      <c r="T116" s="14">
        <f t="shared" si="7"/>
        <v>24816.919354838708</v>
      </c>
    </row>
    <row r="117" spans="1:20" x14ac:dyDescent="0.25">
      <c r="A117" s="7">
        <v>116</v>
      </c>
      <c r="B117" t="s">
        <v>265</v>
      </c>
      <c r="C117">
        <v>31</v>
      </c>
      <c r="D117">
        <v>27</v>
      </c>
      <c r="E117">
        <v>88</v>
      </c>
      <c r="F117">
        <v>17</v>
      </c>
      <c r="G117">
        <v>1</v>
      </c>
      <c r="H117">
        <v>0</v>
      </c>
      <c r="I117" s="9">
        <v>768172.25</v>
      </c>
      <c r="J117">
        <v>293.2</v>
      </c>
      <c r="K117">
        <v>63.3</v>
      </c>
      <c r="L117">
        <v>61.9</v>
      </c>
      <c r="M117">
        <v>1.786</v>
      </c>
      <c r="N117">
        <v>36.200000000000003</v>
      </c>
      <c r="O117">
        <v>11</v>
      </c>
      <c r="P117">
        <v>323</v>
      </c>
      <c r="Q117">
        <v>988</v>
      </c>
      <c r="R117">
        <v>251</v>
      </c>
      <c r="S117" s="31">
        <f t="shared" si="6"/>
        <v>3.6704545454545454</v>
      </c>
      <c r="T117" s="14">
        <f t="shared" si="7"/>
        <v>28450.824074074073</v>
      </c>
    </row>
    <row r="118" spans="1:20" x14ac:dyDescent="0.25">
      <c r="A118" s="7">
        <v>117</v>
      </c>
      <c r="B118" t="s">
        <v>74</v>
      </c>
      <c r="C118">
        <v>37</v>
      </c>
      <c r="D118">
        <v>29</v>
      </c>
      <c r="E118">
        <v>88</v>
      </c>
      <c r="F118">
        <v>17</v>
      </c>
      <c r="G118">
        <v>0</v>
      </c>
      <c r="H118">
        <v>0</v>
      </c>
      <c r="I118" s="9">
        <v>767216.06</v>
      </c>
      <c r="J118">
        <v>281.89999999999998</v>
      </c>
      <c r="K118">
        <v>74.900000000000006</v>
      </c>
      <c r="L118">
        <v>71.400000000000006</v>
      </c>
      <c r="M118">
        <v>1.798</v>
      </c>
      <c r="N118">
        <v>45.4</v>
      </c>
      <c r="O118">
        <v>5</v>
      </c>
      <c r="P118">
        <v>299</v>
      </c>
      <c r="Q118">
        <v>1041</v>
      </c>
      <c r="R118">
        <v>222</v>
      </c>
      <c r="S118" s="31">
        <f t="shared" si="6"/>
        <v>3.3977272727272729</v>
      </c>
      <c r="T118" s="14">
        <f t="shared" si="7"/>
        <v>26455.726206896554</v>
      </c>
    </row>
    <row r="119" spans="1:20" x14ac:dyDescent="0.25">
      <c r="A119" s="7">
        <v>118</v>
      </c>
      <c r="B119" t="s">
        <v>421</v>
      </c>
      <c r="C119">
        <v>29</v>
      </c>
      <c r="D119">
        <v>11</v>
      </c>
      <c r="E119">
        <v>30</v>
      </c>
      <c r="F119">
        <v>6</v>
      </c>
      <c r="G119">
        <v>1</v>
      </c>
      <c r="H119">
        <v>0</v>
      </c>
      <c r="I119" s="9">
        <v>763887</v>
      </c>
      <c r="J119">
        <v>280.89999999999998</v>
      </c>
      <c r="K119">
        <v>73.400000000000006</v>
      </c>
      <c r="L119">
        <v>69.8</v>
      </c>
      <c r="M119" t="s">
        <v>391</v>
      </c>
      <c r="N119">
        <v>39.6</v>
      </c>
      <c r="O119" t="s">
        <v>391</v>
      </c>
      <c r="P119" t="s">
        <v>391</v>
      </c>
      <c r="R119" t="s">
        <v>391</v>
      </c>
      <c r="S119" s="31"/>
      <c r="T119" s="14">
        <f t="shared" si="7"/>
        <v>69444.272727272721</v>
      </c>
    </row>
    <row r="120" spans="1:20" x14ac:dyDescent="0.25">
      <c r="A120" s="7">
        <v>119</v>
      </c>
      <c r="B120" t="s">
        <v>12</v>
      </c>
      <c r="C120">
        <v>43</v>
      </c>
      <c r="D120">
        <v>31</v>
      </c>
      <c r="E120">
        <v>94</v>
      </c>
      <c r="F120">
        <v>16</v>
      </c>
      <c r="G120">
        <v>0</v>
      </c>
      <c r="H120">
        <v>0</v>
      </c>
      <c r="I120" s="9">
        <v>761931.7</v>
      </c>
      <c r="J120">
        <v>277.89999999999998</v>
      </c>
      <c r="K120">
        <v>66.7</v>
      </c>
      <c r="L120">
        <v>61.6</v>
      </c>
      <c r="M120">
        <v>1.7789999999999999</v>
      </c>
      <c r="N120">
        <v>50.4</v>
      </c>
      <c r="O120">
        <v>5</v>
      </c>
      <c r="P120">
        <v>316</v>
      </c>
      <c r="Q120">
        <v>1111</v>
      </c>
      <c r="R120">
        <v>242</v>
      </c>
      <c r="S120" s="31">
        <f t="shared" ref="S120:S139" si="8">P120/E120</f>
        <v>3.3617021276595747</v>
      </c>
      <c r="T120" s="14">
        <f t="shared" si="7"/>
        <v>24578.441935483868</v>
      </c>
    </row>
    <row r="121" spans="1:20" x14ac:dyDescent="0.25">
      <c r="A121" s="7">
        <v>120</v>
      </c>
      <c r="B121" t="s">
        <v>249</v>
      </c>
      <c r="C121">
        <v>34</v>
      </c>
      <c r="D121">
        <v>24</v>
      </c>
      <c r="E121">
        <v>71</v>
      </c>
      <c r="F121">
        <v>12</v>
      </c>
      <c r="G121">
        <v>2</v>
      </c>
      <c r="H121">
        <v>0</v>
      </c>
      <c r="I121" s="9">
        <v>741009.75</v>
      </c>
      <c r="J121">
        <v>298.5</v>
      </c>
      <c r="K121">
        <v>55.8</v>
      </c>
      <c r="L121">
        <v>58.1</v>
      </c>
      <c r="M121">
        <v>1.794</v>
      </c>
      <c r="N121">
        <v>42.9</v>
      </c>
      <c r="O121">
        <v>5</v>
      </c>
      <c r="P121">
        <v>255</v>
      </c>
      <c r="Q121">
        <v>801</v>
      </c>
      <c r="R121">
        <v>205</v>
      </c>
      <c r="S121" s="31">
        <f t="shared" si="8"/>
        <v>3.591549295774648</v>
      </c>
      <c r="T121" s="14">
        <f t="shared" si="7"/>
        <v>30875.40625</v>
      </c>
    </row>
    <row r="122" spans="1:20" x14ac:dyDescent="0.25">
      <c r="A122" s="7">
        <v>121</v>
      </c>
      <c r="B122" t="s">
        <v>240</v>
      </c>
      <c r="C122">
        <v>36</v>
      </c>
      <c r="D122">
        <v>16</v>
      </c>
      <c r="E122">
        <v>51</v>
      </c>
      <c r="F122">
        <v>12</v>
      </c>
      <c r="G122">
        <v>1</v>
      </c>
      <c r="H122">
        <v>0</v>
      </c>
      <c r="I122" s="9">
        <v>739925.5</v>
      </c>
      <c r="J122">
        <v>282.8</v>
      </c>
      <c r="K122">
        <v>64.8</v>
      </c>
      <c r="L122">
        <v>65.599999999999994</v>
      </c>
      <c r="M122">
        <v>1.7609999999999999</v>
      </c>
      <c r="N122">
        <v>55.2</v>
      </c>
      <c r="O122">
        <v>3</v>
      </c>
      <c r="P122">
        <v>179</v>
      </c>
      <c r="Q122">
        <v>580</v>
      </c>
      <c r="R122">
        <v>136</v>
      </c>
      <c r="S122" s="31">
        <f t="shared" si="8"/>
        <v>3.5098039215686274</v>
      </c>
      <c r="T122" s="14">
        <f t="shared" si="7"/>
        <v>46245.34375</v>
      </c>
    </row>
    <row r="123" spans="1:20" x14ac:dyDescent="0.25">
      <c r="A123" s="7">
        <v>122</v>
      </c>
      <c r="B123" t="s">
        <v>436</v>
      </c>
      <c r="C123">
        <v>21</v>
      </c>
      <c r="D123">
        <v>8</v>
      </c>
      <c r="E123">
        <v>30</v>
      </c>
      <c r="F123">
        <v>7</v>
      </c>
      <c r="G123">
        <v>2</v>
      </c>
      <c r="H123">
        <v>0</v>
      </c>
      <c r="I123" s="9">
        <v>735149.56</v>
      </c>
      <c r="J123">
        <v>292.2</v>
      </c>
      <c r="K123">
        <v>62.9</v>
      </c>
      <c r="L123">
        <v>72.8</v>
      </c>
      <c r="N123">
        <v>58.6</v>
      </c>
      <c r="O123">
        <v>2</v>
      </c>
      <c r="P123">
        <v>112</v>
      </c>
      <c r="Q123">
        <v>355</v>
      </c>
      <c r="R123">
        <v>55</v>
      </c>
      <c r="S123" s="31">
        <f t="shared" si="8"/>
        <v>3.7333333333333334</v>
      </c>
      <c r="T123" s="14">
        <f t="shared" si="7"/>
        <v>91893.695000000007</v>
      </c>
    </row>
    <row r="124" spans="1:20" x14ac:dyDescent="0.25">
      <c r="A124" s="7">
        <v>123</v>
      </c>
      <c r="B124" t="s">
        <v>206</v>
      </c>
      <c r="C124">
        <v>37</v>
      </c>
      <c r="D124">
        <v>24</v>
      </c>
      <c r="E124">
        <v>75</v>
      </c>
      <c r="F124">
        <v>13</v>
      </c>
      <c r="G124">
        <v>1</v>
      </c>
      <c r="H124">
        <v>0</v>
      </c>
      <c r="I124" s="9">
        <v>726866.2</v>
      </c>
      <c r="J124">
        <v>291.60000000000002</v>
      </c>
      <c r="K124">
        <v>56.6</v>
      </c>
      <c r="L124">
        <v>55.9</v>
      </c>
      <c r="M124">
        <v>1.7509999999999999</v>
      </c>
      <c r="N124">
        <v>52.9</v>
      </c>
      <c r="O124">
        <v>9</v>
      </c>
      <c r="P124">
        <v>268</v>
      </c>
      <c r="Q124">
        <v>839</v>
      </c>
      <c r="R124">
        <v>219</v>
      </c>
      <c r="S124" s="31">
        <f t="shared" si="8"/>
        <v>3.5733333333333333</v>
      </c>
      <c r="T124" s="14">
        <f t="shared" si="7"/>
        <v>30286.091666666664</v>
      </c>
    </row>
    <row r="125" spans="1:20" x14ac:dyDescent="0.25">
      <c r="A125" s="7">
        <v>124</v>
      </c>
      <c r="B125" t="s">
        <v>409</v>
      </c>
      <c r="C125">
        <v>29</v>
      </c>
      <c r="D125">
        <v>15</v>
      </c>
      <c r="E125">
        <v>45</v>
      </c>
      <c r="F125">
        <v>9</v>
      </c>
      <c r="G125">
        <v>2</v>
      </c>
      <c r="H125">
        <v>0</v>
      </c>
      <c r="I125" s="9">
        <v>717965.5</v>
      </c>
      <c r="J125">
        <v>295.10000000000002</v>
      </c>
      <c r="K125">
        <v>65.3</v>
      </c>
      <c r="L125">
        <v>66.400000000000006</v>
      </c>
      <c r="M125" t="s">
        <v>391</v>
      </c>
      <c r="N125">
        <v>50</v>
      </c>
      <c r="O125">
        <v>3</v>
      </c>
      <c r="P125">
        <v>146</v>
      </c>
      <c r="Q125">
        <v>510</v>
      </c>
      <c r="R125">
        <v>139</v>
      </c>
      <c r="S125" s="31">
        <f t="shared" si="8"/>
        <v>3.2444444444444445</v>
      </c>
      <c r="T125" s="14">
        <f t="shared" si="7"/>
        <v>47864.366666666669</v>
      </c>
    </row>
    <row r="126" spans="1:20" x14ac:dyDescent="0.25">
      <c r="A126" s="7">
        <v>125</v>
      </c>
      <c r="B126" t="s">
        <v>368</v>
      </c>
      <c r="C126">
        <v>37</v>
      </c>
      <c r="D126">
        <v>25</v>
      </c>
      <c r="E126">
        <v>83</v>
      </c>
      <c r="F126">
        <v>16</v>
      </c>
      <c r="G126">
        <v>1</v>
      </c>
      <c r="H126">
        <v>0</v>
      </c>
      <c r="I126" s="9">
        <v>715404.25</v>
      </c>
      <c r="J126">
        <v>282</v>
      </c>
      <c r="K126">
        <v>66.8</v>
      </c>
      <c r="L126">
        <v>59.6</v>
      </c>
      <c r="M126">
        <v>1.7669999999999999</v>
      </c>
      <c r="N126">
        <v>50.4</v>
      </c>
      <c r="O126">
        <v>3</v>
      </c>
      <c r="P126">
        <v>285</v>
      </c>
      <c r="Q126">
        <v>969</v>
      </c>
      <c r="R126">
        <v>221</v>
      </c>
      <c r="S126" s="31">
        <f t="shared" si="8"/>
        <v>3.4337349397590362</v>
      </c>
      <c r="T126" s="14">
        <f t="shared" si="7"/>
        <v>28616.17</v>
      </c>
    </row>
    <row r="127" spans="1:20" x14ac:dyDescent="0.25">
      <c r="A127" s="7">
        <v>126</v>
      </c>
      <c r="B127" t="s">
        <v>315</v>
      </c>
      <c r="C127">
        <v>29</v>
      </c>
      <c r="D127">
        <v>21</v>
      </c>
      <c r="E127">
        <v>71</v>
      </c>
      <c r="F127">
        <v>15</v>
      </c>
      <c r="G127">
        <v>1</v>
      </c>
      <c r="H127">
        <v>0</v>
      </c>
      <c r="I127" s="9">
        <v>704788.94</v>
      </c>
      <c r="J127">
        <v>297.2</v>
      </c>
      <c r="K127">
        <v>67.3</v>
      </c>
      <c r="L127">
        <v>61</v>
      </c>
      <c r="M127">
        <v>1.786</v>
      </c>
      <c r="N127">
        <v>42</v>
      </c>
      <c r="O127">
        <v>7</v>
      </c>
      <c r="P127">
        <v>257</v>
      </c>
      <c r="Q127">
        <v>820</v>
      </c>
      <c r="R127">
        <v>184</v>
      </c>
      <c r="S127" s="31">
        <f t="shared" si="8"/>
        <v>3.619718309859155</v>
      </c>
      <c r="T127" s="14">
        <f t="shared" si="7"/>
        <v>33561.378095238091</v>
      </c>
    </row>
    <row r="128" spans="1:20" x14ac:dyDescent="0.25">
      <c r="A128" s="7">
        <v>127</v>
      </c>
      <c r="B128" t="s">
        <v>437</v>
      </c>
      <c r="C128" t="s">
        <v>398</v>
      </c>
      <c r="D128">
        <v>21</v>
      </c>
      <c r="E128">
        <v>63</v>
      </c>
      <c r="F128">
        <v>11</v>
      </c>
      <c r="G128">
        <v>2</v>
      </c>
      <c r="H128">
        <v>0</v>
      </c>
      <c r="I128" s="9">
        <v>702382.44</v>
      </c>
      <c r="J128">
        <v>294.2</v>
      </c>
      <c r="K128">
        <v>61.8</v>
      </c>
      <c r="L128">
        <v>60.7</v>
      </c>
      <c r="M128">
        <v>1.7629999999999999</v>
      </c>
      <c r="N128">
        <v>47.5</v>
      </c>
      <c r="O128">
        <v>15</v>
      </c>
      <c r="P128">
        <v>208</v>
      </c>
      <c r="Q128">
        <v>733</v>
      </c>
      <c r="R128">
        <v>166</v>
      </c>
      <c r="S128" s="31">
        <f t="shared" si="8"/>
        <v>3.3015873015873014</v>
      </c>
      <c r="T128" s="14">
        <f t="shared" si="7"/>
        <v>33446.782857142854</v>
      </c>
    </row>
    <row r="129" spans="1:20" x14ac:dyDescent="0.25">
      <c r="A129" s="7">
        <v>128</v>
      </c>
      <c r="B129" t="s">
        <v>65</v>
      </c>
      <c r="C129">
        <v>52</v>
      </c>
      <c r="D129">
        <v>12</v>
      </c>
      <c r="E129">
        <v>39</v>
      </c>
      <c r="F129">
        <v>8</v>
      </c>
      <c r="G129">
        <v>2</v>
      </c>
      <c r="H129">
        <v>0</v>
      </c>
      <c r="I129" s="9">
        <v>694980.7</v>
      </c>
      <c r="J129">
        <v>279.7</v>
      </c>
      <c r="K129">
        <v>69.5</v>
      </c>
      <c r="L129">
        <v>65.099999999999994</v>
      </c>
      <c r="M129" t="s">
        <v>391</v>
      </c>
      <c r="N129">
        <v>63</v>
      </c>
      <c r="O129">
        <v>1</v>
      </c>
      <c r="P129">
        <v>155</v>
      </c>
      <c r="Q129">
        <v>435</v>
      </c>
      <c r="R129">
        <v>101</v>
      </c>
      <c r="S129" s="31">
        <f t="shared" si="8"/>
        <v>3.9743589743589745</v>
      </c>
      <c r="T129" s="14">
        <f t="shared" si="7"/>
        <v>57915.058333333327</v>
      </c>
    </row>
    <row r="130" spans="1:20" x14ac:dyDescent="0.25">
      <c r="A130" s="7">
        <v>129</v>
      </c>
      <c r="B130" t="s">
        <v>363</v>
      </c>
      <c r="C130">
        <v>36</v>
      </c>
      <c r="D130">
        <v>30</v>
      </c>
      <c r="E130">
        <v>85</v>
      </c>
      <c r="F130">
        <v>14</v>
      </c>
      <c r="G130">
        <v>2</v>
      </c>
      <c r="H130">
        <v>0</v>
      </c>
      <c r="I130" s="9">
        <v>692544.9</v>
      </c>
      <c r="J130">
        <v>288.3</v>
      </c>
      <c r="K130">
        <v>56.5</v>
      </c>
      <c r="L130">
        <v>62.1</v>
      </c>
      <c r="M130">
        <v>1.772</v>
      </c>
      <c r="N130">
        <v>46.2</v>
      </c>
      <c r="O130">
        <v>9</v>
      </c>
      <c r="P130">
        <v>289</v>
      </c>
      <c r="Q130">
        <v>976</v>
      </c>
      <c r="R130">
        <v>244</v>
      </c>
      <c r="S130" s="31">
        <f t="shared" si="8"/>
        <v>3.4</v>
      </c>
      <c r="T130" s="14">
        <f t="shared" ref="T130:T161" si="9">I130/D130</f>
        <v>23084.83</v>
      </c>
    </row>
    <row r="131" spans="1:20" x14ac:dyDescent="0.25">
      <c r="A131" s="7">
        <v>130</v>
      </c>
      <c r="B131" t="s">
        <v>224</v>
      </c>
      <c r="C131">
        <v>38</v>
      </c>
      <c r="D131">
        <v>29</v>
      </c>
      <c r="E131">
        <v>91</v>
      </c>
      <c r="F131">
        <v>17</v>
      </c>
      <c r="G131">
        <v>1</v>
      </c>
      <c r="H131">
        <v>0</v>
      </c>
      <c r="I131" s="9">
        <v>690236.94</v>
      </c>
      <c r="J131">
        <v>284.8</v>
      </c>
      <c r="K131">
        <v>56.3</v>
      </c>
      <c r="L131">
        <v>63.2</v>
      </c>
      <c r="M131">
        <v>1.7669999999999999</v>
      </c>
      <c r="N131">
        <v>53.7</v>
      </c>
      <c r="O131">
        <v>3</v>
      </c>
      <c r="P131">
        <v>322</v>
      </c>
      <c r="Q131">
        <v>1030</v>
      </c>
      <c r="R131">
        <v>264</v>
      </c>
      <c r="S131" s="31">
        <f t="shared" si="8"/>
        <v>3.5384615384615383</v>
      </c>
      <c r="T131" s="14">
        <f t="shared" si="9"/>
        <v>23801.273793103446</v>
      </c>
    </row>
    <row r="132" spans="1:20" x14ac:dyDescent="0.25">
      <c r="A132" s="7">
        <v>131</v>
      </c>
      <c r="B132" t="s">
        <v>62</v>
      </c>
      <c r="C132">
        <v>42</v>
      </c>
      <c r="D132">
        <v>21</v>
      </c>
      <c r="E132">
        <v>72</v>
      </c>
      <c r="F132">
        <v>14</v>
      </c>
      <c r="G132">
        <v>2</v>
      </c>
      <c r="H132">
        <v>0</v>
      </c>
      <c r="I132" s="9">
        <v>668767.75</v>
      </c>
      <c r="J132">
        <v>291.60000000000002</v>
      </c>
      <c r="K132">
        <v>66.7</v>
      </c>
      <c r="L132">
        <v>58.6</v>
      </c>
      <c r="M132">
        <v>1.78</v>
      </c>
      <c r="N132">
        <v>57.6</v>
      </c>
      <c r="O132">
        <v>5</v>
      </c>
      <c r="P132">
        <v>248</v>
      </c>
      <c r="Q132">
        <v>850</v>
      </c>
      <c r="R132">
        <v>179</v>
      </c>
      <c r="S132" s="31">
        <f t="shared" si="8"/>
        <v>3.4444444444444446</v>
      </c>
      <c r="T132" s="14">
        <f t="shared" si="9"/>
        <v>31846.083333333332</v>
      </c>
    </row>
    <row r="133" spans="1:20" x14ac:dyDescent="0.25">
      <c r="A133" s="7">
        <v>132</v>
      </c>
      <c r="B133" t="s">
        <v>250</v>
      </c>
      <c r="C133">
        <v>31</v>
      </c>
      <c r="D133">
        <v>30</v>
      </c>
      <c r="E133">
        <v>91</v>
      </c>
      <c r="F133">
        <v>16</v>
      </c>
      <c r="G133">
        <v>1</v>
      </c>
      <c r="H133">
        <v>0</v>
      </c>
      <c r="I133" s="9">
        <v>668165.56000000006</v>
      </c>
      <c r="J133">
        <v>298.60000000000002</v>
      </c>
      <c r="K133">
        <v>59.8</v>
      </c>
      <c r="L133">
        <v>69</v>
      </c>
      <c r="M133">
        <v>1.819</v>
      </c>
      <c r="N133">
        <v>50.7</v>
      </c>
      <c r="O133">
        <v>13</v>
      </c>
      <c r="P133">
        <v>303</v>
      </c>
      <c r="Q133">
        <v>1070</v>
      </c>
      <c r="R133">
        <v>235</v>
      </c>
      <c r="S133" s="31">
        <f t="shared" si="8"/>
        <v>3.3296703296703298</v>
      </c>
      <c r="T133" s="14">
        <f t="shared" si="9"/>
        <v>22272.185333333335</v>
      </c>
    </row>
    <row r="134" spans="1:20" x14ac:dyDescent="0.25">
      <c r="A134" s="7">
        <v>133</v>
      </c>
      <c r="B134" t="s">
        <v>407</v>
      </c>
      <c r="C134" t="s">
        <v>398</v>
      </c>
      <c r="D134">
        <v>29</v>
      </c>
      <c r="E134">
        <v>82</v>
      </c>
      <c r="F134">
        <v>11</v>
      </c>
      <c r="G134">
        <v>3</v>
      </c>
      <c r="H134">
        <v>0</v>
      </c>
      <c r="I134" s="9">
        <v>666734.69999999995</v>
      </c>
      <c r="J134">
        <v>297.39999999999998</v>
      </c>
      <c r="K134">
        <v>60.1</v>
      </c>
      <c r="L134">
        <v>58.4</v>
      </c>
      <c r="M134">
        <v>1.806</v>
      </c>
      <c r="N134">
        <v>37.200000000000003</v>
      </c>
      <c r="O134">
        <v>17</v>
      </c>
      <c r="P134">
        <v>269</v>
      </c>
      <c r="Q134">
        <v>925</v>
      </c>
      <c r="R134">
        <v>250</v>
      </c>
      <c r="S134" s="31">
        <f t="shared" si="8"/>
        <v>3.2804878048780486</v>
      </c>
      <c r="T134" s="14">
        <f t="shared" si="9"/>
        <v>22990.85172413793</v>
      </c>
    </row>
    <row r="135" spans="1:20" x14ac:dyDescent="0.25">
      <c r="A135" s="7">
        <v>134</v>
      </c>
      <c r="B135" t="s">
        <v>233</v>
      </c>
      <c r="C135">
        <v>34</v>
      </c>
      <c r="D135">
        <v>22</v>
      </c>
      <c r="E135">
        <v>67</v>
      </c>
      <c r="F135">
        <v>10</v>
      </c>
      <c r="G135">
        <v>2</v>
      </c>
      <c r="H135">
        <v>0</v>
      </c>
      <c r="I135" s="9">
        <v>666371.1</v>
      </c>
      <c r="J135">
        <v>293.10000000000002</v>
      </c>
      <c r="K135">
        <v>61.2</v>
      </c>
      <c r="L135">
        <v>64.3</v>
      </c>
      <c r="M135">
        <v>1.782</v>
      </c>
      <c r="N135">
        <v>51.8</v>
      </c>
      <c r="O135">
        <v>5</v>
      </c>
      <c r="P135">
        <v>219</v>
      </c>
      <c r="Q135">
        <v>783</v>
      </c>
      <c r="R135">
        <v>183</v>
      </c>
      <c r="S135" s="31">
        <f t="shared" si="8"/>
        <v>3.2686567164179103</v>
      </c>
      <c r="T135" s="14">
        <f t="shared" si="9"/>
        <v>30289.595454545455</v>
      </c>
    </row>
    <row r="136" spans="1:20" x14ac:dyDescent="0.25">
      <c r="A136" s="7">
        <v>135</v>
      </c>
      <c r="B136" t="s">
        <v>1</v>
      </c>
      <c r="C136">
        <v>36</v>
      </c>
      <c r="D136">
        <v>9</v>
      </c>
      <c r="E136">
        <v>27</v>
      </c>
      <c r="F136">
        <v>7</v>
      </c>
      <c r="G136">
        <v>2</v>
      </c>
      <c r="H136">
        <v>0</v>
      </c>
      <c r="I136" s="9">
        <v>660238</v>
      </c>
      <c r="J136">
        <v>293.7</v>
      </c>
      <c r="K136">
        <v>48.9</v>
      </c>
      <c r="L136">
        <v>67.7</v>
      </c>
      <c r="M136" t="s">
        <v>391</v>
      </c>
      <c r="N136">
        <v>38</v>
      </c>
      <c r="O136">
        <v>2</v>
      </c>
      <c r="P136">
        <v>102</v>
      </c>
      <c r="Q136">
        <v>294</v>
      </c>
      <c r="R136">
        <v>70</v>
      </c>
      <c r="S136" s="31">
        <f t="shared" si="8"/>
        <v>3.7777777777777777</v>
      </c>
      <c r="T136" s="14">
        <f t="shared" si="9"/>
        <v>73359.777777777781</v>
      </c>
    </row>
    <row r="137" spans="1:20" x14ac:dyDescent="0.25">
      <c r="A137" s="7">
        <v>136</v>
      </c>
      <c r="B137" t="s">
        <v>48</v>
      </c>
      <c r="C137">
        <v>40</v>
      </c>
      <c r="D137">
        <v>24</v>
      </c>
      <c r="E137">
        <v>66</v>
      </c>
      <c r="F137">
        <v>10</v>
      </c>
      <c r="G137">
        <v>1</v>
      </c>
      <c r="H137">
        <v>0</v>
      </c>
      <c r="I137" s="9">
        <v>657150.43999999994</v>
      </c>
      <c r="J137">
        <v>287.5</v>
      </c>
      <c r="K137">
        <v>58.2</v>
      </c>
      <c r="L137">
        <v>60.7</v>
      </c>
      <c r="M137">
        <v>1.7949999999999999</v>
      </c>
      <c r="N137">
        <v>53.2</v>
      </c>
      <c r="O137">
        <v>4</v>
      </c>
      <c r="P137">
        <v>210</v>
      </c>
      <c r="Q137">
        <v>762</v>
      </c>
      <c r="R137">
        <v>202</v>
      </c>
      <c r="S137" s="31">
        <f t="shared" si="8"/>
        <v>3.1818181818181817</v>
      </c>
      <c r="T137" s="14">
        <f t="shared" si="9"/>
        <v>27381.26833333333</v>
      </c>
    </row>
    <row r="138" spans="1:20" x14ac:dyDescent="0.25">
      <c r="A138" s="7">
        <v>137</v>
      </c>
      <c r="B138" t="s">
        <v>362</v>
      </c>
      <c r="C138">
        <v>36</v>
      </c>
      <c r="D138">
        <v>28</v>
      </c>
      <c r="E138">
        <v>93</v>
      </c>
      <c r="F138">
        <v>20</v>
      </c>
      <c r="G138">
        <v>0</v>
      </c>
      <c r="H138">
        <v>0</v>
      </c>
      <c r="I138" s="9">
        <v>639548.19999999995</v>
      </c>
      <c r="J138">
        <v>291.5</v>
      </c>
      <c r="K138">
        <v>61.1</v>
      </c>
      <c r="L138">
        <v>66.400000000000006</v>
      </c>
      <c r="M138">
        <v>1.7869999999999999</v>
      </c>
      <c r="N138">
        <v>51.7</v>
      </c>
      <c r="O138">
        <v>5</v>
      </c>
      <c r="P138">
        <v>339</v>
      </c>
      <c r="Q138">
        <v>1071</v>
      </c>
      <c r="R138">
        <v>245</v>
      </c>
      <c r="S138" s="31">
        <f t="shared" si="8"/>
        <v>3.6451612903225805</v>
      </c>
      <c r="T138" s="14">
        <f t="shared" si="9"/>
        <v>22841.007142857143</v>
      </c>
    </row>
    <row r="139" spans="1:20" x14ac:dyDescent="0.25">
      <c r="A139" s="7">
        <v>138</v>
      </c>
      <c r="B139" t="s">
        <v>136</v>
      </c>
      <c r="C139">
        <v>42</v>
      </c>
      <c r="D139">
        <v>17</v>
      </c>
      <c r="E139">
        <v>50</v>
      </c>
      <c r="F139">
        <v>8</v>
      </c>
      <c r="G139">
        <v>3</v>
      </c>
      <c r="H139">
        <v>0</v>
      </c>
      <c r="I139" s="9">
        <v>628079</v>
      </c>
      <c r="J139">
        <v>301.60000000000002</v>
      </c>
      <c r="K139">
        <v>55</v>
      </c>
      <c r="L139">
        <v>58.8</v>
      </c>
      <c r="M139">
        <v>1.7669999999999999</v>
      </c>
      <c r="N139">
        <v>39.799999999999997</v>
      </c>
      <c r="O139">
        <v>8</v>
      </c>
      <c r="P139">
        <v>188</v>
      </c>
      <c r="Q139">
        <v>532</v>
      </c>
      <c r="R139">
        <v>154</v>
      </c>
      <c r="S139" s="31">
        <f t="shared" si="8"/>
        <v>3.76</v>
      </c>
      <c r="T139" s="14">
        <f t="shared" si="9"/>
        <v>36945.823529411762</v>
      </c>
    </row>
    <row r="140" spans="1:20" x14ac:dyDescent="0.25">
      <c r="A140" s="7">
        <v>139</v>
      </c>
      <c r="B140" t="s">
        <v>209</v>
      </c>
      <c r="C140">
        <v>40</v>
      </c>
      <c r="D140">
        <v>5</v>
      </c>
      <c r="E140">
        <v>14</v>
      </c>
      <c r="F140">
        <v>4</v>
      </c>
      <c r="G140">
        <v>1</v>
      </c>
      <c r="H140">
        <v>0</v>
      </c>
      <c r="I140" s="9">
        <v>626739.19999999995</v>
      </c>
      <c r="J140">
        <v>290.5</v>
      </c>
      <c r="K140">
        <v>55.1</v>
      </c>
      <c r="L140">
        <v>57.1</v>
      </c>
      <c r="M140" t="s">
        <v>391</v>
      </c>
      <c r="N140">
        <v>68</v>
      </c>
      <c r="O140" t="s">
        <v>391</v>
      </c>
      <c r="P140" t="s">
        <v>391</v>
      </c>
      <c r="R140" t="s">
        <v>391</v>
      </c>
      <c r="S140" s="31"/>
      <c r="T140" s="14">
        <f t="shared" si="9"/>
        <v>125347.84</v>
      </c>
    </row>
    <row r="141" spans="1:20" x14ac:dyDescent="0.25">
      <c r="A141" s="7">
        <v>140</v>
      </c>
      <c r="B141" t="s">
        <v>438</v>
      </c>
      <c r="C141">
        <v>28</v>
      </c>
      <c r="D141">
        <v>28</v>
      </c>
      <c r="E141">
        <v>86</v>
      </c>
      <c r="F141">
        <v>15</v>
      </c>
      <c r="G141">
        <v>1</v>
      </c>
      <c r="H141">
        <v>0</v>
      </c>
      <c r="I141" s="9">
        <v>621377.9</v>
      </c>
      <c r="J141">
        <v>308.3</v>
      </c>
      <c r="K141">
        <v>55.1</v>
      </c>
      <c r="L141">
        <v>60.7</v>
      </c>
      <c r="M141">
        <v>1.7410000000000001</v>
      </c>
      <c r="N141">
        <v>46.8</v>
      </c>
      <c r="O141">
        <v>10</v>
      </c>
      <c r="P141">
        <v>330</v>
      </c>
      <c r="Q141">
        <v>923</v>
      </c>
      <c r="R141">
        <v>266</v>
      </c>
      <c r="S141" s="31">
        <f t="shared" ref="S141:S150" si="10">P141/E141</f>
        <v>3.8372093023255816</v>
      </c>
      <c r="T141" s="14">
        <f t="shared" si="9"/>
        <v>22192.067857142858</v>
      </c>
    </row>
    <row r="142" spans="1:20" x14ac:dyDescent="0.25">
      <c r="A142" s="7">
        <v>141</v>
      </c>
      <c r="B142" t="s">
        <v>419</v>
      </c>
      <c r="C142">
        <v>30</v>
      </c>
      <c r="D142">
        <v>12</v>
      </c>
      <c r="E142">
        <v>42</v>
      </c>
      <c r="F142">
        <v>11</v>
      </c>
      <c r="G142">
        <v>0</v>
      </c>
      <c r="H142">
        <v>0</v>
      </c>
      <c r="I142" s="9">
        <v>619224.19999999995</v>
      </c>
      <c r="J142">
        <v>291.5</v>
      </c>
      <c r="K142">
        <v>63.3</v>
      </c>
      <c r="L142">
        <v>64.7</v>
      </c>
      <c r="M142" t="s">
        <v>391</v>
      </c>
      <c r="N142">
        <v>37.799999999999997</v>
      </c>
      <c r="O142">
        <v>1</v>
      </c>
      <c r="P142">
        <v>134</v>
      </c>
      <c r="Q142">
        <v>465</v>
      </c>
      <c r="R142">
        <v>141</v>
      </c>
      <c r="S142" s="31">
        <f t="shared" si="10"/>
        <v>3.1904761904761907</v>
      </c>
      <c r="T142" s="14">
        <f t="shared" si="9"/>
        <v>51602.016666666663</v>
      </c>
    </row>
    <row r="143" spans="1:20" x14ac:dyDescent="0.25">
      <c r="A143" s="7">
        <v>142</v>
      </c>
      <c r="B143" t="s">
        <v>424</v>
      </c>
      <c r="C143">
        <v>34</v>
      </c>
      <c r="D143">
        <v>12</v>
      </c>
      <c r="E143">
        <v>34</v>
      </c>
      <c r="F143">
        <v>7</v>
      </c>
      <c r="G143">
        <v>1</v>
      </c>
      <c r="H143">
        <v>0</v>
      </c>
      <c r="I143" s="9">
        <v>610780.25</v>
      </c>
      <c r="J143" t="s">
        <v>391</v>
      </c>
      <c r="K143" t="s">
        <v>391</v>
      </c>
      <c r="L143" t="s">
        <v>391</v>
      </c>
      <c r="M143" t="s">
        <v>391</v>
      </c>
      <c r="N143" t="s">
        <v>391</v>
      </c>
      <c r="O143">
        <v>2</v>
      </c>
      <c r="P143">
        <v>113</v>
      </c>
      <c r="Q143">
        <v>384</v>
      </c>
      <c r="R143">
        <v>100</v>
      </c>
      <c r="S143" s="31">
        <f t="shared" si="10"/>
        <v>3.3235294117647061</v>
      </c>
      <c r="T143" s="14">
        <f t="shared" si="9"/>
        <v>50898.354166666664</v>
      </c>
    </row>
    <row r="144" spans="1:20" x14ac:dyDescent="0.25">
      <c r="A144" s="7">
        <v>143</v>
      </c>
      <c r="B144" t="s">
        <v>339</v>
      </c>
      <c r="C144">
        <v>31</v>
      </c>
      <c r="D144">
        <v>25</v>
      </c>
      <c r="E144">
        <v>71</v>
      </c>
      <c r="F144">
        <v>10</v>
      </c>
      <c r="G144">
        <v>1</v>
      </c>
      <c r="H144">
        <v>0</v>
      </c>
      <c r="I144" s="9">
        <v>602392.5</v>
      </c>
      <c r="J144">
        <v>293.89999999999998</v>
      </c>
      <c r="K144">
        <v>55.5</v>
      </c>
      <c r="L144">
        <v>62.4</v>
      </c>
      <c r="M144">
        <v>1.762</v>
      </c>
      <c r="N144">
        <v>49.6</v>
      </c>
      <c r="O144">
        <v>5</v>
      </c>
      <c r="P144">
        <v>248</v>
      </c>
      <c r="Q144">
        <v>807</v>
      </c>
      <c r="R144">
        <v>207</v>
      </c>
      <c r="S144" s="31">
        <f t="shared" si="10"/>
        <v>3.492957746478873</v>
      </c>
      <c r="T144" s="14">
        <f t="shared" si="9"/>
        <v>24095.7</v>
      </c>
    </row>
    <row r="145" spans="1:20" x14ac:dyDescent="0.25">
      <c r="A145" s="7">
        <v>144</v>
      </c>
      <c r="B145" t="s">
        <v>439</v>
      </c>
      <c r="C145">
        <v>25</v>
      </c>
      <c r="D145">
        <v>9</v>
      </c>
      <c r="E145">
        <v>28</v>
      </c>
      <c r="F145">
        <v>7</v>
      </c>
      <c r="G145">
        <v>2</v>
      </c>
      <c r="H145">
        <v>0</v>
      </c>
      <c r="I145" s="9">
        <v>601809.30000000005</v>
      </c>
      <c r="J145">
        <v>288.2</v>
      </c>
      <c r="K145">
        <v>62.5</v>
      </c>
      <c r="L145">
        <v>64.5</v>
      </c>
      <c r="M145" t="s">
        <v>391</v>
      </c>
      <c r="N145">
        <v>51.1</v>
      </c>
      <c r="O145">
        <v>2</v>
      </c>
      <c r="P145">
        <v>85</v>
      </c>
      <c r="Q145">
        <v>324</v>
      </c>
      <c r="R145">
        <v>80</v>
      </c>
      <c r="S145" s="31">
        <f t="shared" si="10"/>
        <v>3.0357142857142856</v>
      </c>
      <c r="T145" s="14">
        <f t="shared" si="9"/>
        <v>66867.700000000012</v>
      </c>
    </row>
    <row r="146" spans="1:20" x14ac:dyDescent="0.25">
      <c r="A146" s="7">
        <v>145</v>
      </c>
      <c r="B146" t="s">
        <v>20</v>
      </c>
      <c r="C146">
        <v>44</v>
      </c>
      <c r="D146">
        <v>27</v>
      </c>
      <c r="E146">
        <v>88</v>
      </c>
      <c r="F146">
        <v>17</v>
      </c>
      <c r="G146">
        <v>1</v>
      </c>
      <c r="H146">
        <v>0</v>
      </c>
      <c r="I146" s="9">
        <v>594622</v>
      </c>
      <c r="J146">
        <v>282.5</v>
      </c>
      <c r="K146">
        <v>61.4</v>
      </c>
      <c r="L146">
        <v>57.1</v>
      </c>
      <c r="M146">
        <v>1.7470000000000001</v>
      </c>
      <c r="N146">
        <v>52</v>
      </c>
      <c r="O146">
        <v>3</v>
      </c>
      <c r="P146">
        <v>311</v>
      </c>
      <c r="Q146">
        <v>989</v>
      </c>
      <c r="R146">
        <v>261</v>
      </c>
      <c r="S146" s="31">
        <f t="shared" si="10"/>
        <v>3.5340909090909092</v>
      </c>
      <c r="T146" s="14">
        <f t="shared" si="9"/>
        <v>22023.037037037036</v>
      </c>
    </row>
    <row r="147" spans="1:20" x14ac:dyDescent="0.25">
      <c r="A147" s="7">
        <v>146</v>
      </c>
      <c r="B147" t="s">
        <v>22</v>
      </c>
      <c r="C147">
        <v>45</v>
      </c>
      <c r="D147">
        <v>12</v>
      </c>
      <c r="E147">
        <v>34</v>
      </c>
      <c r="F147">
        <v>5</v>
      </c>
      <c r="G147">
        <v>1</v>
      </c>
      <c r="H147">
        <v>0</v>
      </c>
      <c r="I147" s="9">
        <v>594104.25</v>
      </c>
      <c r="J147">
        <v>290.3</v>
      </c>
      <c r="K147">
        <v>63.5</v>
      </c>
      <c r="L147">
        <v>62.1</v>
      </c>
      <c r="N147">
        <v>43.1</v>
      </c>
      <c r="O147">
        <v>1</v>
      </c>
      <c r="P147">
        <v>105</v>
      </c>
      <c r="Q147">
        <v>393</v>
      </c>
      <c r="R147">
        <v>97</v>
      </c>
      <c r="S147" s="31">
        <f t="shared" si="10"/>
        <v>3.0882352941176472</v>
      </c>
      <c r="T147" s="14">
        <f t="shared" si="9"/>
        <v>49508.6875</v>
      </c>
    </row>
    <row r="148" spans="1:20" x14ac:dyDescent="0.25">
      <c r="A148" s="7">
        <v>147</v>
      </c>
      <c r="B148" t="s">
        <v>216</v>
      </c>
      <c r="C148">
        <v>34</v>
      </c>
      <c r="D148">
        <v>15</v>
      </c>
      <c r="E148">
        <v>46</v>
      </c>
      <c r="F148">
        <v>10</v>
      </c>
      <c r="G148">
        <v>1</v>
      </c>
      <c r="H148">
        <v>0</v>
      </c>
      <c r="I148" s="9">
        <v>590386.43999999994</v>
      </c>
      <c r="J148">
        <v>297.39999999999998</v>
      </c>
      <c r="K148">
        <v>53.6</v>
      </c>
      <c r="L148">
        <v>67.400000000000006</v>
      </c>
      <c r="M148" t="s">
        <v>391</v>
      </c>
      <c r="N148">
        <v>47.8</v>
      </c>
      <c r="O148">
        <v>2</v>
      </c>
      <c r="P148">
        <v>153</v>
      </c>
      <c r="Q148">
        <v>523</v>
      </c>
      <c r="R148">
        <v>132</v>
      </c>
      <c r="S148" s="31">
        <f t="shared" si="10"/>
        <v>3.3260869565217392</v>
      </c>
      <c r="T148" s="14">
        <f t="shared" si="9"/>
        <v>39359.095999999998</v>
      </c>
    </row>
    <row r="149" spans="1:20" x14ac:dyDescent="0.25">
      <c r="A149" s="7">
        <v>148</v>
      </c>
      <c r="B149" t="s">
        <v>440</v>
      </c>
      <c r="C149" t="s">
        <v>398</v>
      </c>
      <c r="D149">
        <v>21</v>
      </c>
      <c r="E149">
        <v>59</v>
      </c>
      <c r="F149">
        <v>7</v>
      </c>
      <c r="G149">
        <v>3</v>
      </c>
      <c r="H149">
        <v>0</v>
      </c>
      <c r="I149" s="9">
        <v>582932.5</v>
      </c>
      <c r="J149">
        <v>285.39999999999998</v>
      </c>
      <c r="K149">
        <v>64.5</v>
      </c>
      <c r="L149">
        <v>58.4</v>
      </c>
      <c r="M149">
        <v>1.7609999999999999</v>
      </c>
      <c r="N149">
        <v>45.5</v>
      </c>
      <c r="O149">
        <v>5</v>
      </c>
      <c r="P149">
        <v>199</v>
      </c>
      <c r="Q149">
        <v>676</v>
      </c>
      <c r="R149">
        <v>168</v>
      </c>
      <c r="S149" s="31">
        <f t="shared" si="10"/>
        <v>3.3728813559322033</v>
      </c>
      <c r="T149" s="14">
        <f t="shared" si="9"/>
        <v>27758.690476190477</v>
      </c>
    </row>
    <row r="150" spans="1:20" x14ac:dyDescent="0.25">
      <c r="A150" s="7">
        <v>149</v>
      </c>
      <c r="B150" t="s">
        <v>430</v>
      </c>
      <c r="C150">
        <v>20</v>
      </c>
      <c r="D150">
        <v>10</v>
      </c>
      <c r="E150">
        <v>26</v>
      </c>
      <c r="F150">
        <v>5</v>
      </c>
      <c r="G150">
        <v>1</v>
      </c>
      <c r="H150">
        <v>0</v>
      </c>
      <c r="I150" s="9">
        <v>580136</v>
      </c>
      <c r="J150">
        <v>293.60000000000002</v>
      </c>
      <c r="K150">
        <v>50.6</v>
      </c>
      <c r="L150">
        <v>55.8</v>
      </c>
      <c r="M150" t="s">
        <v>391</v>
      </c>
      <c r="N150">
        <v>42</v>
      </c>
      <c r="O150">
        <v>2</v>
      </c>
      <c r="P150">
        <v>88</v>
      </c>
      <c r="Q150">
        <v>270</v>
      </c>
      <c r="R150">
        <v>92</v>
      </c>
      <c r="S150" s="31">
        <f t="shared" si="10"/>
        <v>3.3846153846153846</v>
      </c>
      <c r="T150" s="14">
        <f t="shared" si="9"/>
        <v>58013.599999999999</v>
      </c>
    </row>
    <row r="151" spans="1:20" x14ac:dyDescent="0.25">
      <c r="A151" s="7">
        <v>150</v>
      </c>
      <c r="B151" t="s">
        <v>51</v>
      </c>
      <c r="C151">
        <v>36</v>
      </c>
      <c r="D151">
        <v>4</v>
      </c>
      <c r="E151">
        <v>11</v>
      </c>
      <c r="F151">
        <v>2</v>
      </c>
      <c r="G151">
        <v>1</v>
      </c>
      <c r="H151">
        <v>0</v>
      </c>
      <c r="I151" s="9">
        <v>571000</v>
      </c>
      <c r="J151">
        <v>272</v>
      </c>
      <c r="K151">
        <v>74.099999999999994</v>
      </c>
      <c r="L151">
        <v>75.8</v>
      </c>
      <c r="M151" t="s">
        <v>391</v>
      </c>
      <c r="N151">
        <v>58.3</v>
      </c>
      <c r="O151" t="s">
        <v>391</v>
      </c>
      <c r="P151" t="s">
        <v>391</v>
      </c>
      <c r="R151" t="s">
        <v>391</v>
      </c>
      <c r="S151" s="31"/>
      <c r="T151" s="14">
        <f t="shared" si="9"/>
        <v>142750</v>
      </c>
    </row>
    <row r="152" spans="1:20" x14ac:dyDescent="0.25">
      <c r="A152" s="7">
        <v>151</v>
      </c>
      <c r="B152" t="s">
        <v>83</v>
      </c>
      <c r="C152">
        <v>47</v>
      </c>
      <c r="D152">
        <v>22</v>
      </c>
      <c r="E152">
        <v>69</v>
      </c>
      <c r="F152">
        <v>12</v>
      </c>
      <c r="G152">
        <v>2</v>
      </c>
      <c r="H152">
        <v>0</v>
      </c>
      <c r="I152" s="9">
        <v>547588.56000000006</v>
      </c>
      <c r="J152">
        <v>283.8</v>
      </c>
      <c r="K152">
        <v>67.400000000000006</v>
      </c>
      <c r="L152">
        <v>61.5</v>
      </c>
      <c r="M152">
        <v>1.7869999999999999</v>
      </c>
      <c r="N152">
        <v>48</v>
      </c>
      <c r="O152">
        <v>1</v>
      </c>
      <c r="P152">
        <v>236</v>
      </c>
      <c r="Q152">
        <v>814</v>
      </c>
      <c r="R152">
        <v>171</v>
      </c>
      <c r="S152" s="31">
        <f t="shared" ref="S152:S181" si="11">P152/E152</f>
        <v>3.4202898550724639</v>
      </c>
      <c r="T152" s="14">
        <f t="shared" si="9"/>
        <v>24890.389090909095</v>
      </c>
    </row>
    <row r="153" spans="1:20" x14ac:dyDescent="0.25">
      <c r="A153" s="7">
        <v>152</v>
      </c>
      <c r="B153" t="s">
        <v>441</v>
      </c>
      <c r="C153">
        <v>25</v>
      </c>
      <c r="D153">
        <v>25</v>
      </c>
      <c r="E153">
        <v>75</v>
      </c>
      <c r="F153">
        <v>11</v>
      </c>
      <c r="G153">
        <v>2</v>
      </c>
      <c r="H153">
        <v>0</v>
      </c>
      <c r="I153" s="9">
        <v>533023.6</v>
      </c>
      <c r="J153">
        <v>291</v>
      </c>
      <c r="K153">
        <v>66.2</v>
      </c>
      <c r="L153">
        <v>61.7</v>
      </c>
      <c r="M153">
        <v>1.7909999999999999</v>
      </c>
      <c r="N153">
        <v>50</v>
      </c>
      <c r="O153">
        <v>6</v>
      </c>
      <c r="P153">
        <v>264</v>
      </c>
      <c r="Q153">
        <v>855</v>
      </c>
      <c r="R153">
        <v>205</v>
      </c>
      <c r="S153" s="31">
        <f t="shared" si="11"/>
        <v>3.52</v>
      </c>
      <c r="T153" s="14">
        <f t="shared" si="9"/>
        <v>21320.944</v>
      </c>
    </row>
    <row r="154" spans="1:20" x14ac:dyDescent="0.25">
      <c r="A154" s="7">
        <v>153</v>
      </c>
      <c r="B154" t="s">
        <v>442</v>
      </c>
      <c r="C154" t="s">
        <v>398</v>
      </c>
      <c r="D154">
        <v>32</v>
      </c>
      <c r="E154">
        <v>103</v>
      </c>
      <c r="F154">
        <v>19</v>
      </c>
      <c r="G154">
        <v>0</v>
      </c>
      <c r="H154">
        <v>0</v>
      </c>
      <c r="I154" s="9">
        <v>532932.69999999995</v>
      </c>
      <c r="J154">
        <v>289.89999999999998</v>
      </c>
      <c r="K154">
        <v>60.8</v>
      </c>
      <c r="L154">
        <v>66</v>
      </c>
      <c r="M154">
        <v>1.794</v>
      </c>
      <c r="N154">
        <v>52</v>
      </c>
      <c r="O154">
        <v>6</v>
      </c>
      <c r="P154">
        <v>343</v>
      </c>
      <c r="Q154">
        <v>1245</v>
      </c>
      <c r="R154">
        <v>243</v>
      </c>
      <c r="S154" s="31">
        <f t="shared" si="11"/>
        <v>3.3300970873786406</v>
      </c>
      <c r="T154" s="14">
        <f t="shared" si="9"/>
        <v>16654.146874999999</v>
      </c>
    </row>
    <row r="155" spans="1:20" x14ac:dyDescent="0.25">
      <c r="A155" s="7">
        <v>154</v>
      </c>
      <c r="B155" t="s">
        <v>146</v>
      </c>
      <c r="C155">
        <v>38</v>
      </c>
      <c r="D155">
        <v>24</v>
      </c>
      <c r="E155">
        <v>71</v>
      </c>
      <c r="F155">
        <v>11</v>
      </c>
      <c r="G155">
        <v>1</v>
      </c>
      <c r="H155">
        <v>0</v>
      </c>
      <c r="I155" s="9">
        <v>526390</v>
      </c>
      <c r="J155">
        <v>279.7</v>
      </c>
      <c r="K155">
        <v>67.8</v>
      </c>
      <c r="L155">
        <v>62.6</v>
      </c>
      <c r="M155">
        <v>1.778</v>
      </c>
      <c r="N155">
        <v>41.4</v>
      </c>
      <c r="O155">
        <v>1</v>
      </c>
      <c r="P155">
        <v>247</v>
      </c>
      <c r="Q155">
        <v>830</v>
      </c>
      <c r="R155">
        <v>181</v>
      </c>
      <c r="S155" s="31">
        <f t="shared" si="11"/>
        <v>3.4788732394366195</v>
      </c>
      <c r="T155" s="14">
        <f t="shared" si="9"/>
        <v>21932.916666666668</v>
      </c>
    </row>
    <row r="156" spans="1:20" x14ac:dyDescent="0.25">
      <c r="A156" s="7">
        <v>155</v>
      </c>
      <c r="B156" t="s">
        <v>422</v>
      </c>
      <c r="C156">
        <v>29</v>
      </c>
      <c r="D156">
        <v>8</v>
      </c>
      <c r="E156">
        <v>24</v>
      </c>
      <c r="F156">
        <v>6</v>
      </c>
      <c r="G156">
        <v>1</v>
      </c>
      <c r="H156">
        <v>0</v>
      </c>
      <c r="I156" s="9">
        <v>495317</v>
      </c>
      <c r="J156">
        <v>313.3</v>
      </c>
      <c r="K156">
        <v>54.5</v>
      </c>
      <c r="L156">
        <v>64.599999999999994</v>
      </c>
      <c r="M156" t="s">
        <v>391</v>
      </c>
      <c r="N156">
        <v>34.700000000000003</v>
      </c>
      <c r="O156">
        <v>4</v>
      </c>
      <c r="P156">
        <v>72</v>
      </c>
      <c r="Q156">
        <v>261</v>
      </c>
      <c r="R156">
        <v>82</v>
      </c>
      <c r="S156" s="31">
        <f t="shared" si="11"/>
        <v>3</v>
      </c>
      <c r="T156" s="14">
        <f t="shared" si="9"/>
        <v>61914.625</v>
      </c>
    </row>
    <row r="157" spans="1:20" x14ac:dyDescent="0.25">
      <c r="A157" s="7">
        <v>156</v>
      </c>
      <c r="B157" t="s">
        <v>287</v>
      </c>
      <c r="C157">
        <v>41</v>
      </c>
      <c r="D157">
        <v>20</v>
      </c>
      <c r="E157">
        <v>62</v>
      </c>
      <c r="F157">
        <v>11</v>
      </c>
      <c r="G157">
        <v>2</v>
      </c>
      <c r="H157">
        <v>0</v>
      </c>
      <c r="I157" s="9">
        <v>488584.13</v>
      </c>
      <c r="J157">
        <v>280.10000000000002</v>
      </c>
      <c r="K157">
        <v>67</v>
      </c>
      <c r="L157">
        <v>58.2</v>
      </c>
      <c r="M157">
        <v>1.75</v>
      </c>
      <c r="N157">
        <v>48.9</v>
      </c>
      <c r="O157">
        <v>6</v>
      </c>
      <c r="P157">
        <v>219</v>
      </c>
      <c r="Q157">
        <v>705</v>
      </c>
      <c r="R157">
        <v>175</v>
      </c>
      <c r="S157" s="31">
        <f t="shared" si="11"/>
        <v>3.532258064516129</v>
      </c>
      <c r="T157" s="14">
        <f t="shared" si="9"/>
        <v>24429.2065</v>
      </c>
    </row>
    <row r="158" spans="1:20" x14ac:dyDescent="0.25">
      <c r="A158" s="7">
        <v>157</v>
      </c>
      <c r="B158" t="s">
        <v>429</v>
      </c>
      <c r="C158">
        <v>48</v>
      </c>
      <c r="D158">
        <v>7</v>
      </c>
      <c r="E158">
        <v>22</v>
      </c>
      <c r="F158">
        <v>6</v>
      </c>
      <c r="G158">
        <v>1</v>
      </c>
      <c r="H158">
        <v>0</v>
      </c>
      <c r="I158" s="9">
        <v>486223.38</v>
      </c>
      <c r="J158">
        <v>280.5</v>
      </c>
      <c r="K158">
        <v>60.7</v>
      </c>
      <c r="L158">
        <v>53.3</v>
      </c>
      <c r="M158" t="s">
        <v>391</v>
      </c>
      <c r="N158">
        <v>56.8</v>
      </c>
      <c r="O158">
        <v>1</v>
      </c>
      <c r="P158">
        <v>53</v>
      </c>
      <c r="Q158">
        <v>252</v>
      </c>
      <c r="R158">
        <v>76</v>
      </c>
      <c r="S158" s="31">
        <f t="shared" si="11"/>
        <v>2.4090909090909092</v>
      </c>
      <c r="T158" s="14">
        <f t="shared" si="9"/>
        <v>69460.482857142852</v>
      </c>
    </row>
    <row r="159" spans="1:20" x14ac:dyDescent="0.25">
      <c r="A159" s="7">
        <v>158</v>
      </c>
      <c r="B159" t="s">
        <v>116</v>
      </c>
      <c r="C159">
        <v>41</v>
      </c>
      <c r="D159">
        <v>25</v>
      </c>
      <c r="E159">
        <v>72</v>
      </c>
      <c r="F159">
        <v>11</v>
      </c>
      <c r="G159">
        <v>0</v>
      </c>
      <c r="H159">
        <v>0</v>
      </c>
      <c r="I159" s="9">
        <v>455085.28</v>
      </c>
      <c r="J159">
        <v>284.3</v>
      </c>
      <c r="K159">
        <v>61</v>
      </c>
      <c r="L159">
        <v>59.6</v>
      </c>
      <c r="M159">
        <v>1.774</v>
      </c>
      <c r="N159">
        <v>48.5</v>
      </c>
      <c r="O159">
        <v>4</v>
      </c>
      <c r="P159">
        <v>252</v>
      </c>
      <c r="Q159">
        <v>812</v>
      </c>
      <c r="R159">
        <v>216</v>
      </c>
      <c r="S159" s="31">
        <f t="shared" si="11"/>
        <v>3.5</v>
      </c>
      <c r="T159" s="14">
        <f t="shared" si="9"/>
        <v>18203.411200000002</v>
      </c>
    </row>
    <row r="160" spans="1:20" x14ac:dyDescent="0.25">
      <c r="A160" s="7">
        <v>159</v>
      </c>
      <c r="B160" t="s">
        <v>443</v>
      </c>
      <c r="C160">
        <v>24</v>
      </c>
      <c r="D160">
        <v>5</v>
      </c>
      <c r="E160">
        <v>20</v>
      </c>
      <c r="F160">
        <v>5</v>
      </c>
      <c r="G160">
        <v>2</v>
      </c>
      <c r="H160">
        <v>0</v>
      </c>
      <c r="I160" s="9">
        <v>440752.22</v>
      </c>
      <c r="J160" t="s">
        <v>391</v>
      </c>
      <c r="K160" t="s">
        <v>391</v>
      </c>
      <c r="L160" t="s">
        <v>391</v>
      </c>
      <c r="M160" t="s">
        <v>391</v>
      </c>
      <c r="N160" t="s">
        <v>391</v>
      </c>
      <c r="O160">
        <v>2</v>
      </c>
      <c r="P160">
        <v>66</v>
      </c>
      <c r="Q160">
        <v>223</v>
      </c>
      <c r="R160">
        <v>52</v>
      </c>
      <c r="S160" s="31">
        <f t="shared" si="11"/>
        <v>3.3</v>
      </c>
      <c r="T160" s="14">
        <f t="shared" si="9"/>
        <v>88150.443999999989</v>
      </c>
    </row>
    <row r="161" spans="1:20" x14ac:dyDescent="0.25">
      <c r="A161" s="7">
        <v>160</v>
      </c>
      <c r="B161" t="s">
        <v>76</v>
      </c>
      <c r="C161">
        <v>46</v>
      </c>
      <c r="D161">
        <v>22</v>
      </c>
      <c r="E161">
        <v>65</v>
      </c>
      <c r="F161">
        <v>10</v>
      </c>
      <c r="G161">
        <v>1</v>
      </c>
      <c r="H161">
        <v>0</v>
      </c>
      <c r="I161" s="9">
        <v>436269.66</v>
      </c>
      <c r="J161">
        <v>291.60000000000002</v>
      </c>
      <c r="K161">
        <v>64.599999999999994</v>
      </c>
      <c r="L161">
        <v>57</v>
      </c>
      <c r="M161">
        <v>1.778</v>
      </c>
      <c r="N161">
        <v>43</v>
      </c>
      <c r="O161">
        <v>10</v>
      </c>
      <c r="P161">
        <v>213</v>
      </c>
      <c r="Q161">
        <v>751</v>
      </c>
      <c r="R161">
        <v>177</v>
      </c>
      <c r="S161" s="31">
        <f t="shared" si="11"/>
        <v>3.2769230769230768</v>
      </c>
      <c r="T161" s="14">
        <f t="shared" si="9"/>
        <v>19830.439090909091</v>
      </c>
    </row>
    <row r="162" spans="1:20" x14ac:dyDescent="0.25">
      <c r="A162" s="7">
        <v>161</v>
      </c>
      <c r="B162" t="s">
        <v>42</v>
      </c>
      <c r="C162">
        <v>45</v>
      </c>
      <c r="D162">
        <v>29</v>
      </c>
      <c r="E162">
        <v>88</v>
      </c>
      <c r="F162">
        <v>15</v>
      </c>
      <c r="G162">
        <v>0</v>
      </c>
      <c r="H162">
        <v>0</v>
      </c>
      <c r="I162" s="9">
        <v>428011.38</v>
      </c>
      <c r="J162">
        <v>280.5</v>
      </c>
      <c r="K162">
        <v>64.7</v>
      </c>
      <c r="L162">
        <v>59.3</v>
      </c>
      <c r="M162">
        <v>1.7769999999999999</v>
      </c>
      <c r="N162">
        <v>47.4</v>
      </c>
      <c r="O162">
        <v>1</v>
      </c>
      <c r="P162">
        <v>298</v>
      </c>
      <c r="Q162">
        <v>1018</v>
      </c>
      <c r="R162">
        <v>248</v>
      </c>
      <c r="S162" s="31">
        <f t="shared" si="11"/>
        <v>3.3863636363636362</v>
      </c>
      <c r="T162" s="14">
        <f t="shared" ref="T162:T193" si="12">I162/D162</f>
        <v>14759.013103448277</v>
      </c>
    </row>
    <row r="163" spans="1:20" x14ac:dyDescent="0.25">
      <c r="A163" s="7">
        <v>162</v>
      </c>
      <c r="B163" t="s">
        <v>444</v>
      </c>
      <c r="C163" t="s">
        <v>398</v>
      </c>
      <c r="D163">
        <v>30</v>
      </c>
      <c r="E163">
        <v>86</v>
      </c>
      <c r="F163">
        <v>13</v>
      </c>
      <c r="G163">
        <v>1</v>
      </c>
      <c r="H163">
        <v>0</v>
      </c>
      <c r="I163" s="9">
        <v>427340.97</v>
      </c>
      <c r="J163">
        <v>299.5</v>
      </c>
      <c r="K163">
        <v>57.1</v>
      </c>
      <c r="L163">
        <v>58.9</v>
      </c>
      <c r="M163">
        <v>1.8129999999999999</v>
      </c>
      <c r="N163">
        <v>51.7</v>
      </c>
      <c r="O163">
        <v>9</v>
      </c>
      <c r="P163">
        <v>285</v>
      </c>
      <c r="Q163">
        <v>959</v>
      </c>
      <c r="R163">
        <v>281</v>
      </c>
      <c r="S163" s="31">
        <f t="shared" si="11"/>
        <v>3.3139534883720931</v>
      </c>
      <c r="T163" s="14">
        <f t="shared" si="12"/>
        <v>14244.698999999999</v>
      </c>
    </row>
    <row r="164" spans="1:20" x14ac:dyDescent="0.25">
      <c r="A164" s="7">
        <v>163</v>
      </c>
      <c r="B164" t="s">
        <v>208</v>
      </c>
      <c r="C164">
        <v>35</v>
      </c>
      <c r="D164">
        <v>27</v>
      </c>
      <c r="E164">
        <v>89</v>
      </c>
      <c r="F164">
        <v>17</v>
      </c>
      <c r="G164">
        <v>0</v>
      </c>
      <c r="H164">
        <v>0</v>
      </c>
      <c r="I164" s="9">
        <v>423907.3</v>
      </c>
      <c r="J164">
        <v>284.10000000000002</v>
      </c>
      <c r="K164">
        <v>64.2</v>
      </c>
      <c r="L164">
        <v>66</v>
      </c>
      <c r="M164">
        <v>1.756</v>
      </c>
      <c r="N164">
        <v>40.799999999999997</v>
      </c>
      <c r="O164">
        <v>6</v>
      </c>
      <c r="P164">
        <v>310</v>
      </c>
      <c r="Q164">
        <v>1057</v>
      </c>
      <c r="R164">
        <v>214</v>
      </c>
      <c r="S164" s="31">
        <f t="shared" si="11"/>
        <v>3.4831460674157304</v>
      </c>
      <c r="T164" s="14">
        <f t="shared" si="12"/>
        <v>15700.27037037037</v>
      </c>
    </row>
    <row r="165" spans="1:20" x14ac:dyDescent="0.25">
      <c r="A165" s="7">
        <v>164</v>
      </c>
      <c r="B165" t="s">
        <v>29</v>
      </c>
      <c r="C165">
        <v>34</v>
      </c>
      <c r="D165">
        <v>23</v>
      </c>
      <c r="E165">
        <v>66</v>
      </c>
      <c r="F165">
        <v>10</v>
      </c>
      <c r="G165">
        <v>0</v>
      </c>
      <c r="H165">
        <v>0</v>
      </c>
      <c r="I165" s="9">
        <v>423466.06</v>
      </c>
      <c r="J165">
        <v>276.7</v>
      </c>
      <c r="K165">
        <v>71.900000000000006</v>
      </c>
      <c r="L165">
        <v>65.8</v>
      </c>
      <c r="M165">
        <v>1.8029999999999999</v>
      </c>
      <c r="N165">
        <v>53.6</v>
      </c>
      <c r="O165">
        <v>1</v>
      </c>
      <c r="P165">
        <v>211</v>
      </c>
      <c r="Q165">
        <v>784</v>
      </c>
      <c r="R165">
        <v>174</v>
      </c>
      <c r="S165" s="31">
        <f t="shared" si="11"/>
        <v>3.1969696969696968</v>
      </c>
      <c r="T165" s="14">
        <f t="shared" si="12"/>
        <v>18411.567826086957</v>
      </c>
    </row>
    <row r="166" spans="1:20" x14ac:dyDescent="0.25">
      <c r="A166" s="7">
        <v>165</v>
      </c>
      <c r="B166" t="s">
        <v>218</v>
      </c>
      <c r="C166">
        <v>38</v>
      </c>
      <c r="D166">
        <v>22</v>
      </c>
      <c r="E166">
        <v>74</v>
      </c>
      <c r="F166">
        <v>15</v>
      </c>
      <c r="G166">
        <v>0</v>
      </c>
      <c r="H166">
        <v>0</v>
      </c>
      <c r="I166" s="9">
        <v>411943.22</v>
      </c>
      <c r="J166">
        <v>284.89999999999998</v>
      </c>
      <c r="K166">
        <v>67.5</v>
      </c>
      <c r="L166">
        <v>63.7</v>
      </c>
      <c r="M166">
        <v>1.7749999999999999</v>
      </c>
      <c r="N166">
        <v>50</v>
      </c>
      <c r="O166">
        <v>7</v>
      </c>
      <c r="P166">
        <v>266</v>
      </c>
      <c r="Q166">
        <v>853</v>
      </c>
      <c r="R166">
        <v>187</v>
      </c>
      <c r="S166" s="31">
        <f t="shared" si="11"/>
        <v>3.5945945945945947</v>
      </c>
      <c r="T166" s="14">
        <f t="shared" si="12"/>
        <v>18724.691818181818</v>
      </c>
    </row>
    <row r="167" spans="1:20" x14ac:dyDescent="0.25">
      <c r="A167" s="7">
        <v>166</v>
      </c>
      <c r="B167" t="s">
        <v>98</v>
      </c>
      <c r="C167">
        <v>42</v>
      </c>
      <c r="D167">
        <v>22</v>
      </c>
      <c r="E167">
        <v>64</v>
      </c>
      <c r="F167">
        <v>10</v>
      </c>
      <c r="G167">
        <v>0</v>
      </c>
      <c r="H167">
        <v>0</v>
      </c>
      <c r="I167" s="9">
        <v>401314.44</v>
      </c>
      <c r="J167">
        <v>276.8</v>
      </c>
      <c r="K167">
        <v>65.3</v>
      </c>
      <c r="L167">
        <v>61.6</v>
      </c>
      <c r="M167">
        <v>1.7769999999999999</v>
      </c>
      <c r="N167">
        <v>51.8</v>
      </c>
      <c r="O167">
        <v>4</v>
      </c>
      <c r="P167">
        <v>201</v>
      </c>
      <c r="Q167">
        <v>767</v>
      </c>
      <c r="R167">
        <v>161</v>
      </c>
      <c r="S167" s="31">
        <f t="shared" si="11"/>
        <v>3.140625</v>
      </c>
      <c r="T167" s="14">
        <f t="shared" si="12"/>
        <v>18241.565454545456</v>
      </c>
    </row>
    <row r="168" spans="1:20" x14ac:dyDescent="0.25">
      <c r="A168" s="7">
        <v>167</v>
      </c>
      <c r="B168" t="s">
        <v>295</v>
      </c>
      <c r="C168">
        <v>40</v>
      </c>
      <c r="D168">
        <v>24</v>
      </c>
      <c r="E168">
        <v>67</v>
      </c>
      <c r="F168">
        <v>9</v>
      </c>
      <c r="G168">
        <v>1</v>
      </c>
      <c r="H168">
        <v>0</v>
      </c>
      <c r="I168" s="9">
        <v>400654</v>
      </c>
      <c r="J168">
        <v>296.3</v>
      </c>
      <c r="K168">
        <v>51.9</v>
      </c>
      <c r="L168">
        <v>64.099999999999994</v>
      </c>
      <c r="M168">
        <v>1.7829999999999999</v>
      </c>
      <c r="N168">
        <v>37.299999999999997</v>
      </c>
      <c r="O168">
        <v>4</v>
      </c>
      <c r="P168">
        <v>224</v>
      </c>
      <c r="Q168">
        <v>761</v>
      </c>
      <c r="R168">
        <v>202</v>
      </c>
      <c r="S168" s="31">
        <f t="shared" si="11"/>
        <v>3.3432835820895521</v>
      </c>
      <c r="T168" s="14">
        <f t="shared" si="12"/>
        <v>16693.916666666668</v>
      </c>
    </row>
    <row r="169" spans="1:20" x14ac:dyDescent="0.25">
      <c r="A169" s="7">
        <v>168</v>
      </c>
      <c r="B169" t="s">
        <v>322</v>
      </c>
      <c r="C169">
        <v>28</v>
      </c>
      <c r="D169">
        <v>21</v>
      </c>
      <c r="E169">
        <v>67</v>
      </c>
      <c r="F169">
        <v>13</v>
      </c>
      <c r="G169">
        <v>0</v>
      </c>
      <c r="H169">
        <v>0</v>
      </c>
      <c r="I169" s="9">
        <v>398399.94</v>
      </c>
      <c r="J169">
        <v>297.2</v>
      </c>
      <c r="K169">
        <v>54.7</v>
      </c>
      <c r="L169">
        <v>60.5</v>
      </c>
      <c r="M169">
        <v>1.796</v>
      </c>
      <c r="N169">
        <v>55.4</v>
      </c>
      <c r="O169">
        <v>1</v>
      </c>
      <c r="P169">
        <v>219</v>
      </c>
      <c r="Q169">
        <v>805</v>
      </c>
      <c r="R169">
        <v>171</v>
      </c>
      <c r="S169" s="31">
        <f t="shared" si="11"/>
        <v>3.2686567164179103</v>
      </c>
      <c r="T169" s="14">
        <f t="shared" si="12"/>
        <v>18971.425714285713</v>
      </c>
    </row>
    <row r="170" spans="1:20" x14ac:dyDescent="0.25">
      <c r="A170" s="7">
        <v>169</v>
      </c>
      <c r="B170" t="s">
        <v>34</v>
      </c>
      <c r="C170">
        <v>38</v>
      </c>
      <c r="D170">
        <v>25</v>
      </c>
      <c r="E170">
        <v>76</v>
      </c>
      <c r="F170">
        <v>13</v>
      </c>
      <c r="G170">
        <v>1</v>
      </c>
      <c r="H170">
        <v>0</v>
      </c>
      <c r="I170" s="9">
        <v>397203.56</v>
      </c>
      <c r="J170">
        <v>279.3</v>
      </c>
      <c r="K170">
        <v>70.2</v>
      </c>
      <c r="L170">
        <v>61.4</v>
      </c>
      <c r="M170">
        <v>1.8129999999999999</v>
      </c>
      <c r="N170">
        <v>58.2</v>
      </c>
      <c r="O170">
        <v>3</v>
      </c>
      <c r="P170">
        <v>242</v>
      </c>
      <c r="Q170">
        <v>892</v>
      </c>
      <c r="R170">
        <v>212</v>
      </c>
      <c r="S170" s="31">
        <f t="shared" si="11"/>
        <v>3.1842105263157894</v>
      </c>
      <c r="T170" s="14">
        <f t="shared" si="12"/>
        <v>15888.142400000001</v>
      </c>
    </row>
    <row r="171" spans="1:20" x14ac:dyDescent="0.25">
      <c r="A171" s="7">
        <v>170</v>
      </c>
      <c r="B171" t="s">
        <v>445</v>
      </c>
      <c r="C171" t="s">
        <v>398</v>
      </c>
      <c r="D171">
        <v>22</v>
      </c>
      <c r="E171">
        <v>65</v>
      </c>
      <c r="F171">
        <v>11</v>
      </c>
      <c r="G171">
        <v>2</v>
      </c>
      <c r="H171">
        <v>0</v>
      </c>
      <c r="I171" s="9">
        <v>392945</v>
      </c>
      <c r="J171">
        <v>296.8</v>
      </c>
      <c r="K171">
        <v>59.1</v>
      </c>
      <c r="L171">
        <v>57</v>
      </c>
      <c r="M171">
        <v>1.798</v>
      </c>
      <c r="N171">
        <v>44.3</v>
      </c>
      <c r="O171">
        <v>5</v>
      </c>
      <c r="P171">
        <v>224</v>
      </c>
      <c r="Q171">
        <v>745</v>
      </c>
      <c r="R171">
        <v>183</v>
      </c>
      <c r="S171" s="31">
        <f t="shared" si="11"/>
        <v>3.4461538461538463</v>
      </c>
      <c r="T171" s="14">
        <f t="shared" si="12"/>
        <v>17861.136363636364</v>
      </c>
    </row>
    <row r="172" spans="1:20" x14ac:dyDescent="0.25">
      <c r="A172" s="7">
        <v>171</v>
      </c>
      <c r="B172" t="s">
        <v>217</v>
      </c>
      <c r="C172">
        <v>37</v>
      </c>
      <c r="D172">
        <v>28</v>
      </c>
      <c r="E172">
        <v>87</v>
      </c>
      <c r="F172">
        <v>15</v>
      </c>
      <c r="G172">
        <v>0</v>
      </c>
      <c r="H172">
        <v>0</v>
      </c>
      <c r="I172" s="9">
        <v>382669.5</v>
      </c>
      <c r="J172">
        <v>303.3</v>
      </c>
      <c r="K172">
        <v>57</v>
      </c>
      <c r="L172">
        <v>59.2</v>
      </c>
      <c r="M172">
        <v>1.786</v>
      </c>
      <c r="N172">
        <v>45.3</v>
      </c>
      <c r="O172">
        <v>10</v>
      </c>
      <c r="P172">
        <v>288</v>
      </c>
      <c r="Q172">
        <v>999</v>
      </c>
      <c r="R172">
        <v>252</v>
      </c>
      <c r="S172" s="31">
        <f t="shared" si="11"/>
        <v>3.3103448275862069</v>
      </c>
      <c r="T172" s="14">
        <f t="shared" si="12"/>
        <v>13666.767857142857</v>
      </c>
    </row>
    <row r="173" spans="1:20" x14ac:dyDescent="0.25">
      <c r="A173" s="7">
        <v>172</v>
      </c>
      <c r="B173" t="s">
        <v>446</v>
      </c>
      <c r="C173">
        <v>33</v>
      </c>
      <c r="D173">
        <v>26</v>
      </c>
      <c r="E173">
        <v>84</v>
      </c>
      <c r="F173">
        <v>16</v>
      </c>
      <c r="G173">
        <v>1</v>
      </c>
      <c r="H173">
        <v>0</v>
      </c>
      <c r="I173" s="9">
        <v>381730.28</v>
      </c>
      <c r="J173">
        <v>288.39999999999998</v>
      </c>
      <c r="K173">
        <v>63.1</v>
      </c>
      <c r="L173">
        <v>59</v>
      </c>
      <c r="M173">
        <v>1.7789999999999999</v>
      </c>
      <c r="N173">
        <v>43.7</v>
      </c>
      <c r="O173">
        <v>8</v>
      </c>
      <c r="P173">
        <v>297</v>
      </c>
      <c r="Q173">
        <v>953</v>
      </c>
      <c r="R173">
        <v>241</v>
      </c>
      <c r="S173" s="31">
        <f t="shared" si="11"/>
        <v>3.5357142857142856</v>
      </c>
      <c r="T173" s="14">
        <f t="shared" si="12"/>
        <v>14681.933846153846</v>
      </c>
    </row>
    <row r="174" spans="1:20" x14ac:dyDescent="0.25">
      <c r="A174" s="7">
        <v>173</v>
      </c>
      <c r="B174" t="s">
        <v>18</v>
      </c>
      <c r="C174">
        <v>52</v>
      </c>
      <c r="D174">
        <v>5</v>
      </c>
      <c r="E174">
        <v>18</v>
      </c>
      <c r="F174">
        <v>4</v>
      </c>
      <c r="G174">
        <v>1</v>
      </c>
      <c r="H174">
        <v>0</v>
      </c>
      <c r="I174" s="9">
        <v>371080.5</v>
      </c>
      <c r="J174">
        <v>290.89999999999998</v>
      </c>
      <c r="K174">
        <v>61.5</v>
      </c>
      <c r="L174">
        <v>67.3</v>
      </c>
      <c r="N174">
        <v>54.2</v>
      </c>
      <c r="O174">
        <v>4</v>
      </c>
      <c r="P174">
        <v>56</v>
      </c>
      <c r="Q174">
        <v>203</v>
      </c>
      <c r="R174">
        <v>46</v>
      </c>
      <c r="S174" s="31">
        <f t="shared" si="11"/>
        <v>3.1111111111111112</v>
      </c>
      <c r="T174" s="14">
        <f t="shared" si="12"/>
        <v>74216.100000000006</v>
      </c>
    </row>
    <row r="175" spans="1:20" x14ac:dyDescent="0.25">
      <c r="A175" s="7">
        <v>174</v>
      </c>
      <c r="B175" t="s">
        <v>151</v>
      </c>
      <c r="C175">
        <v>45</v>
      </c>
      <c r="D175">
        <v>25</v>
      </c>
      <c r="E175">
        <v>76</v>
      </c>
      <c r="F175">
        <v>14</v>
      </c>
      <c r="G175">
        <v>0</v>
      </c>
      <c r="H175">
        <v>0</v>
      </c>
      <c r="I175" s="9">
        <v>360623.84</v>
      </c>
      <c r="J175">
        <v>285</v>
      </c>
      <c r="K175">
        <v>66.099999999999994</v>
      </c>
      <c r="L175">
        <v>61.8</v>
      </c>
      <c r="M175">
        <v>1.796</v>
      </c>
      <c r="N175">
        <v>39.5</v>
      </c>
      <c r="O175">
        <v>4</v>
      </c>
      <c r="P175">
        <v>245</v>
      </c>
      <c r="Q175">
        <v>884</v>
      </c>
      <c r="R175">
        <v>220</v>
      </c>
      <c r="S175" s="31">
        <f t="shared" si="11"/>
        <v>3.2236842105263159</v>
      </c>
      <c r="T175" s="14">
        <f t="shared" si="12"/>
        <v>14424.953600000001</v>
      </c>
    </row>
    <row r="176" spans="1:20" x14ac:dyDescent="0.25">
      <c r="A176" s="7">
        <v>175</v>
      </c>
      <c r="B176" t="s">
        <v>53</v>
      </c>
      <c r="C176">
        <v>47</v>
      </c>
      <c r="D176">
        <v>25</v>
      </c>
      <c r="E176">
        <v>71</v>
      </c>
      <c r="F176">
        <v>10</v>
      </c>
      <c r="G176">
        <v>0</v>
      </c>
      <c r="H176">
        <v>0</v>
      </c>
      <c r="I176" s="9">
        <v>358790.1</v>
      </c>
      <c r="J176">
        <v>283.60000000000002</v>
      </c>
      <c r="K176">
        <v>75.7</v>
      </c>
      <c r="L176">
        <v>69.2</v>
      </c>
      <c r="M176">
        <v>1.847</v>
      </c>
      <c r="N176">
        <v>46.9</v>
      </c>
      <c r="O176">
        <v>3</v>
      </c>
      <c r="P176">
        <v>217</v>
      </c>
      <c r="Q176">
        <v>860</v>
      </c>
      <c r="R176">
        <v>179</v>
      </c>
      <c r="S176" s="31">
        <f t="shared" si="11"/>
        <v>3.056338028169014</v>
      </c>
      <c r="T176" s="14">
        <f t="shared" si="12"/>
        <v>14351.603999999999</v>
      </c>
    </row>
    <row r="177" spans="1:20" x14ac:dyDescent="0.25">
      <c r="A177" s="7">
        <v>176</v>
      </c>
      <c r="B177" t="s">
        <v>31</v>
      </c>
      <c r="C177">
        <v>48</v>
      </c>
      <c r="D177">
        <v>18</v>
      </c>
      <c r="E177">
        <v>59</v>
      </c>
      <c r="F177">
        <v>11</v>
      </c>
      <c r="G177">
        <v>1</v>
      </c>
      <c r="H177">
        <v>0</v>
      </c>
      <c r="I177" s="9">
        <v>354042.34</v>
      </c>
      <c r="J177">
        <v>287.60000000000002</v>
      </c>
      <c r="K177">
        <v>66.2</v>
      </c>
      <c r="L177">
        <v>60.1</v>
      </c>
      <c r="M177">
        <v>1.77</v>
      </c>
      <c r="N177">
        <v>58.1</v>
      </c>
      <c r="O177">
        <v>2</v>
      </c>
      <c r="P177">
        <v>210</v>
      </c>
      <c r="Q177">
        <v>688</v>
      </c>
      <c r="R177">
        <v>145</v>
      </c>
      <c r="S177" s="31">
        <f t="shared" si="11"/>
        <v>3.5593220338983049</v>
      </c>
      <c r="T177" s="14">
        <f t="shared" si="12"/>
        <v>19669.018888888892</v>
      </c>
    </row>
    <row r="178" spans="1:20" x14ac:dyDescent="0.25">
      <c r="A178" s="7">
        <v>177</v>
      </c>
      <c r="B178" t="s">
        <v>447</v>
      </c>
      <c r="C178" t="s">
        <v>398</v>
      </c>
      <c r="D178">
        <v>25</v>
      </c>
      <c r="E178">
        <v>71</v>
      </c>
      <c r="F178">
        <v>10</v>
      </c>
      <c r="G178">
        <v>0</v>
      </c>
      <c r="H178">
        <v>0</v>
      </c>
      <c r="I178" s="9">
        <v>345588.1</v>
      </c>
      <c r="J178">
        <v>296.10000000000002</v>
      </c>
      <c r="K178">
        <v>52.9</v>
      </c>
      <c r="L178">
        <v>54.5</v>
      </c>
      <c r="M178">
        <v>1.774</v>
      </c>
      <c r="N178">
        <v>50</v>
      </c>
      <c r="O178">
        <v>5</v>
      </c>
      <c r="P178">
        <v>247</v>
      </c>
      <c r="Q178">
        <v>791</v>
      </c>
      <c r="R178">
        <v>225</v>
      </c>
      <c r="S178" s="31">
        <f t="shared" si="11"/>
        <v>3.4788732394366195</v>
      </c>
      <c r="T178" s="14">
        <f t="shared" si="12"/>
        <v>13823.523999999999</v>
      </c>
    </row>
    <row r="179" spans="1:20" x14ac:dyDescent="0.25">
      <c r="A179" s="7">
        <v>178</v>
      </c>
      <c r="B179" t="s">
        <v>43</v>
      </c>
      <c r="C179">
        <v>41</v>
      </c>
      <c r="D179">
        <v>21</v>
      </c>
      <c r="E179">
        <v>59</v>
      </c>
      <c r="F179">
        <v>11</v>
      </c>
      <c r="G179">
        <v>0</v>
      </c>
      <c r="H179">
        <v>0</v>
      </c>
      <c r="I179" s="9">
        <v>344901.53</v>
      </c>
      <c r="J179">
        <v>280.3</v>
      </c>
      <c r="K179">
        <v>66.400000000000006</v>
      </c>
      <c r="L179">
        <v>66.099999999999994</v>
      </c>
      <c r="M179">
        <v>1.786</v>
      </c>
      <c r="N179">
        <v>51.3</v>
      </c>
      <c r="O179">
        <v>4</v>
      </c>
      <c r="P179">
        <v>203</v>
      </c>
      <c r="Q179">
        <v>690</v>
      </c>
      <c r="R179">
        <v>155</v>
      </c>
      <c r="S179" s="31">
        <f t="shared" si="11"/>
        <v>3.4406779661016951</v>
      </c>
      <c r="T179" s="14">
        <f t="shared" si="12"/>
        <v>16423.882380952382</v>
      </c>
    </row>
    <row r="180" spans="1:20" x14ac:dyDescent="0.25">
      <c r="A180" s="7">
        <v>179</v>
      </c>
      <c r="B180" t="s">
        <v>448</v>
      </c>
      <c r="C180">
        <v>24</v>
      </c>
      <c r="D180">
        <v>25</v>
      </c>
      <c r="E180">
        <v>74</v>
      </c>
      <c r="F180">
        <v>12</v>
      </c>
      <c r="G180">
        <v>1</v>
      </c>
      <c r="H180">
        <v>0</v>
      </c>
      <c r="I180" s="9">
        <v>340080.16</v>
      </c>
      <c r="J180">
        <v>289.5</v>
      </c>
      <c r="K180">
        <v>63.4</v>
      </c>
      <c r="L180">
        <v>61.3</v>
      </c>
      <c r="M180">
        <v>1.7729999999999999</v>
      </c>
      <c r="N180">
        <v>38.700000000000003</v>
      </c>
      <c r="O180">
        <v>8</v>
      </c>
      <c r="P180">
        <v>267</v>
      </c>
      <c r="Q180">
        <v>810</v>
      </c>
      <c r="R180">
        <v>227</v>
      </c>
      <c r="S180" s="31">
        <f t="shared" si="11"/>
        <v>3.6081081081081079</v>
      </c>
      <c r="T180" s="14">
        <f t="shared" si="12"/>
        <v>13603.206399999999</v>
      </c>
    </row>
    <row r="181" spans="1:20" x14ac:dyDescent="0.25">
      <c r="A181" s="7">
        <v>180</v>
      </c>
      <c r="B181" t="s">
        <v>364</v>
      </c>
      <c r="C181">
        <v>29</v>
      </c>
      <c r="D181">
        <v>18</v>
      </c>
      <c r="E181">
        <v>58</v>
      </c>
      <c r="F181">
        <v>11</v>
      </c>
      <c r="G181">
        <v>0</v>
      </c>
      <c r="H181">
        <v>0</v>
      </c>
      <c r="I181" s="9">
        <v>333290.06</v>
      </c>
      <c r="J181">
        <v>282.60000000000002</v>
      </c>
      <c r="K181">
        <v>70.3</v>
      </c>
      <c r="L181">
        <v>60.2</v>
      </c>
      <c r="M181">
        <v>1.7749999999999999</v>
      </c>
      <c r="N181">
        <v>44.4</v>
      </c>
      <c r="O181">
        <v>2</v>
      </c>
      <c r="P181">
        <v>214</v>
      </c>
      <c r="Q181">
        <v>649</v>
      </c>
      <c r="R181">
        <v>162</v>
      </c>
      <c r="S181" s="31">
        <f t="shared" si="11"/>
        <v>3.6896551724137931</v>
      </c>
      <c r="T181" s="14">
        <f t="shared" si="12"/>
        <v>18516.114444444444</v>
      </c>
    </row>
    <row r="182" spans="1:20" x14ac:dyDescent="0.25">
      <c r="A182" s="7">
        <v>181</v>
      </c>
      <c r="B182" t="s">
        <v>449</v>
      </c>
      <c r="C182">
        <v>18</v>
      </c>
      <c r="D182">
        <v>8</v>
      </c>
      <c r="E182">
        <v>24</v>
      </c>
      <c r="F182">
        <v>6</v>
      </c>
      <c r="G182">
        <v>1</v>
      </c>
      <c r="H182">
        <v>0</v>
      </c>
      <c r="I182" s="9">
        <v>331783.25</v>
      </c>
      <c r="J182">
        <v>279.60000000000002</v>
      </c>
      <c r="K182">
        <v>65.099999999999994</v>
      </c>
      <c r="L182">
        <v>61.8</v>
      </c>
      <c r="M182" t="s">
        <v>391</v>
      </c>
      <c r="N182">
        <v>56.3</v>
      </c>
      <c r="O182" t="s">
        <v>391</v>
      </c>
      <c r="P182" t="s">
        <v>391</v>
      </c>
      <c r="R182" t="s">
        <v>391</v>
      </c>
      <c r="S182" s="31"/>
      <c r="T182" s="14">
        <f t="shared" si="12"/>
        <v>41472.90625</v>
      </c>
    </row>
    <row r="183" spans="1:20" x14ac:dyDescent="0.25">
      <c r="A183" s="7">
        <v>182</v>
      </c>
      <c r="B183" t="s">
        <v>294</v>
      </c>
      <c r="C183">
        <v>35</v>
      </c>
      <c r="D183">
        <v>15</v>
      </c>
      <c r="E183">
        <v>44</v>
      </c>
      <c r="F183">
        <v>9</v>
      </c>
      <c r="G183">
        <v>0</v>
      </c>
      <c r="H183">
        <v>0</v>
      </c>
      <c r="I183" s="9">
        <v>327798.96999999997</v>
      </c>
      <c r="J183">
        <v>291</v>
      </c>
      <c r="K183">
        <v>55.9</v>
      </c>
      <c r="L183">
        <v>59.2</v>
      </c>
      <c r="N183">
        <v>51.8</v>
      </c>
      <c r="O183">
        <v>4</v>
      </c>
      <c r="P183">
        <v>156</v>
      </c>
      <c r="Q183">
        <v>469</v>
      </c>
      <c r="R183">
        <v>143</v>
      </c>
      <c r="S183" s="31">
        <f t="shared" ref="S183:S199" si="13">P183/E183</f>
        <v>3.5454545454545454</v>
      </c>
      <c r="T183" s="14">
        <f t="shared" si="12"/>
        <v>21853.264666666666</v>
      </c>
    </row>
    <row r="184" spans="1:20" x14ac:dyDescent="0.25">
      <c r="A184" s="7">
        <v>183</v>
      </c>
      <c r="B184" t="s">
        <v>324</v>
      </c>
      <c r="C184">
        <v>30</v>
      </c>
      <c r="D184">
        <v>29</v>
      </c>
      <c r="E184">
        <v>83</v>
      </c>
      <c r="F184">
        <v>12</v>
      </c>
      <c r="G184">
        <v>1</v>
      </c>
      <c r="H184">
        <v>0</v>
      </c>
      <c r="I184" s="9">
        <v>317458.71999999997</v>
      </c>
      <c r="J184">
        <v>286.10000000000002</v>
      </c>
      <c r="K184">
        <v>58.9</v>
      </c>
      <c r="L184">
        <v>59</v>
      </c>
      <c r="M184">
        <v>1.8180000000000001</v>
      </c>
      <c r="N184">
        <v>49.7</v>
      </c>
      <c r="O184">
        <v>9</v>
      </c>
      <c r="P184">
        <v>262</v>
      </c>
      <c r="Q184">
        <v>939</v>
      </c>
      <c r="R184">
        <v>265</v>
      </c>
      <c r="S184" s="31">
        <f t="shared" si="13"/>
        <v>3.1566265060240966</v>
      </c>
      <c r="T184" s="14">
        <f t="shared" si="12"/>
        <v>10946.852413793102</v>
      </c>
    </row>
    <row r="185" spans="1:20" x14ac:dyDescent="0.25">
      <c r="A185" s="7">
        <v>184</v>
      </c>
      <c r="B185" t="s">
        <v>277</v>
      </c>
      <c r="C185">
        <v>36</v>
      </c>
      <c r="D185">
        <v>26</v>
      </c>
      <c r="E185">
        <v>81</v>
      </c>
      <c r="F185">
        <v>14</v>
      </c>
      <c r="G185">
        <v>0</v>
      </c>
      <c r="H185">
        <v>0</v>
      </c>
      <c r="I185" s="9">
        <v>312109.38</v>
      </c>
      <c r="J185">
        <v>285</v>
      </c>
      <c r="K185">
        <v>59.4</v>
      </c>
      <c r="L185">
        <v>59.3</v>
      </c>
      <c r="M185">
        <v>1.788</v>
      </c>
      <c r="N185">
        <v>49.3</v>
      </c>
      <c r="O185">
        <v>6</v>
      </c>
      <c r="P185">
        <v>266</v>
      </c>
      <c r="Q185">
        <v>942</v>
      </c>
      <c r="R185">
        <v>234</v>
      </c>
      <c r="S185" s="31">
        <f t="shared" si="13"/>
        <v>3.2839506172839505</v>
      </c>
      <c r="T185" s="14">
        <f t="shared" si="12"/>
        <v>12004.206923076923</v>
      </c>
    </row>
    <row r="186" spans="1:20" x14ac:dyDescent="0.25">
      <c r="A186" s="7">
        <v>185</v>
      </c>
      <c r="B186" t="s">
        <v>416</v>
      </c>
      <c r="C186" t="s">
        <v>398</v>
      </c>
      <c r="D186">
        <v>26</v>
      </c>
      <c r="E186">
        <v>76</v>
      </c>
      <c r="F186">
        <v>12</v>
      </c>
      <c r="G186">
        <v>0</v>
      </c>
      <c r="H186">
        <v>0</v>
      </c>
      <c r="I186" s="9">
        <v>309361.8</v>
      </c>
      <c r="J186">
        <v>279.5</v>
      </c>
      <c r="K186">
        <v>65.8</v>
      </c>
      <c r="L186">
        <v>63.8</v>
      </c>
      <c r="M186">
        <v>1.8089999999999999</v>
      </c>
      <c r="N186">
        <v>42.5</v>
      </c>
      <c r="O186">
        <v>2</v>
      </c>
      <c r="P186">
        <v>235</v>
      </c>
      <c r="Q186">
        <v>921</v>
      </c>
      <c r="R186">
        <v>199</v>
      </c>
      <c r="S186" s="31">
        <f t="shared" si="13"/>
        <v>3.0921052631578947</v>
      </c>
      <c r="T186" s="14">
        <f t="shared" si="12"/>
        <v>11898.530769230769</v>
      </c>
    </row>
    <row r="187" spans="1:20" x14ac:dyDescent="0.25">
      <c r="A187" s="7">
        <v>186</v>
      </c>
      <c r="B187" t="s">
        <v>256</v>
      </c>
      <c r="C187">
        <v>38</v>
      </c>
      <c r="D187">
        <v>8</v>
      </c>
      <c r="E187">
        <v>28</v>
      </c>
      <c r="F187">
        <v>6</v>
      </c>
      <c r="G187">
        <v>0</v>
      </c>
      <c r="H187">
        <v>0</v>
      </c>
      <c r="I187" s="9">
        <v>307504.03000000003</v>
      </c>
      <c r="J187">
        <v>313.10000000000002</v>
      </c>
      <c r="K187">
        <v>60.7</v>
      </c>
      <c r="L187">
        <v>66.7</v>
      </c>
      <c r="M187" t="s">
        <v>391</v>
      </c>
      <c r="N187">
        <v>51.3</v>
      </c>
      <c r="O187">
        <v>5</v>
      </c>
      <c r="P187">
        <v>102</v>
      </c>
      <c r="Q187">
        <v>305</v>
      </c>
      <c r="R187">
        <v>75</v>
      </c>
      <c r="S187" s="31">
        <f t="shared" si="13"/>
        <v>3.6428571428571428</v>
      </c>
      <c r="T187" s="14">
        <f t="shared" si="12"/>
        <v>38438.003750000003</v>
      </c>
    </row>
    <row r="188" spans="1:20" x14ac:dyDescent="0.25">
      <c r="A188" s="7">
        <v>187</v>
      </c>
      <c r="B188" t="s">
        <v>450</v>
      </c>
      <c r="C188">
        <v>28</v>
      </c>
      <c r="D188">
        <v>29</v>
      </c>
      <c r="E188">
        <v>75</v>
      </c>
      <c r="F188">
        <v>8</v>
      </c>
      <c r="G188">
        <v>0</v>
      </c>
      <c r="H188">
        <v>0</v>
      </c>
      <c r="I188" s="9">
        <v>301899.25</v>
      </c>
      <c r="J188">
        <v>284.89999999999998</v>
      </c>
      <c r="K188">
        <v>62.8</v>
      </c>
      <c r="L188">
        <v>61.6</v>
      </c>
      <c r="M188">
        <v>1.8240000000000001</v>
      </c>
      <c r="N188">
        <v>46.7</v>
      </c>
      <c r="O188">
        <v>9</v>
      </c>
      <c r="P188">
        <v>207</v>
      </c>
      <c r="Q188">
        <v>895</v>
      </c>
      <c r="R188">
        <v>225</v>
      </c>
      <c r="S188" s="31">
        <f t="shared" si="13"/>
        <v>2.76</v>
      </c>
      <c r="T188" s="14">
        <f t="shared" si="12"/>
        <v>10410.318965517241</v>
      </c>
    </row>
    <row r="189" spans="1:20" x14ac:dyDescent="0.25">
      <c r="A189" s="7">
        <v>188</v>
      </c>
      <c r="B189" t="s">
        <v>413</v>
      </c>
      <c r="C189">
        <v>31</v>
      </c>
      <c r="D189">
        <v>26</v>
      </c>
      <c r="E189">
        <v>66</v>
      </c>
      <c r="F189">
        <v>7</v>
      </c>
      <c r="G189">
        <v>0</v>
      </c>
      <c r="H189">
        <v>0</v>
      </c>
      <c r="I189" s="9">
        <v>301145.56</v>
      </c>
      <c r="J189">
        <v>297.89999999999998</v>
      </c>
      <c r="K189">
        <v>50.6</v>
      </c>
      <c r="L189">
        <v>60.9</v>
      </c>
      <c r="M189">
        <v>1.798</v>
      </c>
      <c r="N189">
        <v>44.3</v>
      </c>
      <c r="O189">
        <v>12</v>
      </c>
      <c r="P189">
        <v>217</v>
      </c>
      <c r="Q189">
        <v>720</v>
      </c>
      <c r="R189">
        <v>220</v>
      </c>
      <c r="S189" s="31">
        <f t="shared" si="13"/>
        <v>3.2878787878787881</v>
      </c>
      <c r="T189" s="14">
        <f t="shared" si="12"/>
        <v>11582.521538461539</v>
      </c>
    </row>
    <row r="190" spans="1:20" x14ac:dyDescent="0.25">
      <c r="A190" s="7">
        <v>189</v>
      </c>
      <c r="B190" t="s">
        <v>393</v>
      </c>
      <c r="C190">
        <v>31</v>
      </c>
      <c r="D190">
        <v>8</v>
      </c>
      <c r="E190">
        <v>22</v>
      </c>
      <c r="F190">
        <v>5</v>
      </c>
      <c r="G190">
        <v>0</v>
      </c>
      <c r="H190">
        <v>0</v>
      </c>
      <c r="I190" s="9">
        <v>299884.65999999997</v>
      </c>
      <c r="J190">
        <v>295.10000000000002</v>
      </c>
      <c r="K190">
        <v>61</v>
      </c>
      <c r="L190">
        <v>62.6</v>
      </c>
      <c r="M190" t="s">
        <v>391</v>
      </c>
      <c r="N190">
        <v>37.5</v>
      </c>
      <c r="O190">
        <v>1</v>
      </c>
      <c r="P190">
        <v>69</v>
      </c>
      <c r="Q190">
        <v>231</v>
      </c>
      <c r="R190">
        <v>77</v>
      </c>
      <c r="S190" s="31">
        <f t="shared" si="13"/>
        <v>3.1363636363636362</v>
      </c>
      <c r="T190" s="14">
        <f t="shared" si="12"/>
        <v>37485.582499999997</v>
      </c>
    </row>
    <row r="191" spans="1:20" x14ac:dyDescent="0.25">
      <c r="A191" s="7">
        <v>190</v>
      </c>
      <c r="B191" t="s">
        <v>334</v>
      </c>
      <c r="C191">
        <v>33</v>
      </c>
      <c r="D191">
        <v>20</v>
      </c>
      <c r="E191">
        <v>54</v>
      </c>
      <c r="F191">
        <v>8</v>
      </c>
      <c r="G191">
        <v>1</v>
      </c>
      <c r="H191">
        <v>0</v>
      </c>
      <c r="I191" s="9">
        <v>299405.46999999997</v>
      </c>
      <c r="J191">
        <v>282.8</v>
      </c>
      <c r="K191">
        <v>62.9</v>
      </c>
      <c r="L191">
        <v>63.2</v>
      </c>
      <c r="M191">
        <v>1.8080000000000001</v>
      </c>
      <c r="N191">
        <v>47.8</v>
      </c>
      <c r="O191">
        <v>3</v>
      </c>
      <c r="P191">
        <v>167</v>
      </c>
      <c r="Q191">
        <v>625</v>
      </c>
      <c r="R191">
        <v>167</v>
      </c>
      <c r="S191" s="31">
        <f t="shared" si="13"/>
        <v>3.0925925925925926</v>
      </c>
      <c r="T191" s="14">
        <f t="shared" si="12"/>
        <v>14970.273499999999</v>
      </c>
    </row>
    <row r="192" spans="1:20" x14ac:dyDescent="0.25">
      <c r="A192" s="7">
        <v>191</v>
      </c>
      <c r="B192" t="s">
        <v>370</v>
      </c>
      <c r="C192">
        <v>26</v>
      </c>
      <c r="D192">
        <v>27</v>
      </c>
      <c r="E192">
        <v>80</v>
      </c>
      <c r="F192">
        <v>12</v>
      </c>
      <c r="G192">
        <v>0</v>
      </c>
      <c r="H192">
        <v>0</v>
      </c>
      <c r="I192" s="9">
        <v>296817.03000000003</v>
      </c>
      <c r="J192">
        <v>279</v>
      </c>
      <c r="K192">
        <v>66</v>
      </c>
      <c r="L192">
        <v>57.4</v>
      </c>
      <c r="M192">
        <v>1.792</v>
      </c>
      <c r="N192">
        <v>39.5</v>
      </c>
      <c r="O192">
        <v>4</v>
      </c>
      <c r="P192">
        <v>243</v>
      </c>
      <c r="Q192">
        <v>937</v>
      </c>
      <c r="R192">
        <v>239</v>
      </c>
      <c r="S192" s="31">
        <f t="shared" si="13"/>
        <v>3.0375000000000001</v>
      </c>
      <c r="T192" s="14">
        <f t="shared" si="12"/>
        <v>10993.223333333335</v>
      </c>
    </row>
    <row r="193" spans="1:20" x14ac:dyDescent="0.25">
      <c r="A193" s="7">
        <v>192</v>
      </c>
      <c r="B193" t="s">
        <v>410</v>
      </c>
      <c r="C193" t="s">
        <v>398</v>
      </c>
      <c r="D193">
        <v>29</v>
      </c>
      <c r="E193">
        <v>82</v>
      </c>
      <c r="F193">
        <v>11</v>
      </c>
      <c r="G193">
        <v>0</v>
      </c>
      <c r="H193">
        <v>0</v>
      </c>
      <c r="I193" s="9">
        <v>292069.90000000002</v>
      </c>
      <c r="J193">
        <v>298.60000000000002</v>
      </c>
      <c r="K193">
        <v>57.4</v>
      </c>
      <c r="L193">
        <v>62.7</v>
      </c>
      <c r="M193">
        <v>1.8080000000000001</v>
      </c>
      <c r="N193">
        <v>34.6</v>
      </c>
      <c r="O193">
        <v>6</v>
      </c>
      <c r="P193">
        <v>274</v>
      </c>
      <c r="Q193">
        <v>932</v>
      </c>
      <c r="R193">
        <v>247</v>
      </c>
      <c r="S193" s="31">
        <f t="shared" si="13"/>
        <v>3.3414634146341462</v>
      </c>
      <c r="T193" s="14">
        <f t="shared" si="12"/>
        <v>10071.375862068966</v>
      </c>
    </row>
    <row r="194" spans="1:20" x14ac:dyDescent="0.25">
      <c r="A194" s="7">
        <v>193</v>
      </c>
      <c r="B194" t="s">
        <v>420</v>
      </c>
      <c r="C194">
        <v>37</v>
      </c>
      <c r="D194">
        <v>12</v>
      </c>
      <c r="E194">
        <v>39</v>
      </c>
      <c r="F194">
        <v>7</v>
      </c>
      <c r="G194">
        <v>1</v>
      </c>
      <c r="H194">
        <v>0</v>
      </c>
      <c r="I194" s="9">
        <v>290319.46999999997</v>
      </c>
      <c r="J194" t="s">
        <v>391</v>
      </c>
      <c r="K194" t="s">
        <v>391</v>
      </c>
      <c r="L194" t="s">
        <v>391</v>
      </c>
      <c r="M194" t="s">
        <v>391</v>
      </c>
      <c r="N194" t="s">
        <v>391</v>
      </c>
      <c r="O194">
        <v>3</v>
      </c>
      <c r="P194">
        <v>136</v>
      </c>
      <c r="Q194">
        <v>446</v>
      </c>
      <c r="R194">
        <v>106</v>
      </c>
      <c r="S194" s="31">
        <f t="shared" si="13"/>
        <v>3.4871794871794872</v>
      </c>
      <c r="T194" s="14">
        <f t="shared" ref="T194:T201" si="14">I194/D194</f>
        <v>24193.289166666666</v>
      </c>
    </row>
    <row r="195" spans="1:20" x14ac:dyDescent="0.25">
      <c r="A195" s="7">
        <v>194</v>
      </c>
      <c r="B195" t="s">
        <v>129</v>
      </c>
      <c r="C195">
        <v>42</v>
      </c>
      <c r="D195">
        <v>24</v>
      </c>
      <c r="E195">
        <v>78</v>
      </c>
      <c r="F195">
        <v>14</v>
      </c>
      <c r="G195">
        <v>0</v>
      </c>
      <c r="H195">
        <v>0</v>
      </c>
      <c r="I195" s="9">
        <v>290211.34000000003</v>
      </c>
      <c r="J195">
        <v>283.89999999999998</v>
      </c>
      <c r="K195">
        <v>59</v>
      </c>
      <c r="L195">
        <v>60.2</v>
      </c>
      <c r="M195">
        <v>1.7809999999999999</v>
      </c>
      <c r="N195">
        <v>61.2</v>
      </c>
      <c r="O195">
        <v>2</v>
      </c>
      <c r="P195">
        <v>275</v>
      </c>
      <c r="Q195">
        <v>906</v>
      </c>
      <c r="R195">
        <v>208</v>
      </c>
      <c r="S195" s="31">
        <f t="shared" si="13"/>
        <v>3.5256410256410255</v>
      </c>
      <c r="T195" s="14">
        <f t="shared" si="14"/>
        <v>12092.139166666668</v>
      </c>
    </row>
    <row r="196" spans="1:20" x14ac:dyDescent="0.25">
      <c r="A196" s="7">
        <v>195</v>
      </c>
      <c r="B196" t="s">
        <v>60</v>
      </c>
      <c r="C196">
        <v>47</v>
      </c>
      <c r="D196">
        <v>11</v>
      </c>
      <c r="E196">
        <v>33</v>
      </c>
      <c r="F196">
        <v>5</v>
      </c>
      <c r="G196">
        <v>0</v>
      </c>
      <c r="H196">
        <v>0</v>
      </c>
      <c r="I196" s="9">
        <v>289692.84000000003</v>
      </c>
      <c r="J196">
        <v>283</v>
      </c>
      <c r="K196">
        <v>61.8</v>
      </c>
      <c r="L196">
        <v>67.3</v>
      </c>
      <c r="M196" t="s">
        <v>391</v>
      </c>
      <c r="N196">
        <v>55.9</v>
      </c>
      <c r="O196">
        <v>5</v>
      </c>
      <c r="P196">
        <v>103</v>
      </c>
      <c r="Q196">
        <v>397</v>
      </c>
      <c r="R196">
        <v>74</v>
      </c>
      <c r="S196" s="31">
        <f t="shared" si="13"/>
        <v>3.1212121212121211</v>
      </c>
      <c r="T196" s="14">
        <f t="shared" si="14"/>
        <v>26335.71272727273</v>
      </c>
    </row>
    <row r="197" spans="1:20" x14ac:dyDescent="0.25">
      <c r="A197" s="7">
        <v>196</v>
      </c>
      <c r="B197" t="s">
        <v>451</v>
      </c>
      <c r="C197">
        <v>37</v>
      </c>
      <c r="D197">
        <v>23</v>
      </c>
      <c r="E197">
        <v>60</v>
      </c>
      <c r="F197">
        <v>7</v>
      </c>
      <c r="G197">
        <v>0</v>
      </c>
      <c r="H197">
        <v>0</v>
      </c>
      <c r="I197" s="9">
        <v>284990</v>
      </c>
      <c r="J197">
        <v>286</v>
      </c>
      <c r="K197">
        <v>69.900000000000006</v>
      </c>
      <c r="L197">
        <v>56.9</v>
      </c>
      <c r="M197">
        <v>1.8620000000000001</v>
      </c>
      <c r="N197">
        <v>32.5</v>
      </c>
      <c r="O197">
        <v>2</v>
      </c>
      <c r="P197">
        <v>178</v>
      </c>
      <c r="Q197">
        <v>686</v>
      </c>
      <c r="R197">
        <v>194</v>
      </c>
      <c r="S197" s="31">
        <f t="shared" si="13"/>
        <v>2.9666666666666668</v>
      </c>
      <c r="T197" s="14">
        <f t="shared" si="14"/>
        <v>12390.869565217392</v>
      </c>
    </row>
    <row r="198" spans="1:20" x14ac:dyDescent="0.25">
      <c r="A198" s="7">
        <v>197</v>
      </c>
      <c r="B198" t="s">
        <v>305</v>
      </c>
      <c r="C198">
        <v>35</v>
      </c>
      <c r="D198">
        <v>23</v>
      </c>
      <c r="E198">
        <v>67</v>
      </c>
      <c r="F198">
        <v>11</v>
      </c>
      <c r="G198">
        <v>0</v>
      </c>
      <c r="H198">
        <v>0</v>
      </c>
      <c r="I198" s="9">
        <v>279530.5</v>
      </c>
      <c r="J198">
        <v>296.60000000000002</v>
      </c>
      <c r="K198">
        <v>66.7</v>
      </c>
      <c r="L198">
        <v>67.3</v>
      </c>
      <c r="M198">
        <v>1.8360000000000001</v>
      </c>
      <c r="N198">
        <v>44</v>
      </c>
      <c r="O198">
        <v>6</v>
      </c>
      <c r="P198">
        <v>248</v>
      </c>
      <c r="Q198">
        <v>748</v>
      </c>
      <c r="R198">
        <v>186</v>
      </c>
      <c r="S198" s="31">
        <f t="shared" si="13"/>
        <v>3.7014925373134329</v>
      </c>
      <c r="T198" s="14">
        <f t="shared" si="14"/>
        <v>12153.5</v>
      </c>
    </row>
    <row r="199" spans="1:20" x14ac:dyDescent="0.25">
      <c r="A199" s="7">
        <v>198</v>
      </c>
      <c r="B199" t="s">
        <v>452</v>
      </c>
      <c r="C199" t="s">
        <v>398</v>
      </c>
      <c r="D199">
        <v>24</v>
      </c>
      <c r="E199">
        <v>70</v>
      </c>
      <c r="F199">
        <v>10</v>
      </c>
      <c r="G199">
        <v>0</v>
      </c>
      <c r="H199">
        <v>0</v>
      </c>
      <c r="I199" s="9">
        <v>270170.25</v>
      </c>
      <c r="J199">
        <v>284.3</v>
      </c>
      <c r="K199">
        <v>61</v>
      </c>
      <c r="L199">
        <v>55.4</v>
      </c>
      <c r="M199">
        <v>1.7709999999999999</v>
      </c>
      <c r="N199">
        <v>42.7</v>
      </c>
      <c r="O199">
        <v>7</v>
      </c>
      <c r="P199">
        <v>222</v>
      </c>
      <c r="Q199">
        <v>805</v>
      </c>
      <c r="R199">
        <v>213</v>
      </c>
      <c r="S199" s="31">
        <f t="shared" si="13"/>
        <v>3.1714285714285713</v>
      </c>
      <c r="T199" s="14">
        <f t="shared" si="14"/>
        <v>11257.09375</v>
      </c>
    </row>
    <row r="200" spans="1:20" x14ac:dyDescent="0.25">
      <c r="A200" s="7">
        <v>199</v>
      </c>
      <c r="B200" t="s">
        <v>236</v>
      </c>
      <c r="C200">
        <v>54</v>
      </c>
      <c r="D200">
        <v>1</v>
      </c>
      <c r="E200">
        <v>4</v>
      </c>
      <c r="F200">
        <v>1</v>
      </c>
      <c r="G200">
        <v>1</v>
      </c>
      <c r="H200">
        <v>0</v>
      </c>
      <c r="I200" s="9">
        <v>251600</v>
      </c>
      <c r="J200">
        <v>267.8</v>
      </c>
      <c r="K200">
        <v>77</v>
      </c>
      <c r="L200">
        <v>73.099999999999994</v>
      </c>
      <c r="M200" t="s">
        <v>391</v>
      </c>
      <c r="N200">
        <v>53.1</v>
      </c>
      <c r="O200" t="s">
        <v>391</v>
      </c>
      <c r="P200" t="s">
        <v>391</v>
      </c>
      <c r="R200" t="s">
        <v>391</v>
      </c>
      <c r="S200" s="31"/>
      <c r="T200" s="14">
        <f t="shared" si="14"/>
        <v>251600</v>
      </c>
    </row>
    <row r="201" spans="1:20" x14ac:dyDescent="0.25">
      <c r="A201" s="7">
        <v>200</v>
      </c>
      <c r="B201" t="s">
        <v>433</v>
      </c>
      <c r="C201">
        <v>34</v>
      </c>
      <c r="D201">
        <v>3</v>
      </c>
      <c r="E201">
        <v>12</v>
      </c>
      <c r="F201">
        <v>3</v>
      </c>
      <c r="G201">
        <v>1</v>
      </c>
      <c r="H201">
        <v>0</v>
      </c>
      <c r="I201" s="9">
        <v>250332.95</v>
      </c>
      <c r="J201">
        <v>290.39999999999998</v>
      </c>
      <c r="K201">
        <v>57.7</v>
      </c>
      <c r="L201">
        <v>60.7</v>
      </c>
      <c r="N201">
        <v>44.4</v>
      </c>
      <c r="O201">
        <v>1</v>
      </c>
      <c r="P201">
        <v>35</v>
      </c>
      <c r="Q201">
        <v>131</v>
      </c>
      <c r="R201">
        <v>35</v>
      </c>
      <c r="S201" s="31">
        <f>P201/E201</f>
        <v>2.9166666666666665</v>
      </c>
      <c r="T201" s="14">
        <f t="shared" si="14"/>
        <v>83444.316666666666</v>
      </c>
    </row>
  </sheetData>
  <sortState ref="A2:U201">
    <sortCondition ref="A1"/>
  </sortState>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01"/>
  <sheetViews>
    <sheetView workbookViewId="0"/>
  </sheetViews>
  <sheetFormatPr defaultRowHeight="15" x14ac:dyDescent="0.25"/>
  <cols>
    <col min="1" max="1" width="7.5703125" customWidth="1"/>
    <col min="2" max="2" width="16.5703125" bestFit="1" customWidth="1"/>
    <col min="3" max="3" width="4.5703125" customWidth="1"/>
    <col min="4" max="4" width="7.7109375" customWidth="1"/>
    <col min="5" max="5" width="8.5703125" customWidth="1"/>
    <col min="6" max="6" width="11.140625" bestFit="1" customWidth="1"/>
    <col min="7" max="7" width="7" customWidth="1"/>
    <col min="8" max="8" width="5.85546875" customWidth="1"/>
    <col min="9" max="9" width="13.5703125" style="14" bestFit="1" customWidth="1"/>
    <col min="10" max="10" width="11.42578125" bestFit="1" customWidth="1"/>
    <col min="11" max="11" width="15.5703125" bestFit="1" customWidth="1"/>
    <col min="12" max="12" width="19.85546875" bestFit="1" customWidth="1"/>
    <col min="13" max="13" width="15.28515625" bestFit="1" customWidth="1"/>
    <col min="14" max="14" width="13.140625" bestFit="1" customWidth="1"/>
  </cols>
  <sheetData>
    <row r="1" spans="1:18" x14ac:dyDescent="0.25">
      <c r="A1" s="6" t="s">
        <v>457</v>
      </c>
      <c r="B1" s="2" t="s">
        <v>373</v>
      </c>
      <c r="C1" s="1" t="s">
        <v>374</v>
      </c>
      <c r="D1" s="1" t="s">
        <v>375</v>
      </c>
      <c r="E1" s="1" t="s">
        <v>376</v>
      </c>
      <c r="F1" s="1" t="s">
        <v>390</v>
      </c>
      <c r="G1" s="1" t="s">
        <v>377</v>
      </c>
      <c r="H1" s="1" t="s">
        <v>378</v>
      </c>
      <c r="I1" s="32" t="s">
        <v>379</v>
      </c>
      <c r="J1" s="1" t="s">
        <v>380</v>
      </c>
      <c r="K1" s="1" t="s">
        <v>381</v>
      </c>
      <c r="L1" s="1" t="s">
        <v>383</v>
      </c>
      <c r="M1" s="3" t="s">
        <v>382</v>
      </c>
      <c r="N1" s="1" t="s">
        <v>384</v>
      </c>
      <c r="O1" s="1" t="s">
        <v>385</v>
      </c>
      <c r="P1" s="1" t="s">
        <v>386</v>
      </c>
      <c r="Q1" s="1" t="s">
        <v>387</v>
      </c>
      <c r="R1" s="1" t="s">
        <v>388</v>
      </c>
    </row>
    <row r="2" spans="1:18" x14ac:dyDescent="0.25">
      <c r="A2" s="7">
        <v>1</v>
      </c>
      <c r="B2" t="s">
        <v>401</v>
      </c>
      <c r="C2">
        <v>26</v>
      </c>
      <c r="D2">
        <v>16</v>
      </c>
      <c r="E2">
        <v>54</v>
      </c>
      <c r="F2">
        <v>13</v>
      </c>
      <c r="G2">
        <v>10</v>
      </c>
      <c r="H2">
        <v>4</v>
      </c>
      <c r="I2" s="14">
        <v>8047952</v>
      </c>
      <c r="J2">
        <v>310.10000000000002</v>
      </c>
      <c r="K2">
        <v>56.6</v>
      </c>
      <c r="L2">
        <v>66.400000000000006</v>
      </c>
      <c r="M2">
        <v>1.738</v>
      </c>
      <c r="N2">
        <v>56.2</v>
      </c>
      <c r="O2">
        <v>9</v>
      </c>
      <c r="P2">
        <v>227</v>
      </c>
      <c r="Q2">
        <v>583</v>
      </c>
      <c r="R2">
        <v>139</v>
      </c>
    </row>
    <row r="3" spans="1:18" x14ac:dyDescent="0.25">
      <c r="A3" s="7">
        <v>2</v>
      </c>
      <c r="B3" t="s">
        <v>1</v>
      </c>
      <c r="C3">
        <v>39</v>
      </c>
      <c r="D3">
        <v>19</v>
      </c>
      <c r="E3">
        <v>67</v>
      </c>
      <c r="F3">
        <v>16</v>
      </c>
      <c r="G3">
        <v>9</v>
      </c>
      <c r="H3">
        <v>3</v>
      </c>
      <c r="I3" s="14">
        <v>6133158.5</v>
      </c>
      <c r="J3">
        <v>297.39999999999998</v>
      </c>
      <c r="K3">
        <v>63.9</v>
      </c>
      <c r="L3">
        <v>67.599999999999994</v>
      </c>
      <c r="M3">
        <v>1.7609999999999999</v>
      </c>
      <c r="N3">
        <v>49</v>
      </c>
      <c r="O3">
        <v>4</v>
      </c>
      <c r="P3">
        <v>266</v>
      </c>
      <c r="Q3">
        <v>765</v>
      </c>
      <c r="R3">
        <v>160</v>
      </c>
    </row>
    <row r="4" spans="1:18" x14ac:dyDescent="0.25">
      <c r="A4" s="7">
        <v>3</v>
      </c>
      <c r="B4" t="s">
        <v>304</v>
      </c>
      <c r="C4">
        <v>34</v>
      </c>
      <c r="D4">
        <v>22</v>
      </c>
      <c r="E4">
        <v>78</v>
      </c>
      <c r="F4">
        <v>19</v>
      </c>
      <c r="G4">
        <v>7</v>
      </c>
      <c r="H4">
        <v>2</v>
      </c>
      <c r="I4" s="14">
        <v>4989739</v>
      </c>
      <c r="J4">
        <v>288.7</v>
      </c>
      <c r="K4">
        <v>60.5</v>
      </c>
      <c r="L4">
        <v>63.7</v>
      </c>
      <c r="M4">
        <v>1.7250000000000001</v>
      </c>
      <c r="N4">
        <v>57.9</v>
      </c>
      <c r="O4">
        <v>5</v>
      </c>
      <c r="P4">
        <v>313</v>
      </c>
      <c r="Q4">
        <v>866</v>
      </c>
      <c r="R4">
        <v>194</v>
      </c>
    </row>
    <row r="5" spans="1:18" x14ac:dyDescent="0.25">
      <c r="A5" s="7">
        <v>4</v>
      </c>
      <c r="B5" t="s">
        <v>229</v>
      </c>
      <c r="C5">
        <v>38</v>
      </c>
      <c r="D5">
        <v>22</v>
      </c>
      <c r="E5">
        <v>82</v>
      </c>
      <c r="F5">
        <v>21</v>
      </c>
      <c r="G5">
        <v>8</v>
      </c>
      <c r="H5">
        <v>2</v>
      </c>
      <c r="I5" s="14">
        <v>4869303.5</v>
      </c>
      <c r="J5">
        <v>292.39999999999998</v>
      </c>
      <c r="K5">
        <v>66.900000000000006</v>
      </c>
      <c r="L5">
        <v>69.2</v>
      </c>
      <c r="M5">
        <v>1.756</v>
      </c>
      <c r="N5">
        <v>56.7</v>
      </c>
      <c r="O5">
        <v>6</v>
      </c>
      <c r="P5">
        <v>325</v>
      </c>
      <c r="Q5">
        <v>938</v>
      </c>
      <c r="R5">
        <v>173</v>
      </c>
    </row>
    <row r="6" spans="1:18" x14ac:dyDescent="0.25">
      <c r="A6" s="7">
        <v>5</v>
      </c>
      <c r="B6" t="s">
        <v>282</v>
      </c>
      <c r="C6">
        <v>36</v>
      </c>
      <c r="D6">
        <v>19</v>
      </c>
      <c r="E6">
        <v>66</v>
      </c>
      <c r="F6">
        <v>16</v>
      </c>
      <c r="G6">
        <v>7</v>
      </c>
      <c r="H6">
        <v>1</v>
      </c>
      <c r="I6" s="14">
        <v>4644996.5</v>
      </c>
      <c r="J6">
        <v>315.5</v>
      </c>
      <c r="K6">
        <v>58.8</v>
      </c>
      <c r="L6">
        <v>69.900000000000006</v>
      </c>
      <c r="M6">
        <v>1.77</v>
      </c>
      <c r="N6">
        <v>39.299999999999997</v>
      </c>
      <c r="O6">
        <v>13</v>
      </c>
      <c r="P6">
        <v>251</v>
      </c>
      <c r="Q6">
        <v>745</v>
      </c>
      <c r="R6">
        <v>169</v>
      </c>
    </row>
    <row r="7" spans="1:18" x14ac:dyDescent="0.25">
      <c r="A7" s="7">
        <v>6</v>
      </c>
      <c r="B7" t="s">
        <v>202</v>
      </c>
      <c r="C7">
        <v>39</v>
      </c>
      <c r="D7">
        <v>25</v>
      </c>
      <c r="E7">
        <v>94</v>
      </c>
      <c r="F7">
        <v>24</v>
      </c>
      <c r="G7">
        <v>6</v>
      </c>
      <c r="H7">
        <v>2</v>
      </c>
      <c r="I7" s="14">
        <v>4504244</v>
      </c>
      <c r="J7">
        <v>281.10000000000002</v>
      </c>
      <c r="K7">
        <v>68.5</v>
      </c>
      <c r="L7">
        <v>65</v>
      </c>
      <c r="M7">
        <v>1.726</v>
      </c>
      <c r="N7">
        <v>57.2</v>
      </c>
      <c r="O7">
        <v>11</v>
      </c>
      <c r="P7">
        <v>356</v>
      </c>
      <c r="Q7">
        <v>1056</v>
      </c>
      <c r="R7">
        <v>239</v>
      </c>
    </row>
    <row r="8" spans="1:18" x14ac:dyDescent="0.25">
      <c r="A8" s="7">
        <v>7</v>
      </c>
      <c r="B8" t="s">
        <v>207</v>
      </c>
      <c r="C8">
        <v>35</v>
      </c>
      <c r="D8">
        <v>19</v>
      </c>
      <c r="E8">
        <v>68</v>
      </c>
      <c r="F8">
        <v>17</v>
      </c>
      <c r="G8">
        <v>8</v>
      </c>
      <c r="H8">
        <v>1</v>
      </c>
      <c r="I8" s="14">
        <v>4290929.5</v>
      </c>
      <c r="J8">
        <v>290.89999999999998</v>
      </c>
      <c r="K8">
        <v>65.8</v>
      </c>
      <c r="L8">
        <v>70.3</v>
      </c>
      <c r="M8">
        <v>1.78</v>
      </c>
      <c r="N8">
        <v>62.8</v>
      </c>
      <c r="O8">
        <v>6</v>
      </c>
      <c r="P8">
        <v>251</v>
      </c>
      <c r="Q8">
        <v>793</v>
      </c>
      <c r="R8">
        <v>157</v>
      </c>
    </row>
    <row r="9" spans="1:18" x14ac:dyDescent="0.25">
      <c r="A9" s="7">
        <v>8</v>
      </c>
      <c r="B9" t="s">
        <v>26</v>
      </c>
      <c r="C9">
        <v>45</v>
      </c>
      <c r="D9">
        <v>22</v>
      </c>
      <c r="E9">
        <v>79</v>
      </c>
      <c r="F9">
        <v>18</v>
      </c>
      <c r="G9">
        <v>7</v>
      </c>
      <c r="H9">
        <v>1</v>
      </c>
      <c r="I9" s="14">
        <v>4203821.5</v>
      </c>
      <c r="J9">
        <v>294.39999999999998</v>
      </c>
      <c r="K9">
        <v>54.3</v>
      </c>
      <c r="L9">
        <v>64.099999999999994</v>
      </c>
      <c r="M9">
        <v>1.7470000000000001</v>
      </c>
      <c r="N9">
        <v>55.1</v>
      </c>
      <c r="O9">
        <v>6</v>
      </c>
      <c r="P9">
        <v>312</v>
      </c>
      <c r="Q9">
        <v>877</v>
      </c>
      <c r="R9">
        <v>199</v>
      </c>
    </row>
    <row r="10" spans="1:18" x14ac:dyDescent="0.25">
      <c r="A10" s="7">
        <v>9</v>
      </c>
      <c r="B10" t="s">
        <v>213</v>
      </c>
      <c r="C10">
        <v>33</v>
      </c>
      <c r="D10">
        <v>23</v>
      </c>
      <c r="E10">
        <v>82</v>
      </c>
      <c r="F10">
        <v>20</v>
      </c>
      <c r="G10">
        <v>5</v>
      </c>
      <c r="H10">
        <v>2</v>
      </c>
      <c r="I10" s="14">
        <v>4019193</v>
      </c>
      <c r="J10">
        <v>293.10000000000002</v>
      </c>
      <c r="K10">
        <v>67.7</v>
      </c>
      <c r="L10">
        <v>69</v>
      </c>
      <c r="M10">
        <v>1.786</v>
      </c>
      <c r="N10">
        <v>45.9</v>
      </c>
      <c r="O10">
        <v>4</v>
      </c>
      <c r="P10">
        <v>282</v>
      </c>
      <c r="Q10">
        <v>947</v>
      </c>
      <c r="R10">
        <v>208</v>
      </c>
    </row>
    <row r="11" spans="1:18" x14ac:dyDescent="0.25">
      <c r="A11" s="7">
        <v>10</v>
      </c>
      <c r="B11" t="s">
        <v>397</v>
      </c>
      <c r="C11">
        <v>29</v>
      </c>
      <c r="D11">
        <v>25</v>
      </c>
      <c r="E11">
        <v>88</v>
      </c>
      <c r="F11">
        <v>21</v>
      </c>
      <c r="G11">
        <v>5</v>
      </c>
      <c r="H11">
        <v>1</v>
      </c>
      <c r="I11" s="14">
        <v>3910658.5</v>
      </c>
      <c r="J11">
        <v>302.7</v>
      </c>
      <c r="K11">
        <v>61.7</v>
      </c>
      <c r="L11">
        <v>66.5</v>
      </c>
      <c r="M11">
        <v>1.758</v>
      </c>
      <c r="N11">
        <v>55.3</v>
      </c>
      <c r="O11">
        <v>14</v>
      </c>
      <c r="P11">
        <v>344</v>
      </c>
      <c r="Q11">
        <v>955</v>
      </c>
      <c r="R11">
        <v>240</v>
      </c>
    </row>
    <row r="12" spans="1:18" x14ac:dyDescent="0.25">
      <c r="A12" s="7">
        <v>11</v>
      </c>
      <c r="B12" t="s">
        <v>168</v>
      </c>
      <c r="C12">
        <v>37</v>
      </c>
      <c r="D12">
        <v>22</v>
      </c>
      <c r="E12">
        <v>82</v>
      </c>
      <c r="F12">
        <v>21</v>
      </c>
      <c r="G12">
        <v>9</v>
      </c>
      <c r="H12">
        <v>1</v>
      </c>
      <c r="I12" s="14">
        <v>3903065</v>
      </c>
      <c r="J12">
        <v>286.2</v>
      </c>
      <c r="K12">
        <v>65.099999999999994</v>
      </c>
      <c r="L12">
        <v>65.400000000000006</v>
      </c>
      <c r="M12">
        <v>1.752</v>
      </c>
      <c r="N12">
        <v>60.1</v>
      </c>
      <c r="O12">
        <v>5</v>
      </c>
      <c r="P12">
        <v>297</v>
      </c>
      <c r="Q12">
        <v>956</v>
      </c>
      <c r="R12">
        <v>203</v>
      </c>
    </row>
    <row r="13" spans="1:18" x14ac:dyDescent="0.25">
      <c r="A13" s="7">
        <v>12</v>
      </c>
      <c r="B13" t="s">
        <v>4</v>
      </c>
      <c r="C13">
        <v>45</v>
      </c>
      <c r="D13">
        <v>24</v>
      </c>
      <c r="E13">
        <v>84</v>
      </c>
      <c r="F13">
        <v>20</v>
      </c>
      <c r="G13">
        <v>8</v>
      </c>
      <c r="H13">
        <v>0</v>
      </c>
      <c r="I13" s="14">
        <v>3623804.8</v>
      </c>
      <c r="J13">
        <v>280</v>
      </c>
      <c r="K13">
        <v>70.7</v>
      </c>
      <c r="L13">
        <v>68.2</v>
      </c>
      <c r="M13">
        <v>1.774</v>
      </c>
      <c r="N13">
        <v>65.2</v>
      </c>
      <c r="O13">
        <v>6</v>
      </c>
      <c r="P13">
        <v>273</v>
      </c>
      <c r="Q13">
        <v>1037</v>
      </c>
      <c r="R13">
        <v>184</v>
      </c>
    </row>
    <row r="14" spans="1:18" x14ac:dyDescent="0.25">
      <c r="A14" s="7">
        <v>13</v>
      </c>
      <c r="B14" t="s">
        <v>71</v>
      </c>
      <c r="C14">
        <v>37</v>
      </c>
      <c r="D14">
        <v>26</v>
      </c>
      <c r="E14">
        <v>92</v>
      </c>
      <c r="F14">
        <v>20</v>
      </c>
      <c r="G14">
        <v>6</v>
      </c>
      <c r="H14">
        <v>1</v>
      </c>
      <c r="I14" s="14">
        <v>3538655.5</v>
      </c>
      <c r="J14">
        <v>297.10000000000002</v>
      </c>
      <c r="K14">
        <v>57.6</v>
      </c>
      <c r="L14">
        <v>63.9</v>
      </c>
      <c r="M14">
        <v>1.74</v>
      </c>
      <c r="N14">
        <v>56.7</v>
      </c>
      <c r="O14">
        <v>6</v>
      </c>
      <c r="P14">
        <v>340</v>
      </c>
      <c r="Q14">
        <v>1047</v>
      </c>
      <c r="R14">
        <v>230</v>
      </c>
    </row>
    <row r="15" spans="1:18" x14ac:dyDescent="0.25">
      <c r="A15" s="7">
        <v>14</v>
      </c>
      <c r="B15" t="s">
        <v>97</v>
      </c>
      <c r="C15">
        <v>37</v>
      </c>
      <c r="D15">
        <v>17</v>
      </c>
      <c r="E15">
        <v>62</v>
      </c>
      <c r="F15">
        <v>16</v>
      </c>
      <c r="G15">
        <v>8</v>
      </c>
      <c r="H15">
        <v>1</v>
      </c>
      <c r="I15" s="14">
        <v>3512023.8</v>
      </c>
      <c r="J15">
        <v>280.10000000000002</v>
      </c>
      <c r="K15">
        <v>65.2</v>
      </c>
      <c r="L15">
        <v>65</v>
      </c>
      <c r="M15">
        <v>1.7450000000000001</v>
      </c>
      <c r="N15">
        <v>56.5</v>
      </c>
      <c r="O15">
        <v>8</v>
      </c>
      <c r="P15">
        <v>218</v>
      </c>
      <c r="Q15">
        <v>727</v>
      </c>
      <c r="R15">
        <v>146</v>
      </c>
    </row>
    <row r="16" spans="1:18" x14ac:dyDescent="0.25">
      <c r="A16" s="7">
        <v>15</v>
      </c>
      <c r="B16" t="s">
        <v>409</v>
      </c>
      <c r="C16">
        <v>32</v>
      </c>
      <c r="D16">
        <v>19</v>
      </c>
      <c r="E16">
        <v>63</v>
      </c>
      <c r="F16">
        <v>14</v>
      </c>
      <c r="G16">
        <v>5</v>
      </c>
      <c r="H16">
        <v>0</v>
      </c>
      <c r="I16" s="14">
        <v>3460995.3</v>
      </c>
      <c r="J16">
        <v>299.5</v>
      </c>
      <c r="K16">
        <v>62.4</v>
      </c>
      <c r="L16">
        <v>68.8</v>
      </c>
      <c r="M16">
        <v>1.756</v>
      </c>
      <c r="N16">
        <v>44.2</v>
      </c>
      <c r="O16">
        <v>6</v>
      </c>
      <c r="P16">
        <v>238</v>
      </c>
      <c r="Q16">
        <v>704</v>
      </c>
      <c r="R16">
        <v>160</v>
      </c>
    </row>
    <row r="17" spans="1:18" x14ac:dyDescent="0.25">
      <c r="A17" s="7">
        <v>16</v>
      </c>
      <c r="B17" t="s">
        <v>7</v>
      </c>
      <c r="C17">
        <v>45</v>
      </c>
      <c r="D17">
        <v>22</v>
      </c>
      <c r="E17">
        <v>78</v>
      </c>
      <c r="F17">
        <v>19</v>
      </c>
      <c r="G17">
        <v>5</v>
      </c>
      <c r="H17">
        <v>1</v>
      </c>
      <c r="I17" s="14">
        <v>3453117.8</v>
      </c>
      <c r="J17">
        <v>294.60000000000002</v>
      </c>
      <c r="K17">
        <v>56.7</v>
      </c>
      <c r="L17">
        <v>66.5</v>
      </c>
      <c r="M17">
        <v>1.7969999999999999</v>
      </c>
      <c r="N17">
        <v>48</v>
      </c>
      <c r="O17">
        <v>7</v>
      </c>
      <c r="P17">
        <v>251</v>
      </c>
      <c r="Q17">
        <v>925</v>
      </c>
      <c r="R17">
        <v>204</v>
      </c>
    </row>
    <row r="18" spans="1:18" x14ac:dyDescent="0.25">
      <c r="A18" s="7">
        <v>17</v>
      </c>
      <c r="B18" t="s">
        <v>360</v>
      </c>
      <c r="C18">
        <v>29</v>
      </c>
      <c r="D18">
        <v>22</v>
      </c>
      <c r="E18">
        <v>76</v>
      </c>
      <c r="F18">
        <v>18</v>
      </c>
      <c r="G18">
        <v>7</v>
      </c>
      <c r="H18">
        <v>1</v>
      </c>
      <c r="I18" s="14">
        <v>3436758.3</v>
      </c>
      <c r="J18">
        <v>288.60000000000002</v>
      </c>
      <c r="K18">
        <v>61.5</v>
      </c>
      <c r="L18">
        <v>67.5</v>
      </c>
      <c r="M18">
        <v>1.7350000000000001</v>
      </c>
      <c r="N18">
        <v>51.2</v>
      </c>
      <c r="O18">
        <v>6</v>
      </c>
      <c r="P18">
        <v>312</v>
      </c>
      <c r="Q18">
        <v>837</v>
      </c>
      <c r="R18">
        <v>185</v>
      </c>
    </row>
    <row r="19" spans="1:18" x14ac:dyDescent="0.25">
      <c r="A19" s="7">
        <v>18</v>
      </c>
      <c r="B19" t="s">
        <v>190</v>
      </c>
      <c r="C19">
        <v>48</v>
      </c>
      <c r="D19">
        <v>19</v>
      </c>
      <c r="E19">
        <v>70</v>
      </c>
      <c r="F19">
        <v>18</v>
      </c>
      <c r="G19">
        <v>7</v>
      </c>
      <c r="H19">
        <v>1</v>
      </c>
      <c r="I19" s="14">
        <v>3420021</v>
      </c>
      <c r="J19">
        <v>285.39999999999998</v>
      </c>
      <c r="K19">
        <v>63.3</v>
      </c>
      <c r="L19">
        <v>68.3</v>
      </c>
      <c r="M19">
        <v>1.7470000000000001</v>
      </c>
      <c r="N19">
        <v>47.6</v>
      </c>
      <c r="O19">
        <v>6</v>
      </c>
      <c r="P19">
        <v>266</v>
      </c>
      <c r="Q19">
        <v>806</v>
      </c>
      <c r="R19">
        <v>164</v>
      </c>
    </row>
    <row r="20" spans="1:18" x14ac:dyDescent="0.25">
      <c r="A20" s="7">
        <v>19</v>
      </c>
      <c r="B20" t="s">
        <v>331</v>
      </c>
      <c r="C20">
        <v>31</v>
      </c>
      <c r="D20">
        <v>19</v>
      </c>
      <c r="E20">
        <v>67</v>
      </c>
      <c r="F20">
        <v>17</v>
      </c>
      <c r="G20">
        <v>9</v>
      </c>
      <c r="H20">
        <v>1</v>
      </c>
      <c r="I20" s="14">
        <v>3393820.3</v>
      </c>
      <c r="J20">
        <v>310.2</v>
      </c>
      <c r="K20">
        <v>56.3</v>
      </c>
      <c r="L20">
        <v>65.8</v>
      </c>
      <c r="M20">
        <v>1.762</v>
      </c>
      <c r="N20">
        <v>53.8</v>
      </c>
      <c r="O20">
        <v>8</v>
      </c>
      <c r="P20">
        <v>251</v>
      </c>
      <c r="Q20">
        <v>758</v>
      </c>
      <c r="R20">
        <v>169</v>
      </c>
    </row>
    <row r="21" spans="1:18" x14ac:dyDescent="0.25">
      <c r="A21" s="7">
        <v>20</v>
      </c>
      <c r="B21" t="s">
        <v>291</v>
      </c>
      <c r="C21">
        <v>37</v>
      </c>
      <c r="D21">
        <v>26</v>
      </c>
      <c r="E21">
        <v>89</v>
      </c>
      <c r="F21">
        <v>19</v>
      </c>
      <c r="G21">
        <v>8</v>
      </c>
      <c r="H21">
        <v>0</v>
      </c>
      <c r="I21" s="14">
        <v>3206530.3</v>
      </c>
      <c r="J21">
        <v>310.3</v>
      </c>
      <c r="K21">
        <v>56.6</v>
      </c>
      <c r="L21">
        <v>69.2</v>
      </c>
      <c r="M21">
        <v>1.784</v>
      </c>
      <c r="N21">
        <v>44.5</v>
      </c>
      <c r="O21">
        <v>14</v>
      </c>
      <c r="P21">
        <v>353</v>
      </c>
      <c r="Q21">
        <v>966</v>
      </c>
      <c r="R21">
        <v>230</v>
      </c>
    </row>
    <row r="22" spans="1:18" x14ac:dyDescent="0.25">
      <c r="A22" s="7">
        <v>21</v>
      </c>
      <c r="B22" t="s">
        <v>402</v>
      </c>
      <c r="C22">
        <v>26</v>
      </c>
      <c r="D22">
        <v>23</v>
      </c>
      <c r="E22">
        <v>83</v>
      </c>
      <c r="F22">
        <v>20</v>
      </c>
      <c r="G22">
        <v>5</v>
      </c>
      <c r="H22">
        <v>1</v>
      </c>
      <c r="I22" s="14">
        <v>3066292.5</v>
      </c>
      <c r="J22">
        <v>293.2</v>
      </c>
      <c r="K22">
        <v>64.400000000000006</v>
      </c>
      <c r="L22">
        <v>65</v>
      </c>
      <c r="M22">
        <v>1.7729999999999999</v>
      </c>
      <c r="N22">
        <v>48.6</v>
      </c>
      <c r="O22">
        <v>8</v>
      </c>
      <c r="P22">
        <v>292</v>
      </c>
      <c r="Q22">
        <v>928</v>
      </c>
      <c r="R22">
        <v>228</v>
      </c>
    </row>
    <row r="23" spans="1:18" x14ac:dyDescent="0.25">
      <c r="A23" s="7">
        <v>22</v>
      </c>
      <c r="B23" t="s">
        <v>255</v>
      </c>
      <c r="C23">
        <v>34</v>
      </c>
      <c r="D23">
        <v>26</v>
      </c>
      <c r="E23">
        <v>94</v>
      </c>
      <c r="F23">
        <v>23</v>
      </c>
      <c r="G23">
        <v>5</v>
      </c>
      <c r="H23">
        <v>1</v>
      </c>
      <c r="I23" s="14">
        <v>3044224</v>
      </c>
      <c r="J23">
        <v>296.8</v>
      </c>
      <c r="K23">
        <v>58.9</v>
      </c>
      <c r="L23">
        <v>66.400000000000006</v>
      </c>
      <c r="M23">
        <v>1.7769999999999999</v>
      </c>
      <c r="N23">
        <v>47.2</v>
      </c>
      <c r="O23">
        <v>13</v>
      </c>
      <c r="P23">
        <v>338</v>
      </c>
      <c r="Q23">
        <v>1032</v>
      </c>
      <c r="R23">
        <v>281</v>
      </c>
    </row>
    <row r="24" spans="1:18" x14ac:dyDescent="0.25">
      <c r="A24" s="7">
        <v>23</v>
      </c>
      <c r="B24" t="s">
        <v>205</v>
      </c>
      <c r="C24">
        <v>40</v>
      </c>
      <c r="D24">
        <v>24</v>
      </c>
      <c r="E24">
        <v>83</v>
      </c>
      <c r="F24">
        <v>20</v>
      </c>
      <c r="G24">
        <v>10</v>
      </c>
      <c r="H24">
        <v>0</v>
      </c>
      <c r="I24" s="14">
        <v>3043509.5</v>
      </c>
      <c r="J24">
        <v>296.10000000000002</v>
      </c>
      <c r="K24">
        <v>64.8</v>
      </c>
      <c r="L24">
        <v>67.099999999999994</v>
      </c>
      <c r="M24">
        <v>1.738</v>
      </c>
      <c r="N24">
        <v>48.1</v>
      </c>
      <c r="O24">
        <v>10</v>
      </c>
      <c r="P24">
        <v>327</v>
      </c>
      <c r="Q24">
        <v>901</v>
      </c>
      <c r="R24">
        <v>235</v>
      </c>
    </row>
    <row r="25" spans="1:18" x14ac:dyDescent="0.25">
      <c r="A25" s="7">
        <v>24</v>
      </c>
      <c r="B25" t="s">
        <v>258</v>
      </c>
      <c r="C25">
        <v>42</v>
      </c>
      <c r="D25">
        <v>15</v>
      </c>
      <c r="E25">
        <v>54</v>
      </c>
      <c r="F25">
        <v>14</v>
      </c>
      <c r="G25">
        <v>7</v>
      </c>
      <c r="H25">
        <v>0</v>
      </c>
      <c r="I25" s="14">
        <v>3016569</v>
      </c>
      <c r="J25">
        <v>298.10000000000002</v>
      </c>
      <c r="K25">
        <v>62.2</v>
      </c>
      <c r="L25">
        <v>69.8</v>
      </c>
      <c r="M25">
        <v>1.77</v>
      </c>
      <c r="N25">
        <v>54.4</v>
      </c>
      <c r="O25">
        <v>5</v>
      </c>
      <c r="P25">
        <v>208</v>
      </c>
      <c r="Q25">
        <v>578</v>
      </c>
      <c r="R25">
        <v>162</v>
      </c>
    </row>
    <row r="26" spans="1:18" x14ac:dyDescent="0.25">
      <c r="A26" s="7">
        <v>25</v>
      </c>
      <c r="B26" t="s">
        <v>70</v>
      </c>
      <c r="C26">
        <v>35</v>
      </c>
      <c r="D26">
        <v>16</v>
      </c>
      <c r="E26">
        <v>58</v>
      </c>
      <c r="F26">
        <v>15</v>
      </c>
      <c r="G26">
        <v>5</v>
      </c>
      <c r="H26">
        <v>0</v>
      </c>
      <c r="I26" s="14">
        <v>2899557</v>
      </c>
      <c r="J26">
        <v>304.60000000000002</v>
      </c>
      <c r="K26">
        <v>59.6</v>
      </c>
      <c r="L26">
        <v>66.599999999999994</v>
      </c>
      <c r="M26">
        <v>1.786</v>
      </c>
      <c r="N26">
        <v>45.7</v>
      </c>
      <c r="O26">
        <v>7</v>
      </c>
      <c r="P26">
        <v>219</v>
      </c>
      <c r="Q26">
        <v>638</v>
      </c>
      <c r="R26">
        <v>161</v>
      </c>
    </row>
    <row r="27" spans="1:18" x14ac:dyDescent="0.25">
      <c r="A27" s="7">
        <v>26</v>
      </c>
      <c r="B27" t="s">
        <v>252</v>
      </c>
      <c r="C27">
        <v>32</v>
      </c>
      <c r="D27">
        <v>24</v>
      </c>
      <c r="E27">
        <v>89</v>
      </c>
      <c r="F27">
        <v>21</v>
      </c>
      <c r="G27">
        <v>8</v>
      </c>
      <c r="H27">
        <v>1</v>
      </c>
      <c r="I27" s="14">
        <v>2858943.8</v>
      </c>
      <c r="J27">
        <v>287.60000000000002</v>
      </c>
      <c r="K27">
        <v>65.8</v>
      </c>
      <c r="L27">
        <v>66.400000000000006</v>
      </c>
      <c r="M27">
        <v>1.742</v>
      </c>
      <c r="N27">
        <v>52.7</v>
      </c>
      <c r="O27">
        <v>10</v>
      </c>
      <c r="P27">
        <v>347</v>
      </c>
      <c r="Q27">
        <v>975</v>
      </c>
      <c r="R27">
        <v>237</v>
      </c>
    </row>
    <row r="28" spans="1:18" x14ac:dyDescent="0.25">
      <c r="A28" s="7">
        <v>27</v>
      </c>
      <c r="B28" t="s">
        <v>358</v>
      </c>
      <c r="C28">
        <v>36</v>
      </c>
      <c r="D28">
        <v>28</v>
      </c>
      <c r="E28">
        <v>95</v>
      </c>
      <c r="F28">
        <v>19</v>
      </c>
      <c r="G28">
        <v>4</v>
      </c>
      <c r="H28">
        <v>1</v>
      </c>
      <c r="I28" s="14">
        <v>2699205.3</v>
      </c>
      <c r="J28">
        <v>304.5</v>
      </c>
      <c r="K28">
        <v>56.1</v>
      </c>
      <c r="L28">
        <v>65.7</v>
      </c>
      <c r="M28">
        <v>1.7470000000000001</v>
      </c>
      <c r="N28">
        <v>48.9</v>
      </c>
      <c r="O28">
        <v>14</v>
      </c>
      <c r="P28">
        <v>366</v>
      </c>
      <c r="Q28">
        <v>1053</v>
      </c>
      <c r="R28">
        <v>236</v>
      </c>
    </row>
    <row r="29" spans="1:18" x14ac:dyDescent="0.25">
      <c r="A29" s="7">
        <v>28</v>
      </c>
      <c r="B29" t="s">
        <v>949</v>
      </c>
      <c r="C29">
        <v>25</v>
      </c>
      <c r="D29">
        <v>28</v>
      </c>
      <c r="E29">
        <v>99</v>
      </c>
      <c r="F29">
        <v>22</v>
      </c>
      <c r="G29">
        <v>4</v>
      </c>
      <c r="H29">
        <v>1</v>
      </c>
      <c r="I29" s="14">
        <v>2692113.3</v>
      </c>
      <c r="J29">
        <v>288.3</v>
      </c>
      <c r="K29">
        <v>68.7</v>
      </c>
      <c r="L29">
        <v>66.400000000000006</v>
      </c>
      <c r="M29">
        <v>1.7689999999999999</v>
      </c>
      <c r="N29">
        <v>51</v>
      </c>
      <c r="O29">
        <v>7</v>
      </c>
      <c r="P29">
        <v>361</v>
      </c>
      <c r="Q29">
        <v>1104</v>
      </c>
      <c r="R29">
        <v>277</v>
      </c>
    </row>
    <row r="30" spans="1:18" x14ac:dyDescent="0.25">
      <c r="A30" s="7">
        <v>29</v>
      </c>
      <c r="B30" t="s">
        <v>95</v>
      </c>
      <c r="C30">
        <v>35</v>
      </c>
      <c r="D30">
        <v>16</v>
      </c>
      <c r="E30">
        <v>56</v>
      </c>
      <c r="F30">
        <v>14</v>
      </c>
      <c r="G30">
        <v>3</v>
      </c>
      <c r="H30">
        <v>1</v>
      </c>
      <c r="I30" s="14">
        <v>2510115.7999999998</v>
      </c>
      <c r="J30">
        <v>292.39999999999998</v>
      </c>
      <c r="K30">
        <v>61.2</v>
      </c>
      <c r="L30">
        <v>65</v>
      </c>
      <c r="M30">
        <v>1.762</v>
      </c>
      <c r="N30">
        <v>56.4</v>
      </c>
      <c r="O30">
        <v>6</v>
      </c>
      <c r="P30">
        <v>204</v>
      </c>
      <c r="Q30">
        <v>635</v>
      </c>
      <c r="R30">
        <v>142</v>
      </c>
    </row>
    <row r="31" spans="1:18" x14ac:dyDescent="0.25">
      <c r="A31" s="7">
        <v>30</v>
      </c>
      <c r="B31" t="s">
        <v>29</v>
      </c>
      <c r="C31">
        <v>38</v>
      </c>
      <c r="D31">
        <v>19</v>
      </c>
      <c r="E31">
        <v>62</v>
      </c>
      <c r="F31">
        <v>12</v>
      </c>
      <c r="G31">
        <v>3</v>
      </c>
      <c r="H31">
        <v>1</v>
      </c>
      <c r="I31" s="14">
        <v>2494153</v>
      </c>
      <c r="J31">
        <v>274.8</v>
      </c>
      <c r="K31">
        <v>69.7</v>
      </c>
      <c r="L31">
        <v>64.400000000000006</v>
      </c>
      <c r="M31">
        <v>1.762</v>
      </c>
      <c r="N31">
        <v>38.4</v>
      </c>
      <c r="O31">
        <v>2</v>
      </c>
      <c r="P31">
        <v>222</v>
      </c>
      <c r="Q31">
        <v>730</v>
      </c>
      <c r="R31">
        <v>147</v>
      </c>
    </row>
    <row r="32" spans="1:18" x14ac:dyDescent="0.25">
      <c r="A32" s="7">
        <v>31</v>
      </c>
      <c r="B32" t="s">
        <v>247</v>
      </c>
      <c r="C32">
        <v>36</v>
      </c>
      <c r="D32">
        <v>16</v>
      </c>
      <c r="E32">
        <v>54</v>
      </c>
      <c r="F32">
        <v>13</v>
      </c>
      <c r="G32">
        <v>4</v>
      </c>
      <c r="H32">
        <v>0</v>
      </c>
      <c r="I32" s="14">
        <v>2408279.2999999998</v>
      </c>
      <c r="J32">
        <v>285.5</v>
      </c>
      <c r="K32">
        <v>70.099999999999994</v>
      </c>
      <c r="L32">
        <v>66.3</v>
      </c>
      <c r="M32">
        <v>1.7390000000000001</v>
      </c>
      <c r="N32">
        <v>33.299999999999997</v>
      </c>
      <c r="O32">
        <v>4</v>
      </c>
      <c r="P32">
        <v>204</v>
      </c>
      <c r="Q32">
        <v>587</v>
      </c>
      <c r="R32">
        <v>160</v>
      </c>
    </row>
    <row r="33" spans="1:18" x14ac:dyDescent="0.25">
      <c r="A33" s="7">
        <v>32</v>
      </c>
      <c r="B33" t="s">
        <v>455</v>
      </c>
      <c r="C33">
        <v>27</v>
      </c>
      <c r="D33">
        <v>27</v>
      </c>
      <c r="E33">
        <v>84</v>
      </c>
      <c r="F33">
        <v>17</v>
      </c>
      <c r="G33">
        <v>2</v>
      </c>
      <c r="H33">
        <v>1</v>
      </c>
      <c r="I33" s="14">
        <v>2351857.2999999998</v>
      </c>
      <c r="J33">
        <v>306.89999999999998</v>
      </c>
      <c r="K33">
        <v>59.5</v>
      </c>
      <c r="L33">
        <v>67.099999999999994</v>
      </c>
      <c r="M33">
        <v>1.7929999999999999</v>
      </c>
      <c r="N33">
        <v>45.8</v>
      </c>
      <c r="O33">
        <v>10</v>
      </c>
      <c r="P33">
        <v>296</v>
      </c>
      <c r="Q33">
        <v>929</v>
      </c>
      <c r="R33">
        <v>242</v>
      </c>
    </row>
    <row r="34" spans="1:18" x14ac:dyDescent="0.25">
      <c r="A34" s="7">
        <v>33</v>
      </c>
      <c r="B34" t="s">
        <v>285</v>
      </c>
      <c r="C34">
        <v>33</v>
      </c>
      <c r="D34">
        <v>23</v>
      </c>
      <c r="E34">
        <v>78</v>
      </c>
      <c r="F34">
        <v>18</v>
      </c>
      <c r="G34">
        <v>3</v>
      </c>
      <c r="H34">
        <v>1</v>
      </c>
      <c r="I34" s="14">
        <v>2349950.5</v>
      </c>
      <c r="J34">
        <v>292.2</v>
      </c>
      <c r="K34">
        <v>63.6</v>
      </c>
      <c r="L34">
        <v>65.2</v>
      </c>
      <c r="M34">
        <v>1.802</v>
      </c>
      <c r="N34">
        <v>58.6</v>
      </c>
      <c r="O34">
        <v>6</v>
      </c>
      <c r="P34">
        <v>268</v>
      </c>
      <c r="Q34">
        <v>905</v>
      </c>
      <c r="R34">
        <v>212</v>
      </c>
    </row>
    <row r="35" spans="1:18" x14ac:dyDescent="0.25">
      <c r="A35" s="7">
        <v>34</v>
      </c>
      <c r="B35" t="s">
        <v>950</v>
      </c>
      <c r="C35">
        <v>31</v>
      </c>
      <c r="D35">
        <v>21</v>
      </c>
      <c r="E35">
        <v>72</v>
      </c>
      <c r="F35">
        <v>15</v>
      </c>
      <c r="G35">
        <v>5</v>
      </c>
      <c r="H35">
        <v>1</v>
      </c>
      <c r="I35" s="14">
        <v>2255695.2999999998</v>
      </c>
      <c r="J35">
        <v>286.3</v>
      </c>
      <c r="K35">
        <v>58.9</v>
      </c>
      <c r="L35">
        <v>61.9</v>
      </c>
      <c r="M35">
        <v>1.718</v>
      </c>
      <c r="N35">
        <v>65.400000000000006</v>
      </c>
      <c r="O35">
        <v>14</v>
      </c>
      <c r="P35">
        <v>272</v>
      </c>
      <c r="Q35">
        <v>807</v>
      </c>
      <c r="R35">
        <v>182</v>
      </c>
    </row>
    <row r="36" spans="1:18" x14ac:dyDescent="0.25">
      <c r="A36" s="7">
        <v>35</v>
      </c>
      <c r="B36" t="s">
        <v>311</v>
      </c>
      <c r="C36">
        <v>35</v>
      </c>
      <c r="D36">
        <v>27</v>
      </c>
      <c r="E36">
        <v>88</v>
      </c>
      <c r="F36">
        <v>17</v>
      </c>
      <c r="G36">
        <v>4</v>
      </c>
      <c r="H36">
        <v>1</v>
      </c>
      <c r="I36" s="14">
        <v>2225006.7999999998</v>
      </c>
      <c r="J36">
        <v>284</v>
      </c>
      <c r="K36">
        <v>62.3</v>
      </c>
      <c r="L36">
        <v>65.900000000000006</v>
      </c>
      <c r="M36">
        <v>1.7869999999999999</v>
      </c>
      <c r="N36">
        <v>39.4</v>
      </c>
      <c r="O36">
        <v>10</v>
      </c>
      <c r="P36">
        <v>300</v>
      </c>
      <c r="Q36">
        <v>1000</v>
      </c>
      <c r="R36">
        <v>246</v>
      </c>
    </row>
    <row r="37" spans="1:18" x14ac:dyDescent="0.25">
      <c r="A37" s="7">
        <v>36</v>
      </c>
      <c r="B37" t="s">
        <v>338</v>
      </c>
      <c r="C37">
        <v>32</v>
      </c>
      <c r="D37">
        <v>22</v>
      </c>
      <c r="E37">
        <v>73</v>
      </c>
      <c r="F37">
        <v>17</v>
      </c>
      <c r="G37">
        <v>3</v>
      </c>
      <c r="H37">
        <v>0</v>
      </c>
      <c r="I37" s="14">
        <v>2172883.2999999998</v>
      </c>
      <c r="J37">
        <v>298.2</v>
      </c>
      <c r="K37">
        <v>59.2</v>
      </c>
      <c r="L37">
        <v>65.3</v>
      </c>
      <c r="M37">
        <v>1.7749999999999999</v>
      </c>
      <c r="N37">
        <v>43.2</v>
      </c>
      <c r="O37">
        <v>4</v>
      </c>
      <c r="P37">
        <v>270</v>
      </c>
      <c r="Q37">
        <v>799</v>
      </c>
      <c r="R37">
        <v>205</v>
      </c>
    </row>
    <row r="38" spans="1:18" x14ac:dyDescent="0.25">
      <c r="A38" s="7">
        <v>37</v>
      </c>
      <c r="B38" t="s">
        <v>121</v>
      </c>
      <c r="C38">
        <v>40</v>
      </c>
      <c r="D38">
        <v>25</v>
      </c>
      <c r="E38">
        <v>78</v>
      </c>
      <c r="F38">
        <v>16</v>
      </c>
      <c r="G38">
        <v>3</v>
      </c>
      <c r="H38">
        <v>1</v>
      </c>
      <c r="I38" s="14">
        <v>2144780.2999999998</v>
      </c>
      <c r="J38">
        <v>276</v>
      </c>
      <c r="K38">
        <v>68.599999999999994</v>
      </c>
      <c r="L38">
        <v>64</v>
      </c>
      <c r="M38">
        <v>1.8</v>
      </c>
      <c r="N38">
        <v>52.6</v>
      </c>
      <c r="O38">
        <v>7</v>
      </c>
      <c r="P38">
        <v>237</v>
      </c>
      <c r="Q38">
        <v>906</v>
      </c>
      <c r="R38">
        <v>227</v>
      </c>
    </row>
    <row r="39" spans="1:18" x14ac:dyDescent="0.25">
      <c r="A39" s="7">
        <v>38</v>
      </c>
      <c r="B39" t="s">
        <v>211</v>
      </c>
      <c r="C39">
        <v>31</v>
      </c>
      <c r="D39">
        <v>25</v>
      </c>
      <c r="E39">
        <v>80</v>
      </c>
      <c r="F39">
        <v>18</v>
      </c>
      <c r="G39">
        <v>6</v>
      </c>
      <c r="H39">
        <v>0</v>
      </c>
      <c r="I39" s="14">
        <v>2029942.8</v>
      </c>
      <c r="J39">
        <v>281.5</v>
      </c>
      <c r="K39">
        <v>65.900000000000006</v>
      </c>
      <c r="L39">
        <v>61.3</v>
      </c>
      <c r="M39">
        <v>1.7529999999999999</v>
      </c>
      <c r="N39">
        <v>54</v>
      </c>
      <c r="O39">
        <v>3</v>
      </c>
      <c r="P39">
        <v>284</v>
      </c>
      <c r="Q39">
        <v>919</v>
      </c>
      <c r="R39">
        <v>204</v>
      </c>
    </row>
    <row r="40" spans="1:18" x14ac:dyDescent="0.25">
      <c r="A40" s="7">
        <v>39</v>
      </c>
      <c r="B40" t="s">
        <v>321</v>
      </c>
      <c r="C40">
        <v>35</v>
      </c>
      <c r="D40">
        <v>31</v>
      </c>
      <c r="E40">
        <v>115</v>
      </c>
      <c r="F40">
        <v>27</v>
      </c>
      <c r="G40">
        <v>4</v>
      </c>
      <c r="H40">
        <v>0</v>
      </c>
      <c r="I40" s="14">
        <v>2015251.5</v>
      </c>
      <c r="J40">
        <v>288.8</v>
      </c>
      <c r="K40">
        <v>63.4</v>
      </c>
      <c r="L40">
        <v>66.8</v>
      </c>
      <c r="M40">
        <v>1.764</v>
      </c>
      <c r="N40">
        <v>48.5</v>
      </c>
      <c r="O40">
        <v>17</v>
      </c>
      <c r="P40">
        <v>425</v>
      </c>
      <c r="Q40">
        <v>1313</v>
      </c>
      <c r="R40">
        <v>290</v>
      </c>
    </row>
    <row r="41" spans="1:18" x14ac:dyDescent="0.25">
      <c r="A41" s="7">
        <v>40</v>
      </c>
      <c r="B41" t="s">
        <v>406</v>
      </c>
      <c r="C41">
        <v>31</v>
      </c>
      <c r="D41">
        <v>25</v>
      </c>
      <c r="E41">
        <v>80</v>
      </c>
      <c r="F41">
        <v>15</v>
      </c>
      <c r="G41">
        <v>6</v>
      </c>
      <c r="H41">
        <v>0</v>
      </c>
      <c r="I41" s="14">
        <v>1972165.9</v>
      </c>
      <c r="J41">
        <v>285.5</v>
      </c>
      <c r="K41">
        <v>60.9</v>
      </c>
      <c r="L41">
        <v>62.9</v>
      </c>
      <c r="M41">
        <v>1.7569999999999999</v>
      </c>
      <c r="N41">
        <v>56.1</v>
      </c>
      <c r="O41">
        <v>0</v>
      </c>
      <c r="P41">
        <v>308</v>
      </c>
      <c r="Q41">
        <v>894</v>
      </c>
      <c r="R41">
        <v>202</v>
      </c>
    </row>
    <row r="42" spans="1:18" x14ac:dyDescent="0.25">
      <c r="A42" s="7">
        <v>41</v>
      </c>
      <c r="B42" t="s">
        <v>361</v>
      </c>
      <c r="C42">
        <v>31</v>
      </c>
      <c r="D42">
        <v>23</v>
      </c>
      <c r="E42">
        <v>84</v>
      </c>
      <c r="F42">
        <v>19</v>
      </c>
      <c r="G42">
        <v>2</v>
      </c>
      <c r="H42">
        <v>1</v>
      </c>
      <c r="I42" s="14">
        <v>1933760.5</v>
      </c>
      <c r="J42">
        <v>289.39999999999998</v>
      </c>
      <c r="K42">
        <v>55.2</v>
      </c>
      <c r="L42">
        <v>62.8</v>
      </c>
      <c r="M42">
        <v>1.804</v>
      </c>
      <c r="N42">
        <v>48.9</v>
      </c>
      <c r="O42">
        <v>3</v>
      </c>
      <c r="P42">
        <v>280</v>
      </c>
      <c r="Q42">
        <v>948</v>
      </c>
      <c r="R42">
        <v>255</v>
      </c>
    </row>
    <row r="43" spans="1:18" x14ac:dyDescent="0.25">
      <c r="A43" s="7">
        <v>42</v>
      </c>
      <c r="B43" t="s">
        <v>110</v>
      </c>
      <c r="C43">
        <v>44</v>
      </c>
      <c r="D43">
        <v>22</v>
      </c>
      <c r="E43">
        <v>78</v>
      </c>
      <c r="F43">
        <v>19</v>
      </c>
      <c r="G43">
        <v>5</v>
      </c>
      <c r="H43">
        <v>0</v>
      </c>
      <c r="I43" s="14">
        <v>1916651.4</v>
      </c>
      <c r="J43">
        <v>291</v>
      </c>
      <c r="K43">
        <v>65.900000000000006</v>
      </c>
      <c r="L43">
        <v>68.599999999999994</v>
      </c>
      <c r="M43">
        <v>1.7689999999999999</v>
      </c>
      <c r="N43">
        <v>48.8</v>
      </c>
      <c r="O43">
        <v>7</v>
      </c>
      <c r="P43">
        <v>291</v>
      </c>
      <c r="Q43">
        <v>886</v>
      </c>
      <c r="R43">
        <v>197</v>
      </c>
    </row>
    <row r="44" spans="1:18" x14ac:dyDescent="0.25">
      <c r="A44" s="7">
        <v>43</v>
      </c>
      <c r="B44" t="s">
        <v>271</v>
      </c>
      <c r="C44">
        <v>43</v>
      </c>
      <c r="D44">
        <v>25</v>
      </c>
      <c r="E44">
        <v>86</v>
      </c>
      <c r="F44">
        <v>18</v>
      </c>
      <c r="G44">
        <v>4</v>
      </c>
      <c r="H44">
        <v>0</v>
      </c>
      <c r="I44" s="14">
        <v>1845396.8</v>
      </c>
      <c r="J44">
        <v>285.60000000000002</v>
      </c>
      <c r="K44">
        <v>61.7</v>
      </c>
      <c r="L44">
        <v>59.7</v>
      </c>
      <c r="M44">
        <v>1.7529999999999999</v>
      </c>
      <c r="N44">
        <v>44.7</v>
      </c>
      <c r="O44">
        <v>8</v>
      </c>
      <c r="P44">
        <v>295</v>
      </c>
      <c r="Q44">
        <v>961</v>
      </c>
      <c r="R44">
        <v>256</v>
      </c>
    </row>
    <row r="45" spans="1:18" x14ac:dyDescent="0.25">
      <c r="A45" s="7">
        <v>44</v>
      </c>
      <c r="B45" t="s">
        <v>436</v>
      </c>
      <c r="C45">
        <v>25</v>
      </c>
      <c r="D45">
        <v>28</v>
      </c>
      <c r="E45">
        <v>99</v>
      </c>
      <c r="F45">
        <v>21</v>
      </c>
      <c r="G45">
        <v>6</v>
      </c>
      <c r="H45">
        <v>0</v>
      </c>
      <c r="I45" s="14">
        <v>1774478.9</v>
      </c>
      <c r="J45">
        <v>291.60000000000002</v>
      </c>
      <c r="K45">
        <v>60.3</v>
      </c>
      <c r="L45">
        <v>66.599999999999994</v>
      </c>
      <c r="M45">
        <v>1.778</v>
      </c>
      <c r="N45">
        <v>60.8</v>
      </c>
      <c r="O45">
        <v>7</v>
      </c>
      <c r="P45">
        <v>352</v>
      </c>
      <c r="Q45">
        <v>1154</v>
      </c>
      <c r="R45">
        <v>241</v>
      </c>
    </row>
    <row r="46" spans="1:18" x14ac:dyDescent="0.25">
      <c r="A46" s="7">
        <v>45</v>
      </c>
      <c r="B46" t="s">
        <v>240</v>
      </c>
      <c r="C46">
        <v>39</v>
      </c>
      <c r="D46">
        <v>15</v>
      </c>
      <c r="E46">
        <v>56</v>
      </c>
      <c r="F46">
        <v>15</v>
      </c>
      <c r="G46">
        <v>4</v>
      </c>
      <c r="H46">
        <v>0</v>
      </c>
      <c r="I46" s="14">
        <v>1715271.5</v>
      </c>
      <c r="J46">
        <v>285</v>
      </c>
      <c r="K46">
        <v>65.099999999999994</v>
      </c>
      <c r="L46">
        <v>61.6</v>
      </c>
      <c r="M46">
        <v>1.7649999999999999</v>
      </c>
      <c r="N46">
        <v>56.1</v>
      </c>
      <c r="O46">
        <v>4</v>
      </c>
      <c r="P46">
        <v>191</v>
      </c>
      <c r="Q46">
        <v>653</v>
      </c>
      <c r="R46">
        <v>144</v>
      </c>
    </row>
    <row r="47" spans="1:18" x14ac:dyDescent="0.25">
      <c r="A47" s="7">
        <v>46</v>
      </c>
      <c r="B47" t="s">
        <v>37</v>
      </c>
      <c r="C47">
        <v>39</v>
      </c>
      <c r="D47">
        <v>23</v>
      </c>
      <c r="E47">
        <v>72</v>
      </c>
      <c r="F47">
        <v>15</v>
      </c>
      <c r="G47">
        <v>4</v>
      </c>
      <c r="H47">
        <v>0</v>
      </c>
      <c r="I47" s="14">
        <v>1701364.6</v>
      </c>
      <c r="J47">
        <v>286.8</v>
      </c>
      <c r="K47">
        <v>64.400000000000006</v>
      </c>
      <c r="L47">
        <v>64.8</v>
      </c>
      <c r="M47">
        <v>1.74</v>
      </c>
      <c r="N47">
        <v>54.6</v>
      </c>
      <c r="O47">
        <v>12</v>
      </c>
      <c r="P47">
        <v>280</v>
      </c>
      <c r="Q47">
        <v>779</v>
      </c>
      <c r="R47">
        <v>196</v>
      </c>
    </row>
    <row r="48" spans="1:18" x14ac:dyDescent="0.25">
      <c r="A48" s="7">
        <v>47</v>
      </c>
      <c r="B48" t="s">
        <v>6</v>
      </c>
      <c r="C48">
        <v>48</v>
      </c>
      <c r="D48">
        <v>19</v>
      </c>
      <c r="E48">
        <v>58</v>
      </c>
      <c r="F48">
        <v>12</v>
      </c>
      <c r="G48">
        <v>5</v>
      </c>
      <c r="H48">
        <v>0</v>
      </c>
      <c r="I48" s="14">
        <v>1658428.1</v>
      </c>
      <c r="J48">
        <v>275.5</v>
      </c>
      <c r="K48">
        <v>69.8</v>
      </c>
      <c r="L48">
        <v>66.099999999999994</v>
      </c>
      <c r="M48">
        <v>1.78</v>
      </c>
      <c r="N48">
        <v>59.2</v>
      </c>
      <c r="O48">
        <v>5</v>
      </c>
      <c r="P48">
        <v>196</v>
      </c>
      <c r="Q48">
        <v>677</v>
      </c>
      <c r="R48">
        <v>149</v>
      </c>
    </row>
    <row r="49" spans="1:18" x14ac:dyDescent="0.25">
      <c r="A49" s="7">
        <v>48</v>
      </c>
      <c r="B49" t="s">
        <v>351</v>
      </c>
      <c r="C49">
        <v>37</v>
      </c>
      <c r="D49">
        <v>28</v>
      </c>
      <c r="E49">
        <v>101</v>
      </c>
      <c r="F49">
        <v>23</v>
      </c>
      <c r="G49">
        <v>6</v>
      </c>
      <c r="H49">
        <v>0</v>
      </c>
      <c r="I49" s="14">
        <v>1638419.5</v>
      </c>
      <c r="J49">
        <v>296.5</v>
      </c>
      <c r="K49">
        <v>52.7</v>
      </c>
      <c r="L49">
        <v>64.3</v>
      </c>
      <c r="M49">
        <v>1.76</v>
      </c>
      <c r="N49">
        <v>52.7</v>
      </c>
      <c r="O49">
        <v>14</v>
      </c>
      <c r="P49">
        <v>375</v>
      </c>
      <c r="Q49">
        <v>1122</v>
      </c>
      <c r="R49">
        <v>276</v>
      </c>
    </row>
    <row r="50" spans="1:18" x14ac:dyDescent="0.25">
      <c r="A50" s="7">
        <v>49</v>
      </c>
      <c r="B50" t="s">
        <v>951</v>
      </c>
      <c r="C50">
        <v>24</v>
      </c>
      <c r="D50">
        <v>28</v>
      </c>
      <c r="E50">
        <v>101</v>
      </c>
      <c r="F50">
        <v>23</v>
      </c>
      <c r="G50">
        <v>4</v>
      </c>
      <c r="H50">
        <v>0</v>
      </c>
      <c r="I50" s="14">
        <v>1629750.9</v>
      </c>
      <c r="J50">
        <v>300.39999999999998</v>
      </c>
      <c r="K50">
        <v>59.3</v>
      </c>
      <c r="L50">
        <v>64.7</v>
      </c>
      <c r="M50">
        <v>1.78</v>
      </c>
      <c r="N50">
        <v>48.3</v>
      </c>
      <c r="O50">
        <v>12</v>
      </c>
      <c r="P50">
        <v>357</v>
      </c>
      <c r="Q50">
        <v>1162</v>
      </c>
      <c r="R50">
        <v>256</v>
      </c>
    </row>
    <row r="51" spans="1:18" x14ac:dyDescent="0.25">
      <c r="A51" s="7">
        <v>50</v>
      </c>
      <c r="B51" t="s">
        <v>69</v>
      </c>
      <c r="C51">
        <v>37</v>
      </c>
      <c r="D51">
        <v>21</v>
      </c>
      <c r="E51">
        <v>68</v>
      </c>
      <c r="F51">
        <v>15</v>
      </c>
      <c r="G51">
        <v>5</v>
      </c>
      <c r="H51">
        <v>0</v>
      </c>
      <c r="I51" s="14">
        <v>1616789</v>
      </c>
      <c r="J51">
        <v>289.5</v>
      </c>
      <c r="K51">
        <v>57.9</v>
      </c>
      <c r="L51">
        <v>63.6</v>
      </c>
      <c r="M51">
        <v>1.784</v>
      </c>
      <c r="N51">
        <v>52.9</v>
      </c>
      <c r="O51">
        <v>5</v>
      </c>
      <c r="P51">
        <v>231</v>
      </c>
      <c r="Q51">
        <v>774</v>
      </c>
      <c r="R51">
        <v>188</v>
      </c>
    </row>
    <row r="52" spans="1:18" x14ac:dyDescent="0.25">
      <c r="A52" s="7">
        <v>51</v>
      </c>
      <c r="B52" t="s">
        <v>2</v>
      </c>
      <c r="C52">
        <v>52</v>
      </c>
      <c r="D52">
        <v>27</v>
      </c>
      <c r="E52">
        <v>99</v>
      </c>
      <c r="F52">
        <v>23</v>
      </c>
      <c r="G52">
        <v>5</v>
      </c>
      <c r="H52">
        <v>0</v>
      </c>
      <c r="I52" s="14">
        <v>1586304.8</v>
      </c>
      <c r="J52">
        <v>295.39999999999998</v>
      </c>
      <c r="K52">
        <v>61.6</v>
      </c>
      <c r="L52">
        <v>66.2</v>
      </c>
      <c r="M52">
        <v>1.7869999999999999</v>
      </c>
      <c r="N52">
        <v>50.9</v>
      </c>
      <c r="O52">
        <v>11</v>
      </c>
      <c r="P52">
        <v>356</v>
      </c>
      <c r="Q52">
        <v>1114</v>
      </c>
      <c r="R52">
        <v>273</v>
      </c>
    </row>
    <row r="53" spans="1:18" x14ac:dyDescent="0.25">
      <c r="A53" s="7">
        <v>52</v>
      </c>
      <c r="B53" t="s">
        <v>289</v>
      </c>
      <c r="C53">
        <v>32</v>
      </c>
      <c r="D53">
        <v>29</v>
      </c>
      <c r="E53">
        <v>102</v>
      </c>
      <c r="F53">
        <v>22</v>
      </c>
      <c r="G53">
        <v>4</v>
      </c>
      <c r="H53">
        <v>0</v>
      </c>
      <c r="I53" s="14">
        <v>1563670.1</v>
      </c>
      <c r="J53">
        <v>292</v>
      </c>
      <c r="K53">
        <v>61.9</v>
      </c>
      <c r="L53">
        <v>63.7</v>
      </c>
      <c r="M53">
        <v>1.7450000000000001</v>
      </c>
      <c r="N53">
        <v>44.9</v>
      </c>
      <c r="O53">
        <v>8</v>
      </c>
      <c r="P53">
        <v>388</v>
      </c>
      <c r="Q53">
        <v>1136</v>
      </c>
      <c r="R53">
        <v>256</v>
      </c>
    </row>
    <row r="54" spans="1:18" x14ac:dyDescent="0.25">
      <c r="A54" s="7">
        <v>53</v>
      </c>
      <c r="B54" t="s">
        <v>50</v>
      </c>
      <c r="C54">
        <v>43</v>
      </c>
      <c r="D54">
        <v>18</v>
      </c>
      <c r="E54">
        <v>63</v>
      </c>
      <c r="F54">
        <v>15</v>
      </c>
      <c r="G54">
        <v>4</v>
      </c>
      <c r="H54">
        <v>0</v>
      </c>
      <c r="I54" s="14">
        <v>1546271.8</v>
      </c>
      <c r="J54">
        <v>293.60000000000002</v>
      </c>
      <c r="K54">
        <v>59.9</v>
      </c>
      <c r="L54">
        <v>62.2</v>
      </c>
      <c r="M54">
        <v>1.7490000000000001</v>
      </c>
      <c r="N54">
        <v>59.4</v>
      </c>
      <c r="O54">
        <v>6</v>
      </c>
      <c r="P54">
        <v>221</v>
      </c>
      <c r="Q54">
        <v>713</v>
      </c>
      <c r="R54">
        <v>180</v>
      </c>
    </row>
    <row r="55" spans="1:18" x14ac:dyDescent="0.25">
      <c r="A55" s="7">
        <v>54</v>
      </c>
      <c r="B55" t="s">
        <v>265</v>
      </c>
      <c r="C55">
        <v>35</v>
      </c>
      <c r="D55">
        <v>25</v>
      </c>
      <c r="E55">
        <v>81</v>
      </c>
      <c r="F55">
        <v>17</v>
      </c>
      <c r="G55">
        <v>6</v>
      </c>
      <c r="H55">
        <v>0</v>
      </c>
      <c r="I55" s="14">
        <v>1546036.4</v>
      </c>
      <c r="J55">
        <v>292.89999999999998</v>
      </c>
      <c r="K55">
        <v>65.099999999999994</v>
      </c>
      <c r="L55">
        <v>64.400000000000006</v>
      </c>
      <c r="M55">
        <v>1.792</v>
      </c>
      <c r="N55">
        <v>40.9</v>
      </c>
      <c r="O55">
        <v>2</v>
      </c>
      <c r="P55">
        <v>286</v>
      </c>
      <c r="Q55">
        <v>943</v>
      </c>
      <c r="R55">
        <v>201</v>
      </c>
    </row>
    <row r="56" spans="1:18" x14ac:dyDescent="0.25">
      <c r="A56" s="7">
        <v>55</v>
      </c>
      <c r="B56" t="s">
        <v>342</v>
      </c>
      <c r="C56">
        <v>39</v>
      </c>
      <c r="D56">
        <v>32</v>
      </c>
      <c r="E56">
        <v>98</v>
      </c>
      <c r="F56">
        <v>18</v>
      </c>
      <c r="G56">
        <v>2</v>
      </c>
      <c r="H56">
        <v>1</v>
      </c>
      <c r="I56" s="14">
        <v>1540748.8</v>
      </c>
      <c r="J56">
        <v>297.2</v>
      </c>
      <c r="K56">
        <v>55.6</v>
      </c>
      <c r="L56">
        <v>62.3</v>
      </c>
      <c r="M56">
        <v>1.75</v>
      </c>
      <c r="N56">
        <v>49.5</v>
      </c>
      <c r="O56">
        <v>9</v>
      </c>
      <c r="P56">
        <v>345</v>
      </c>
      <c r="Q56">
        <v>1059</v>
      </c>
      <c r="R56">
        <v>294</v>
      </c>
    </row>
    <row r="57" spans="1:18" x14ac:dyDescent="0.25">
      <c r="A57" s="7">
        <v>56</v>
      </c>
      <c r="B57" t="s">
        <v>262</v>
      </c>
      <c r="C57">
        <v>38</v>
      </c>
      <c r="D57">
        <v>29</v>
      </c>
      <c r="E57">
        <v>88</v>
      </c>
      <c r="F57">
        <v>15</v>
      </c>
      <c r="G57">
        <v>3</v>
      </c>
      <c r="H57">
        <v>0</v>
      </c>
      <c r="I57" s="14">
        <v>1533360.6</v>
      </c>
      <c r="J57">
        <v>284</v>
      </c>
      <c r="K57">
        <v>64.7</v>
      </c>
      <c r="L57">
        <v>66.5</v>
      </c>
      <c r="M57">
        <v>1.7909999999999999</v>
      </c>
      <c r="N57">
        <v>45.5</v>
      </c>
      <c r="O57">
        <v>5</v>
      </c>
      <c r="P57">
        <v>317</v>
      </c>
      <c r="Q57">
        <v>989</v>
      </c>
      <c r="R57">
        <v>238</v>
      </c>
    </row>
    <row r="58" spans="1:18" x14ac:dyDescent="0.25">
      <c r="A58" s="7">
        <v>57</v>
      </c>
      <c r="B58" t="s">
        <v>230</v>
      </c>
      <c r="C58">
        <v>46</v>
      </c>
      <c r="D58">
        <v>30</v>
      </c>
      <c r="E58">
        <v>104</v>
      </c>
      <c r="F58">
        <v>22</v>
      </c>
      <c r="G58">
        <v>6</v>
      </c>
      <c r="H58">
        <v>0</v>
      </c>
      <c r="I58" s="14">
        <v>1511628.1</v>
      </c>
      <c r="J58">
        <v>282.60000000000002</v>
      </c>
      <c r="K58">
        <v>65.7</v>
      </c>
      <c r="L58">
        <v>62.1</v>
      </c>
      <c r="M58">
        <v>1.748</v>
      </c>
      <c r="N58">
        <v>45.9</v>
      </c>
      <c r="O58">
        <v>12</v>
      </c>
      <c r="P58">
        <v>382</v>
      </c>
      <c r="Q58">
        <v>1166</v>
      </c>
      <c r="R58">
        <v>287</v>
      </c>
    </row>
    <row r="59" spans="1:18" x14ac:dyDescent="0.25">
      <c r="A59" s="7">
        <v>58</v>
      </c>
      <c r="B59" t="s">
        <v>424</v>
      </c>
      <c r="C59">
        <v>37</v>
      </c>
      <c r="D59">
        <v>11</v>
      </c>
      <c r="E59">
        <v>36</v>
      </c>
      <c r="F59">
        <v>9</v>
      </c>
      <c r="G59">
        <v>4</v>
      </c>
      <c r="H59">
        <v>0</v>
      </c>
      <c r="I59" s="14">
        <v>1511221.3</v>
      </c>
      <c r="J59" t="s">
        <v>391</v>
      </c>
      <c r="K59" t="s">
        <v>391</v>
      </c>
      <c r="L59" t="s">
        <v>391</v>
      </c>
      <c r="M59" t="s">
        <v>391</v>
      </c>
      <c r="N59" t="s">
        <v>391</v>
      </c>
      <c r="O59">
        <v>1</v>
      </c>
      <c r="P59">
        <v>139</v>
      </c>
      <c r="Q59">
        <v>393</v>
      </c>
      <c r="R59">
        <v>101</v>
      </c>
    </row>
    <row r="60" spans="1:18" x14ac:dyDescent="0.25">
      <c r="A60" s="7">
        <v>59</v>
      </c>
      <c r="B60" t="s">
        <v>204</v>
      </c>
      <c r="C60">
        <v>38</v>
      </c>
      <c r="D60">
        <v>24</v>
      </c>
      <c r="E60">
        <v>81</v>
      </c>
      <c r="F60">
        <v>16</v>
      </c>
      <c r="G60">
        <v>4</v>
      </c>
      <c r="H60">
        <v>0</v>
      </c>
      <c r="I60" s="14">
        <v>1501214.8</v>
      </c>
      <c r="J60">
        <v>303.10000000000002</v>
      </c>
      <c r="K60">
        <v>58</v>
      </c>
      <c r="L60">
        <v>65.2</v>
      </c>
      <c r="M60">
        <v>1.7529999999999999</v>
      </c>
      <c r="N60">
        <v>47</v>
      </c>
      <c r="O60">
        <v>1</v>
      </c>
      <c r="P60">
        <v>319</v>
      </c>
      <c r="Q60">
        <v>891</v>
      </c>
      <c r="R60">
        <v>223</v>
      </c>
    </row>
    <row r="61" spans="1:18" x14ac:dyDescent="0.25">
      <c r="A61" s="7">
        <v>60</v>
      </c>
      <c r="B61" t="s">
        <v>25</v>
      </c>
      <c r="C61">
        <v>40</v>
      </c>
      <c r="D61">
        <v>26</v>
      </c>
      <c r="E61">
        <v>77</v>
      </c>
      <c r="F61">
        <v>14</v>
      </c>
      <c r="G61">
        <v>6</v>
      </c>
      <c r="H61">
        <v>0</v>
      </c>
      <c r="I61" s="14">
        <v>1489155.1</v>
      </c>
      <c r="J61">
        <v>295.39999999999998</v>
      </c>
      <c r="K61">
        <v>64.2</v>
      </c>
      <c r="L61">
        <v>66.2</v>
      </c>
      <c r="M61">
        <v>1.788</v>
      </c>
      <c r="N61">
        <v>42.4</v>
      </c>
      <c r="O61">
        <v>5</v>
      </c>
      <c r="P61">
        <v>278</v>
      </c>
      <c r="Q61">
        <v>865</v>
      </c>
      <c r="R61">
        <v>214</v>
      </c>
    </row>
    <row r="62" spans="1:18" x14ac:dyDescent="0.25">
      <c r="A62" s="7">
        <v>61</v>
      </c>
      <c r="B62" t="s">
        <v>405</v>
      </c>
      <c r="C62">
        <v>30</v>
      </c>
      <c r="D62">
        <v>25</v>
      </c>
      <c r="E62">
        <v>80</v>
      </c>
      <c r="F62">
        <v>15</v>
      </c>
      <c r="G62">
        <v>3</v>
      </c>
      <c r="H62">
        <v>0</v>
      </c>
      <c r="I62" s="14">
        <v>1408373.9</v>
      </c>
      <c r="J62">
        <v>283.39999999999998</v>
      </c>
      <c r="K62">
        <v>59.4</v>
      </c>
      <c r="L62">
        <v>63.3</v>
      </c>
      <c r="M62">
        <v>1.774</v>
      </c>
      <c r="N62">
        <v>53.4</v>
      </c>
      <c r="O62">
        <v>7</v>
      </c>
      <c r="P62">
        <v>278</v>
      </c>
      <c r="Q62">
        <v>882</v>
      </c>
      <c r="R62">
        <v>233</v>
      </c>
    </row>
    <row r="63" spans="1:18" x14ac:dyDescent="0.25">
      <c r="A63" s="7">
        <v>62</v>
      </c>
      <c r="B63" t="s">
        <v>51</v>
      </c>
      <c r="C63">
        <v>39</v>
      </c>
      <c r="D63">
        <v>20</v>
      </c>
      <c r="E63">
        <v>61</v>
      </c>
      <c r="F63">
        <v>11</v>
      </c>
      <c r="G63">
        <v>3</v>
      </c>
      <c r="H63">
        <v>0</v>
      </c>
      <c r="I63" s="14">
        <v>1407028.3</v>
      </c>
      <c r="J63">
        <v>276.7</v>
      </c>
      <c r="K63">
        <v>71.599999999999994</v>
      </c>
      <c r="L63">
        <v>63.2</v>
      </c>
      <c r="M63">
        <v>1.79</v>
      </c>
      <c r="N63">
        <v>54.3</v>
      </c>
      <c r="O63">
        <v>6</v>
      </c>
      <c r="P63">
        <v>184</v>
      </c>
      <c r="Q63">
        <v>719</v>
      </c>
      <c r="R63">
        <v>163</v>
      </c>
    </row>
    <row r="64" spans="1:18" x14ac:dyDescent="0.25">
      <c r="A64" s="7">
        <v>63</v>
      </c>
      <c r="B64" t="s">
        <v>952</v>
      </c>
      <c r="C64">
        <v>31</v>
      </c>
      <c r="D64">
        <v>25</v>
      </c>
      <c r="E64">
        <v>77</v>
      </c>
      <c r="F64">
        <v>13</v>
      </c>
      <c r="G64">
        <v>1</v>
      </c>
      <c r="H64">
        <v>1</v>
      </c>
      <c r="I64" s="14">
        <v>1383170.1</v>
      </c>
      <c r="J64">
        <v>284.5</v>
      </c>
      <c r="K64">
        <v>64.2</v>
      </c>
      <c r="L64">
        <v>60</v>
      </c>
      <c r="M64">
        <v>1.7929999999999999</v>
      </c>
      <c r="N64">
        <v>41.8</v>
      </c>
      <c r="O64">
        <v>3</v>
      </c>
      <c r="P64">
        <v>249</v>
      </c>
      <c r="Q64">
        <v>870</v>
      </c>
      <c r="R64">
        <v>219</v>
      </c>
    </row>
    <row r="65" spans="1:18" x14ac:dyDescent="0.25">
      <c r="A65" s="7">
        <v>64</v>
      </c>
      <c r="B65" t="s">
        <v>953</v>
      </c>
      <c r="C65">
        <v>30</v>
      </c>
      <c r="D65">
        <v>22</v>
      </c>
      <c r="E65">
        <v>57</v>
      </c>
      <c r="F65">
        <v>8</v>
      </c>
      <c r="G65">
        <v>4</v>
      </c>
      <c r="H65">
        <v>1</v>
      </c>
      <c r="I65" s="14">
        <v>1373528</v>
      </c>
      <c r="J65">
        <v>311.60000000000002</v>
      </c>
      <c r="K65">
        <v>58.2</v>
      </c>
      <c r="L65">
        <v>61.8</v>
      </c>
      <c r="M65">
        <v>1.8009999999999999</v>
      </c>
      <c r="N65">
        <v>39.299999999999997</v>
      </c>
      <c r="O65">
        <v>7</v>
      </c>
      <c r="P65">
        <v>209</v>
      </c>
      <c r="Q65">
        <v>627</v>
      </c>
      <c r="R65">
        <v>146</v>
      </c>
    </row>
    <row r="66" spans="1:18" x14ac:dyDescent="0.25">
      <c r="A66" s="7">
        <v>65</v>
      </c>
      <c r="B66" t="s">
        <v>248</v>
      </c>
      <c r="C66">
        <v>40</v>
      </c>
      <c r="D66">
        <v>29</v>
      </c>
      <c r="E66">
        <v>91</v>
      </c>
      <c r="F66">
        <v>17</v>
      </c>
      <c r="G66">
        <v>4</v>
      </c>
      <c r="H66">
        <v>0</v>
      </c>
      <c r="I66" s="14">
        <v>1318032</v>
      </c>
      <c r="J66">
        <v>277.10000000000002</v>
      </c>
      <c r="K66">
        <v>67.2</v>
      </c>
      <c r="L66">
        <v>60.7</v>
      </c>
      <c r="M66">
        <v>1.746</v>
      </c>
      <c r="N66">
        <v>51.7</v>
      </c>
      <c r="O66">
        <v>8</v>
      </c>
      <c r="P66">
        <v>317</v>
      </c>
      <c r="Q66">
        <v>1036</v>
      </c>
      <c r="R66">
        <v>239</v>
      </c>
    </row>
    <row r="67" spans="1:18" x14ac:dyDescent="0.25">
      <c r="A67" s="7">
        <v>66</v>
      </c>
      <c r="B67" t="s">
        <v>94</v>
      </c>
      <c r="C67">
        <v>40</v>
      </c>
      <c r="D67">
        <v>28</v>
      </c>
      <c r="E67">
        <v>89</v>
      </c>
      <c r="F67">
        <v>17</v>
      </c>
      <c r="G67">
        <v>3</v>
      </c>
      <c r="H67">
        <v>0</v>
      </c>
      <c r="I67" s="14">
        <v>1297802.1000000001</v>
      </c>
      <c r="J67">
        <v>288.10000000000002</v>
      </c>
      <c r="K67">
        <v>63.2</v>
      </c>
      <c r="L67">
        <v>65.2</v>
      </c>
      <c r="M67">
        <v>1.8089999999999999</v>
      </c>
      <c r="N67">
        <v>44.7</v>
      </c>
      <c r="O67">
        <v>3</v>
      </c>
      <c r="P67">
        <v>278</v>
      </c>
      <c r="Q67">
        <v>1070</v>
      </c>
      <c r="R67">
        <v>230</v>
      </c>
    </row>
    <row r="68" spans="1:18" x14ac:dyDescent="0.25">
      <c r="A68" s="7">
        <v>67</v>
      </c>
      <c r="B68" t="s">
        <v>453</v>
      </c>
      <c r="C68">
        <v>30</v>
      </c>
      <c r="D68">
        <v>27</v>
      </c>
      <c r="E68">
        <v>78</v>
      </c>
      <c r="F68">
        <v>12</v>
      </c>
      <c r="G68">
        <v>3</v>
      </c>
      <c r="H68">
        <v>1</v>
      </c>
      <c r="I68" s="14">
        <v>1293739.1000000001</v>
      </c>
      <c r="J68">
        <v>302.39999999999998</v>
      </c>
      <c r="K68">
        <v>58.1</v>
      </c>
      <c r="L68">
        <v>66.400000000000006</v>
      </c>
      <c r="M68">
        <v>1.8089999999999999</v>
      </c>
      <c r="N68">
        <v>38.9</v>
      </c>
      <c r="O68">
        <v>10</v>
      </c>
      <c r="P68">
        <v>264</v>
      </c>
      <c r="Q68">
        <v>857</v>
      </c>
      <c r="R68">
        <v>244</v>
      </c>
    </row>
    <row r="69" spans="1:18" x14ac:dyDescent="0.25">
      <c r="A69" s="7">
        <v>68</v>
      </c>
      <c r="B69" t="s">
        <v>17</v>
      </c>
      <c r="C69">
        <v>36</v>
      </c>
      <c r="D69">
        <v>29</v>
      </c>
      <c r="E69">
        <v>98</v>
      </c>
      <c r="F69">
        <v>20</v>
      </c>
      <c r="G69">
        <v>2</v>
      </c>
      <c r="H69">
        <v>0</v>
      </c>
      <c r="I69" s="14">
        <v>1284578.3999999999</v>
      </c>
      <c r="J69">
        <v>294.60000000000002</v>
      </c>
      <c r="K69">
        <v>54.6</v>
      </c>
      <c r="L69">
        <v>66.599999999999994</v>
      </c>
      <c r="M69">
        <v>1.7929999999999999</v>
      </c>
      <c r="N69">
        <v>46.5</v>
      </c>
      <c r="O69">
        <v>18</v>
      </c>
      <c r="P69">
        <v>323</v>
      </c>
      <c r="Q69">
        <v>1119</v>
      </c>
      <c r="R69">
        <v>286</v>
      </c>
    </row>
    <row r="70" spans="1:18" x14ac:dyDescent="0.25">
      <c r="A70" s="7">
        <v>69</v>
      </c>
      <c r="B70" t="s">
        <v>366</v>
      </c>
      <c r="C70">
        <v>31</v>
      </c>
      <c r="D70">
        <v>26</v>
      </c>
      <c r="E70">
        <v>80</v>
      </c>
      <c r="F70">
        <v>16</v>
      </c>
      <c r="G70">
        <v>4</v>
      </c>
      <c r="H70">
        <v>0</v>
      </c>
      <c r="I70" s="14">
        <v>1283616</v>
      </c>
      <c r="J70">
        <v>283.7</v>
      </c>
      <c r="K70">
        <v>57.3</v>
      </c>
      <c r="L70">
        <v>61</v>
      </c>
      <c r="M70">
        <v>1.7549999999999999</v>
      </c>
      <c r="N70">
        <v>50</v>
      </c>
      <c r="O70">
        <v>7</v>
      </c>
      <c r="P70">
        <v>264</v>
      </c>
      <c r="Q70">
        <v>892</v>
      </c>
      <c r="R70">
        <v>233</v>
      </c>
    </row>
    <row r="71" spans="1:18" x14ac:dyDescent="0.25">
      <c r="A71" s="7">
        <v>70</v>
      </c>
      <c r="B71" t="s">
        <v>281</v>
      </c>
      <c r="C71">
        <v>38</v>
      </c>
      <c r="D71">
        <v>27</v>
      </c>
      <c r="E71">
        <v>88</v>
      </c>
      <c r="F71">
        <v>17</v>
      </c>
      <c r="G71">
        <v>2</v>
      </c>
      <c r="H71">
        <v>0</v>
      </c>
      <c r="I71" s="14">
        <v>1276663.5</v>
      </c>
      <c r="J71">
        <v>295.5</v>
      </c>
      <c r="K71">
        <v>62.2</v>
      </c>
      <c r="L71">
        <v>66.400000000000006</v>
      </c>
      <c r="M71">
        <v>1.786</v>
      </c>
      <c r="N71">
        <v>43.1</v>
      </c>
      <c r="O71">
        <v>11</v>
      </c>
      <c r="P71">
        <v>321</v>
      </c>
      <c r="Q71">
        <v>939</v>
      </c>
      <c r="R71">
        <v>276</v>
      </c>
    </row>
    <row r="72" spans="1:18" x14ac:dyDescent="0.25">
      <c r="A72" s="7">
        <v>71</v>
      </c>
      <c r="B72" t="s">
        <v>133</v>
      </c>
      <c r="C72">
        <v>46</v>
      </c>
      <c r="D72">
        <v>19</v>
      </c>
      <c r="E72">
        <v>58</v>
      </c>
      <c r="F72">
        <v>11</v>
      </c>
      <c r="G72">
        <v>4</v>
      </c>
      <c r="H72">
        <v>0</v>
      </c>
      <c r="I72" s="14">
        <v>1259711.6000000001</v>
      </c>
      <c r="J72">
        <v>285.89999999999998</v>
      </c>
      <c r="K72">
        <v>61.4</v>
      </c>
      <c r="L72">
        <v>60.1</v>
      </c>
      <c r="M72">
        <v>1.7689999999999999</v>
      </c>
      <c r="N72">
        <v>51.7</v>
      </c>
      <c r="O72">
        <v>4</v>
      </c>
      <c r="P72">
        <v>199</v>
      </c>
      <c r="Q72">
        <v>668</v>
      </c>
      <c r="R72">
        <v>154</v>
      </c>
    </row>
    <row r="73" spans="1:18" x14ac:dyDescent="0.25">
      <c r="A73" s="7">
        <v>72</v>
      </c>
      <c r="B73" t="s">
        <v>44</v>
      </c>
      <c r="C73">
        <v>38</v>
      </c>
      <c r="D73">
        <v>20</v>
      </c>
      <c r="E73">
        <v>72</v>
      </c>
      <c r="F73">
        <v>18</v>
      </c>
      <c r="G73">
        <v>1</v>
      </c>
      <c r="H73">
        <v>0</v>
      </c>
      <c r="I73" s="14">
        <v>1255223.1000000001</v>
      </c>
      <c r="J73">
        <v>290.10000000000002</v>
      </c>
      <c r="K73">
        <v>62</v>
      </c>
      <c r="L73">
        <v>63.7</v>
      </c>
      <c r="M73">
        <v>1.784</v>
      </c>
      <c r="N73">
        <v>55.3</v>
      </c>
      <c r="O73">
        <v>5</v>
      </c>
      <c r="P73">
        <v>251</v>
      </c>
      <c r="Q73">
        <v>831</v>
      </c>
      <c r="R73">
        <v>186</v>
      </c>
    </row>
    <row r="74" spans="1:18" x14ac:dyDescent="0.25">
      <c r="A74" s="7">
        <v>73</v>
      </c>
      <c r="B74" t="s">
        <v>143</v>
      </c>
      <c r="C74">
        <v>47</v>
      </c>
      <c r="D74">
        <v>23</v>
      </c>
      <c r="E74">
        <v>75</v>
      </c>
      <c r="F74">
        <v>15</v>
      </c>
      <c r="G74">
        <v>3</v>
      </c>
      <c r="H74">
        <v>0</v>
      </c>
      <c r="I74" s="14">
        <v>1238058.1000000001</v>
      </c>
      <c r="J74">
        <v>289</v>
      </c>
      <c r="K74">
        <v>66.099999999999994</v>
      </c>
      <c r="L74">
        <v>63.9</v>
      </c>
      <c r="M74">
        <v>1.754</v>
      </c>
      <c r="N74">
        <v>53.7</v>
      </c>
      <c r="O74">
        <v>4</v>
      </c>
      <c r="P74">
        <v>284</v>
      </c>
      <c r="Q74">
        <v>821</v>
      </c>
      <c r="R74">
        <v>213</v>
      </c>
    </row>
    <row r="75" spans="1:18" x14ac:dyDescent="0.25">
      <c r="A75" s="7">
        <v>74</v>
      </c>
      <c r="B75" t="s">
        <v>414</v>
      </c>
      <c r="C75">
        <v>39</v>
      </c>
      <c r="D75">
        <v>32</v>
      </c>
      <c r="E75">
        <v>107</v>
      </c>
      <c r="F75">
        <v>21</v>
      </c>
      <c r="G75">
        <v>3</v>
      </c>
      <c r="H75">
        <v>0</v>
      </c>
      <c r="I75" s="14">
        <v>1234344.8</v>
      </c>
      <c r="J75">
        <v>288.39999999999998</v>
      </c>
      <c r="K75">
        <v>65.8</v>
      </c>
      <c r="L75">
        <v>63.4</v>
      </c>
      <c r="M75">
        <v>1.7809999999999999</v>
      </c>
      <c r="N75">
        <v>46.4</v>
      </c>
      <c r="O75">
        <v>7</v>
      </c>
      <c r="P75">
        <v>393</v>
      </c>
      <c r="Q75">
        <v>1185</v>
      </c>
      <c r="R75">
        <v>304</v>
      </c>
    </row>
    <row r="76" spans="1:18" x14ac:dyDescent="0.25">
      <c r="A76" s="7">
        <v>75</v>
      </c>
      <c r="B76" t="s">
        <v>442</v>
      </c>
      <c r="C76">
        <v>36</v>
      </c>
      <c r="D76">
        <v>30</v>
      </c>
      <c r="E76">
        <v>96</v>
      </c>
      <c r="F76">
        <v>18</v>
      </c>
      <c r="G76">
        <v>3</v>
      </c>
      <c r="H76">
        <v>0</v>
      </c>
      <c r="I76" s="14">
        <v>1228947.3999999999</v>
      </c>
      <c r="J76">
        <v>285.39999999999998</v>
      </c>
      <c r="K76">
        <v>60.6</v>
      </c>
      <c r="L76">
        <v>63.5</v>
      </c>
      <c r="M76">
        <v>1.7749999999999999</v>
      </c>
      <c r="N76">
        <v>46.1</v>
      </c>
      <c r="O76">
        <v>5</v>
      </c>
      <c r="P76">
        <v>324</v>
      </c>
      <c r="Q76">
        <v>1122</v>
      </c>
      <c r="R76">
        <v>258</v>
      </c>
    </row>
    <row r="77" spans="1:18" x14ac:dyDescent="0.25">
      <c r="A77" s="7">
        <v>76</v>
      </c>
      <c r="B77" t="s">
        <v>434</v>
      </c>
      <c r="C77">
        <v>27</v>
      </c>
      <c r="D77">
        <v>26</v>
      </c>
      <c r="E77">
        <v>88</v>
      </c>
      <c r="F77">
        <v>18</v>
      </c>
      <c r="G77">
        <v>4</v>
      </c>
      <c r="H77">
        <v>0</v>
      </c>
      <c r="I77" s="14">
        <v>1225737.3</v>
      </c>
      <c r="J77">
        <v>290.39999999999998</v>
      </c>
      <c r="K77">
        <v>64.400000000000006</v>
      </c>
      <c r="L77">
        <v>66.599999999999994</v>
      </c>
      <c r="M77">
        <v>1.8069999999999999</v>
      </c>
      <c r="N77">
        <v>44.1</v>
      </c>
      <c r="O77">
        <v>4</v>
      </c>
      <c r="P77">
        <v>309</v>
      </c>
      <c r="Q77">
        <v>1009</v>
      </c>
      <c r="R77">
        <v>220</v>
      </c>
    </row>
    <row r="78" spans="1:18" x14ac:dyDescent="0.25">
      <c r="A78" s="7">
        <v>77</v>
      </c>
      <c r="B78" t="s">
        <v>66</v>
      </c>
      <c r="C78">
        <v>34</v>
      </c>
      <c r="D78">
        <v>22</v>
      </c>
      <c r="E78">
        <v>72</v>
      </c>
      <c r="F78">
        <v>16</v>
      </c>
      <c r="G78">
        <v>3</v>
      </c>
      <c r="H78">
        <v>0</v>
      </c>
      <c r="I78" s="14">
        <v>1215753.1000000001</v>
      </c>
      <c r="J78">
        <v>292</v>
      </c>
      <c r="K78">
        <v>54.3</v>
      </c>
      <c r="L78">
        <v>58.1</v>
      </c>
      <c r="M78">
        <v>1.744</v>
      </c>
      <c r="N78">
        <v>58.3</v>
      </c>
      <c r="O78">
        <v>3</v>
      </c>
      <c r="P78">
        <v>253</v>
      </c>
      <c r="Q78">
        <v>796</v>
      </c>
      <c r="R78">
        <v>214</v>
      </c>
    </row>
    <row r="79" spans="1:18" x14ac:dyDescent="0.25">
      <c r="A79" s="7">
        <v>78</v>
      </c>
      <c r="B79" t="s">
        <v>275</v>
      </c>
      <c r="C79">
        <v>35</v>
      </c>
      <c r="D79">
        <v>32</v>
      </c>
      <c r="E79">
        <v>98</v>
      </c>
      <c r="F79">
        <v>17</v>
      </c>
      <c r="G79">
        <v>4</v>
      </c>
      <c r="H79">
        <v>0</v>
      </c>
      <c r="I79" s="14">
        <v>1198953.1000000001</v>
      </c>
      <c r="J79">
        <v>298.89999999999998</v>
      </c>
      <c r="K79">
        <v>52.7</v>
      </c>
      <c r="L79">
        <v>61.4</v>
      </c>
      <c r="M79">
        <v>1.796</v>
      </c>
      <c r="N79">
        <v>45.8</v>
      </c>
      <c r="O79">
        <v>8</v>
      </c>
      <c r="P79">
        <v>323</v>
      </c>
      <c r="Q79">
        <v>1114</v>
      </c>
      <c r="R79">
        <v>274</v>
      </c>
    </row>
    <row r="80" spans="1:18" x14ac:dyDescent="0.25">
      <c r="A80" s="7">
        <v>79</v>
      </c>
      <c r="B80" t="s">
        <v>404</v>
      </c>
      <c r="C80">
        <v>30</v>
      </c>
      <c r="D80">
        <v>27</v>
      </c>
      <c r="E80">
        <v>89</v>
      </c>
      <c r="F80">
        <v>19</v>
      </c>
      <c r="G80">
        <v>5</v>
      </c>
      <c r="H80">
        <v>0</v>
      </c>
      <c r="I80" s="14">
        <v>1197562.1000000001</v>
      </c>
      <c r="J80">
        <v>291.8</v>
      </c>
      <c r="K80">
        <v>59.7</v>
      </c>
      <c r="L80">
        <v>66.599999999999994</v>
      </c>
      <c r="M80">
        <v>1.7709999999999999</v>
      </c>
      <c r="N80">
        <v>47.3</v>
      </c>
      <c r="O80">
        <v>13</v>
      </c>
      <c r="P80">
        <v>332</v>
      </c>
      <c r="Q80">
        <v>989</v>
      </c>
      <c r="R80">
        <v>234</v>
      </c>
    </row>
    <row r="81" spans="1:18" x14ac:dyDescent="0.25">
      <c r="A81" s="7">
        <v>80</v>
      </c>
      <c r="B81" t="s">
        <v>954</v>
      </c>
      <c r="C81">
        <v>26</v>
      </c>
      <c r="D81">
        <v>27</v>
      </c>
      <c r="E81">
        <v>98</v>
      </c>
      <c r="F81">
        <v>22</v>
      </c>
      <c r="G81">
        <v>3</v>
      </c>
      <c r="H81">
        <v>0</v>
      </c>
      <c r="I81" s="14">
        <v>1186003</v>
      </c>
      <c r="J81">
        <v>300.3</v>
      </c>
      <c r="K81">
        <v>59.5</v>
      </c>
      <c r="L81">
        <v>67.7</v>
      </c>
      <c r="M81">
        <v>1.7809999999999999</v>
      </c>
      <c r="N81">
        <v>46.5</v>
      </c>
      <c r="O81">
        <v>8</v>
      </c>
      <c r="P81">
        <v>355</v>
      </c>
      <c r="Q81">
        <v>1093</v>
      </c>
      <c r="R81">
        <v>266</v>
      </c>
    </row>
    <row r="82" spans="1:18" x14ac:dyDescent="0.25">
      <c r="A82" s="7">
        <v>81</v>
      </c>
      <c r="B82" t="s">
        <v>278</v>
      </c>
      <c r="C82">
        <v>33</v>
      </c>
      <c r="D82">
        <v>25</v>
      </c>
      <c r="E82">
        <v>86</v>
      </c>
      <c r="F82">
        <v>19</v>
      </c>
      <c r="G82">
        <v>3</v>
      </c>
      <c r="H82">
        <v>0</v>
      </c>
      <c r="I82" s="14">
        <v>1179505.5</v>
      </c>
      <c r="J82">
        <v>309.7</v>
      </c>
      <c r="K82">
        <v>54.4</v>
      </c>
      <c r="L82">
        <v>61.5</v>
      </c>
      <c r="M82">
        <v>1.7749999999999999</v>
      </c>
      <c r="N82">
        <v>49.3</v>
      </c>
      <c r="O82">
        <v>9</v>
      </c>
      <c r="P82">
        <v>315</v>
      </c>
      <c r="Q82">
        <v>939</v>
      </c>
      <c r="R82">
        <v>251</v>
      </c>
    </row>
    <row r="83" spans="1:18" x14ac:dyDescent="0.25">
      <c r="A83" s="7">
        <v>82</v>
      </c>
      <c r="B83" t="s">
        <v>131</v>
      </c>
      <c r="C83">
        <v>41</v>
      </c>
      <c r="D83">
        <v>25</v>
      </c>
      <c r="E83">
        <v>87</v>
      </c>
      <c r="F83">
        <v>20</v>
      </c>
      <c r="G83">
        <v>1</v>
      </c>
      <c r="H83">
        <v>0</v>
      </c>
      <c r="I83" s="14">
        <v>1166627.3</v>
      </c>
      <c r="J83">
        <v>282</v>
      </c>
      <c r="K83">
        <v>62</v>
      </c>
      <c r="L83">
        <v>59.8</v>
      </c>
      <c r="M83">
        <v>1.7330000000000001</v>
      </c>
      <c r="N83">
        <v>65.2</v>
      </c>
      <c r="O83">
        <v>10</v>
      </c>
      <c r="P83">
        <v>292</v>
      </c>
      <c r="Q83">
        <v>1003</v>
      </c>
      <c r="R83">
        <v>233</v>
      </c>
    </row>
    <row r="84" spans="1:18" x14ac:dyDescent="0.25">
      <c r="A84" s="7">
        <v>83</v>
      </c>
      <c r="B84" t="s">
        <v>327</v>
      </c>
      <c r="C84">
        <v>36</v>
      </c>
      <c r="D84">
        <v>25</v>
      </c>
      <c r="E84">
        <v>79</v>
      </c>
      <c r="F84">
        <v>16</v>
      </c>
      <c r="G84">
        <v>3</v>
      </c>
      <c r="H84">
        <v>0</v>
      </c>
      <c r="I84" s="14">
        <v>1166115.3</v>
      </c>
      <c r="J84">
        <v>277.5</v>
      </c>
      <c r="K84">
        <v>61.6</v>
      </c>
      <c r="L84">
        <v>64.900000000000006</v>
      </c>
      <c r="M84">
        <v>1.772</v>
      </c>
      <c r="N84">
        <v>48.3</v>
      </c>
      <c r="O84">
        <v>3</v>
      </c>
      <c r="P84">
        <v>261</v>
      </c>
      <c r="Q84">
        <v>938</v>
      </c>
      <c r="R84">
        <v>192</v>
      </c>
    </row>
    <row r="85" spans="1:18" x14ac:dyDescent="0.25">
      <c r="A85" s="7">
        <v>84</v>
      </c>
      <c r="B85" t="s">
        <v>955</v>
      </c>
      <c r="C85">
        <v>29</v>
      </c>
      <c r="D85">
        <v>25</v>
      </c>
      <c r="E85">
        <v>77</v>
      </c>
      <c r="F85">
        <v>17</v>
      </c>
      <c r="G85">
        <v>2</v>
      </c>
      <c r="H85">
        <v>0</v>
      </c>
      <c r="I85" s="14">
        <v>1165952</v>
      </c>
      <c r="J85">
        <v>289.8</v>
      </c>
      <c r="K85">
        <v>58.1</v>
      </c>
      <c r="L85">
        <v>59.8</v>
      </c>
      <c r="M85">
        <v>1.7490000000000001</v>
      </c>
      <c r="N85">
        <v>45.3</v>
      </c>
      <c r="O85">
        <v>5</v>
      </c>
      <c r="P85">
        <v>280</v>
      </c>
      <c r="Q85">
        <v>794</v>
      </c>
      <c r="R85">
        <v>253</v>
      </c>
    </row>
    <row r="86" spans="1:18" x14ac:dyDescent="0.25">
      <c r="A86" s="7">
        <v>85</v>
      </c>
      <c r="B86" t="s">
        <v>242</v>
      </c>
      <c r="C86">
        <v>33</v>
      </c>
      <c r="D86">
        <v>24</v>
      </c>
      <c r="E86">
        <v>85</v>
      </c>
      <c r="F86">
        <v>19</v>
      </c>
      <c r="G86">
        <v>2</v>
      </c>
      <c r="H86">
        <v>0</v>
      </c>
      <c r="I86" s="14">
        <v>1160980.8</v>
      </c>
      <c r="J86">
        <v>297.5</v>
      </c>
      <c r="K86">
        <v>60</v>
      </c>
      <c r="L86">
        <v>67.5</v>
      </c>
      <c r="M86">
        <v>1.7849999999999999</v>
      </c>
      <c r="N86">
        <v>44.9</v>
      </c>
      <c r="O86">
        <v>9</v>
      </c>
      <c r="P86">
        <v>312</v>
      </c>
      <c r="Q86">
        <v>954</v>
      </c>
      <c r="R86">
        <v>215</v>
      </c>
    </row>
    <row r="87" spans="1:18" x14ac:dyDescent="0.25">
      <c r="A87" s="7">
        <v>86</v>
      </c>
      <c r="B87" t="s">
        <v>243</v>
      </c>
      <c r="C87">
        <v>43</v>
      </c>
      <c r="D87">
        <v>27</v>
      </c>
      <c r="E87">
        <v>90</v>
      </c>
      <c r="F87">
        <v>18</v>
      </c>
      <c r="G87">
        <v>3</v>
      </c>
      <c r="H87">
        <v>0</v>
      </c>
      <c r="I87" s="14">
        <v>1151622.3</v>
      </c>
      <c r="J87">
        <v>295.89999999999998</v>
      </c>
      <c r="K87">
        <v>60.2</v>
      </c>
      <c r="L87">
        <v>68.599999999999994</v>
      </c>
      <c r="M87">
        <v>1.792</v>
      </c>
      <c r="N87">
        <v>49.3</v>
      </c>
      <c r="O87">
        <v>3</v>
      </c>
      <c r="P87">
        <v>334</v>
      </c>
      <c r="Q87">
        <v>994</v>
      </c>
      <c r="R87">
        <v>257</v>
      </c>
    </row>
    <row r="88" spans="1:18" x14ac:dyDescent="0.25">
      <c r="A88" s="7">
        <v>87</v>
      </c>
      <c r="B88" t="s">
        <v>306</v>
      </c>
      <c r="C88">
        <v>35</v>
      </c>
      <c r="D88">
        <v>25</v>
      </c>
      <c r="E88">
        <v>71</v>
      </c>
      <c r="F88">
        <v>12</v>
      </c>
      <c r="G88">
        <v>3</v>
      </c>
      <c r="H88">
        <v>0</v>
      </c>
      <c r="I88" s="14">
        <v>1146852.1000000001</v>
      </c>
      <c r="J88">
        <v>281.39999999999998</v>
      </c>
      <c r="K88">
        <v>67.900000000000006</v>
      </c>
      <c r="L88">
        <v>66.5</v>
      </c>
      <c r="M88">
        <v>1.7909999999999999</v>
      </c>
      <c r="N88">
        <v>43.6</v>
      </c>
      <c r="O88">
        <v>5</v>
      </c>
      <c r="P88">
        <v>235</v>
      </c>
      <c r="Q88">
        <v>811</v>
      </c>
      <c r="R88">
        <v>186</v>
      </c>
    </row>
    <row r="89" spans="1:18" x14ac:dyDescent="0.25">
      <c r="A89" s="7">
        <v>88</v>
      </c>
      <c r="B89" t="s">
        <v>956</v>
      </c>
      <c r="C89">
        <v>28</v>
      </c>
      <c r="D89">
        <v>30</v>
      </c>
      <c r="E89">
        <v>101</v>
      </c>
      <c r="F89">
        <v>21</v>
      </c>
      <c r="G89">
        <v>1</v>
      </c>
      <c r="H89">
        <v>0</v>
      </c>
      <c r="I89" s="14">
        <v>1146447.5</v>
      </c>
      <c r="J89">
        <v>290.3</v>
      </c>
      <c r="K89">
        <v>65.400000000000006</v>
      </c>
      <c r="L89">
        <v>63.9</v>
      </c>
      <c r="M89">
        <v>1.754</v>
      </c>
      <c r="N89">
        <v>50</v>
      </c>
      <c r="O89">
        <v>14</v>
      </c>
      <c r="P89">
        <v>345</v>
      </c>
      <c r="Q89">
        <v>1157</v>
      </c>
      <c r="R89">
        <v>251</v>
      </c>
    </row>
    <row r="90" spans="1:18" x14ac:dyDescent="0.25">
      <c r="A90" s="7">
        <v>89</v>
      </c>
      <c r="B90" t="s">
        <v>340</v>
      </c>
      <c r="C90">
        <v>27</v>
      </c>
      <c r="D90">
        <v>17</v>
      </c>
      <c r="E90">
        <v>55</v>
      </c>
      <c r="F90">
        <v>13</v>
      </c>
      <c r="G90">
        <v>4</v>
      </c>
      <c r="H90">
        <v>0</v>
      </c>
      <c r="I90" s="14">
        <v>1143232.5</v>
      </c>
      <c r="J90">
        <v>308.60000000000002</v>
      </c>
      <c r="K90">
        <v>52.5</v>
      </c>
      <c r="L90">
        <v>61.3</v>
      </c>
      <c r="M90">
        <v>1.756</v>
      </c>
      <c r="N90">
        <v>54.4</v>
      </c>
      <c r="O90">
        <v>5</v>
      </c>
      <c r="P90">
        <v>200</v>
      </c>
      <c r="Q90">
        <v>613</v>
      </c>
      <c r="R90">
        <v>151</v>
      </c>
    </row>
    <row r="91" spans="1:18" x14ac:dyDescent="0.25">
      <c r="A91" s="7">
        <v>90</v>
      </c>
      <c r="B91" t="s">
        <v>400</v>
      </c>
      <c r="C91">
        <v>30</v>
      </c>
      <c r="D91">
        <v>16</v>
      </c>
      <c r="E91">
        <v>54</v>
      </c>
      <c r="F91">
        <v>13</v>
      </c>
      <c r="G91">
        <v>2</v>
      </c>
      <c r="H91">
        <v>0</v>
      </c>
      <c r="I91" s="14">
        <v>1138844</v>
      </c>
      <c r="J91">
        <v>295.8</v>
      </c>
      <c r="K91">
        <v>61.4</v>
      </c>
      <c r="L91">
        <v>62.7</v>
      </c>
      <c r="M91">
        <v>1.78</v>
      </c>
      <c r="N91">
        <v>51.8</v>
      </c>
      <c r="O91">
        <v>2</v>
      </c>
      <c r="P91">
        <v>195</v>
      </c>
      <c r="Q91">
        <v>608</v>
      </c>
      <c r="R91">
        <v>146</v>
      </c>
    </row>
    <row r="92" spans="1:18" x14ac:dyDescent="0.25">
      <c r="A92" s="7">
        <v>91</v>
      </c>
      <c r="B92" t="s">
        <v>27</v>
      </c>
      <c r="C92">
        <v>39</v>
      </c>
      <c r="D92">
        <v>29</v>
      </c>
      <c r="E92">
        <v>84</v>
      </c>
      <c r="F92">
        <v>12</v>
      </c>
      <c r="G92">
        <v>2</v>
      </c>
      <c r="H92">
        <v>0</v>
      </c>
      <c r="I92" s="14">
        <v>1128819.5</v>
      </c>
      <c r="J92">
        <v>287.39999999999998</v>
      </c>
      <c r="K92">
        <v>61</v>
      </c>
      <c r="L92">
        <v>62.2</v>
      </c>
      <c r="M92">
        <v>1.77</v>
      </c>
      <c r="N92">
        <v>49</v>
      </c>
      <c r="O92">
        <v>5</v>
      </c>
      <c r="P92">
        <v>296</v>
      </c>
      <c r="Q92">
        <v>934</v>
      </c>
      <c r="R92">
        <v>238</v>
      </c>
    </row>
    <row r="93" spans="1:18" x14ac:dyDescent="0.25">
      <c r="A93" s="7">
        <v>92</v>
      </c>
      <c r="B93" t="s">
        <v>309</v>
      </c>
      <c r="C93">
        <v>39</v>
      </c>
      <c r="D93">
        <v>25</v>
      </c>
      <c r="E93">
        <v>85</v>
      </c>
      <c r="F93">
        <v>18</v>
      </c>
      <c r="G93">
        <v>1</v>
      </c>
      <c r="H93">
        <v>1</v>
      </c>
      <c r="I93" s="14">
        <v>1119534.8</v>
      </c>
      <c r="J93">
        <v>288.8</v>
      </c>
      <c r="K93">
        <v>61.1</v>
      </c>
      <c r="L93">
        <v>60.1</v>
      </c>
      <c r="M93">
        <v>1.79</v>
      </c>
      <c r="N93">
        <v>47.6</v>
      </c>
      <c r="O93">
        <v>8</v>
      </c>
      <c r="P93">
        <v>282</v>
      </c>
      <c r="Q93">
        <v>964</v>
      </c>
      <c r="R93">
        <v>246</v>
      </c>
    </row>
    <row r="94" spans="1:18" x14ac:dyDescent="0.25">
      <c r="A94" s="7">
        <v>93</v>
      </c>
      <c r="B94" t="s">
        <v>450</v>
      </c>
      <c r="C94">
        <v>31</v>
      </c>
      <c r="D94">
        <v>26</v>
      </c>
      <c r="E94">
        <v>81</v>
      </c>
      <c r="F94">
        <v>15</v>
      </c>
      <c r="G94">
        <v>4</v>
      </c>
      <c r="H94">
        <v>0</v>
      </c>
      <c r="I94" s="14">
        <v>1111521.5</v>
      </c>
      <c r="J94">
        <v>289.3</v>
      </c>
      <c r="K94">
        <v>61.9</v>
      </c>
      <c r="L94">
        <v>64.3</v>
      </c>
      <c r="M94">
        <v>1.7829999999999999</v>
      </c>
      <c r="N94">
        <v>45.7</v>
      </c>
      <c r="O94">
        <v>6</v>
      </c>
      <c r="P94">
        <v>279</v>
      </c>
      <c r="Q94">
        <v>937</v>
      </c>
      <c r="R94">
        <v>213</v>
      </c>
    </row>
    <row r="95" spans="1:18" x14ac:dyDescent="0.25">
      <c r="A95" s="7">
        <v>94</v>
      </c>
      <c r="B95" t="s">
        <v>315</v>
      </c>
      <c r="C95">
        <v>33</v>
      </c>
      <c r="D95">
        <v>26</v>
      </c>
      <c r="E95">
        <v>79</v>
      </c>
      <c r="F95">
        <v>15</v>
      </c>
      <c r="G95">
        <v>3</v>
      </c>
      <c r="H95">
        <v>0</v>
      </c>
      <c r="I95" s="14">
        <v>1084628</v>
      </c>
      <c r="J95">
        <v>293.3</v>
      </c>
      <c r="K95">
        <v>64.5</v>
      </c>
      <c r="L95">
        <v>69.099999999999994</v>
      </c>
      <c r="M95">
        <v>1.8029999999999999</v>
      </c>
      <c r="N95">
        <v>40</v>
      </c>
      <c r="O95">
        <v>6</v>
      </c>
      <c r="P95">
        <v>280</v>
      </c>
      <c r="Q95">
        <v>898</v>
      </c>
      <c r="R95">
        <v>216</v>
      </c>
    </row>
    <row r="96" spans="1:18" x14ac:dyDescent="0.25">
      <c r="A96" s="7">
        <v>95</v>
      </c>
      <c r="B96" t="s">
        <v>122</v>
      </c>
      <c r="C96">
        <v>39</v>
      </c>
      <c r="D96">
        <v>23</v>
      </c>
      <c r="E96">
        <v>79</v>
      </c>
      <c r="F96">
        <v>18</v>
      </c>
      <c r="G96">
        <v>2</v>
      </c>
      <c r="H96">
        <v>0</v>
      </c>
      <c r="I96" s="14">
        <v>1064053</v>
      </c>
      <c r="J96">
        <v>291.5</v>
      </c>
      <c r="K96">
        <v>62.3</v>
      </c>
      <c r="L96">
        <v>65</v>
      </c>
      <c r="M96">
        <v>1.7689999999999999</v>
      </c>
      <c r="N96">
        <v>50.8</v>
      </c>
      <c r="O96">
        <v>4</v>
      </c>
      <c r="P96">
        <v>298</v>
      </c>
      <c r="Q96">
        <v>896</v>
      </c>
      <c r="R96">
        <v>199</v>
      </c>
    </row>
    <row r="97" spans="1:18" x14ac:dyDescent="0.25">
      <c r="A97" s="7">
        <v>96</v>
      </c>
      <c r="B97" t="s">
        <v>957</v>
      </c>
      <c r="C97">
        <v>33</v>
      </c>
      <c r="D97">
        <v>23</v>
      </c>
      <c r="E97">
        <v>79</v>
      </c>
      <c r="F97">
        <v>17</v>
      </c>
      <c r="G97">
        <v>3</v>
      </c>
      <c r="H97">
        <v>0</v>
      </c>
      <c r="I97" s="14">
        <v>1051951</v>
      </c>
      <c r="J97">
        <v>304.3</v>
      </c>
      <c r="K97">
        <v>60.4</v>
      </c>
      <c r="L97">
        <v>63.4</v>
      </c>
      <c r="M97">
        <v>1.7949999999999999</v>
      </c>
      <c r="N97">
        <v>50</v>
      </c>
      <c r="O97">
        <v>10</v>
      </c>
      <c r="P97">
        <v>270</v>
      </c>
      <c r="Q97">
        <v>906</v>
      </c>
      <c r="R97">
        <v>198</v>
      </c>
    </row>
    <row r="98" spans="1:18" x14ac:dyDescent="0.25">
      <c r="A98" s="7">
        <v>97</v>
      </c>
      <c r="B98" t="s">
        <v>431</v>
      </c>
      <c r="C98">
        <v>33</v>
      </c>
      <c r="D98">
        <v>30</v>
      </c>
      <c r="E98">
        <v>95</v>
      </c>
      <c r="F98">
        <v>18</v>
      </c>
      <c r="G98">
        <v>2</v>
      </c>
      <c r="H98">
        <v>0</v>
      </c>
      <c r="I98" s="14">
        <v>1035569.4</v>
      </c>
      <c r="J98">
        <v>295</v>
      </c>
      <c r="K98">
        <v>53.6</v>
      </c>
      <c r="L98">
        <v>62.6</v>
      </c>
      <c r="M98">
        <v>1.7729999999999999</v>
      </c>
      <c r="N98">
        <v>60.2</v>
      </c>
      <c r="O98">
        <v>5</v>
      </c>
      <c r="P98">
        <v>333</v>
      </c>
      <c r="Q98">
        <v>1087</v>
      </c>
      <c r="R98">
        <v>250</v>
      </c>
    </row>
    <row r="99" spans="1:18" x14ac:dyDescent="0.25">
      <c r="A99" s="7">
        <v>98</v>
      </c>
      <c r="B99" t="s">
        <v>274</v>
      </c>
      <c r="C99">
        <v>36</v>
      </c>
      <c r="D99">
        <v>28</v>
      </c>
      <c r="E99">
        <v>95</v>
      </c>
      <c r="F99">
        <v>19</v>
      </c>
      <c r="G99">
        <v>2</v>
      </c>
      <c r="H99">
        <v>0</v>
      </c>
      <c r="I99" s="14">
        <v>1012575.4</v>
      </c>
      <c r="J99">
        <v>286.7</v>
      </c>
      <c r="K99">
        <v>62.2</v>
      </c>
      <c r="L99">
        <v>66.3</v>
      </c>
      <c r="M99">
        <v>1.7869999999999999</v>
      </c>
      <c r="N99">
        <v>52.1</v>
      </c>
      <c r="O99">
        <v>2</v>
      </c>
      <c r="P99">
        <v>326</v>
      </c>
      <c r="Q99">
        <v>1114</v>
      </c>
      <c r="R99">
        <v>238</v>
      </c>
    </row>
    <row r="100" spans="1:18" x14ac:dyDescent="0.25">
      <c r="A100" s="7">
        <v>99</v>
      </c>
      <c r="B100" t="s">
        <v>412</v>
      </c>
      <c r="C100">
        <v>36</v>
      </c>
      <c r="D100">
        <v>30</v>
      </c>
      <c r="E100">
        <v>94</v>
      </c>
      <c r="F100">
        <v>18</v>
      </c>
      <c r="G100">
        <v>4</v>
      </c>
      <c r="H100">
        <v>0</v>
      </c>
      <c r="I100" s="14">
        <v>1011429.9</v>
      </c>
      <c r="J100">
        <v>298.60000000000002</v>
      </c>
      <c r="K100">
        <v>61.3</v>
      </c>
      <c r="L100">
        <v>66.8</v>
      </c>
      <c r="M100">
        <v>1.7849999999999999</v>
      </c>
      <c r="N100">
        <v>45.3</v>
      </c>
      <c r="O100">
        <v>7</v>
      </c>
      <c r="P100">
        <v>351</v>
      </c>
      <c r="Q100">
        <v>1034</v>
      </c>
      <c r="R100">
        <v>261</v>
      </c>
    </row>
    <row r="101" spans="1:18" x14ac:dyDescent="0.25">
      <c r="A101" s="7">
        <v>100</v>
      </c>
      <c r="B101" t="s">
        <v>22</v>
      </c>
      <c r="C101">
        <v>49</v>
      </c>
      <c r="D101">
        <v>23</v>
      </c>
      <c r="E101">
        <v>78</v>
      </c>
      <c r="F101">
        <v>16</v>
      </c>
      <c r="G101">
        <v>2</v>
      </c>
      <c r="H101">
        <v>0</v>
      </c>
      <c r="I101" s="14">
        <v>1009769.4</v>
      </c>
      <c r="J101">
        <v>285.2</v>
      </c>
      <c r="K101">
        <v>60.7</v>
      </c>
      <c r="L101">
        <v>62.4</v>
      </c>
      <c r="M101">
        <v>1.758</v>
      </c>
      <c r="N101">
        <v>45.5</v>
      </c>
      <c r="O101">
        <v>4</v>
      </c>
      <c r="P101">
        <v>253</v>
      </c>
      <c r="Q101">
        <v>917</v>
      </c>
      <c r="R101">
        <v>202</v>
      </c>
    </row>
    <row r="102" spans="1:18" x14ac:dyDescent="0.25">
      <c r="A102" s="7">
        <v>101</v>
      </c>
      <c r="B102" t="s">
        <v>0</v>
      </c>
      <c r="C102">
        <v>51</v>
      </c>
      <c r="D102">
        <v>20</v>
      </c>
      <c r="E102">
        <v>64</v>
      </c>
      <c r="F102">
        <v>12</v>
      </c>
      <c r="G102">
        <v>3</v>
      </c>
      <c r="H102">
        <v>0</v>
      </c>
      <c r="I102" s="14">
        <v>989753.1</v>
      </c>
      <c r="J102">
        <v>296.3</v>
      </c>
      <c r="K102">
        <v>59.1</v>
      </c>
      <c r="L102">
        <v>65</v>
      </c>
      <c r="M102">
        <v>1.764</v>
      </c>
      <c r="N102">
        <v>50.4</v>
      </c>
      <c r="O102">
        <v>4</v>
      </c>
      <c r="P102">
        <v>232</v>
      </c>
      <c r="Q102">
        <v>708</v>
      </c>
      <c r="R102">
        <v>184</v>
      </c>
    </row>
    <row r="103" spans="1:18" x14ac:dyDescent="0.25">
      <c r="A103" s="7">
        <v>102</v>
      </c>
      <c r="B103" t="s">
        <v>330</v>
      </c>
      <c r="C103">
        <v>34</v>
      </c>
      <c r="D103">
        <v>22</v>
      </c>
      <c r="E103">
        <v>64</v>
      </c>
      <c r="F103">
        <v>11</v>
      </c>
      <c r="G103">
        <v>2</v>
      </c>
      <c r="H103">
        <v>0</v>
      </c>
      <c r="I103" s="14">
        <v>970918.94</v>
      </c>
      <c r="J103">
        <v>292</v>
      </c>
      <c r="K103">
        <v>54.9</v>
      </c>
      <c r="L103">
        <v>57.5</v>
      </c>
      <c r="M103">
        <v>1.7949999999999999</v>
      </c>
      <c r="N103">
        <v>46</v>
      </c>
      <c r="O103">
        <v>7</v>
      </c>
      <c r="P103">
        <v>215</v>
      </c>
      <c r="Q103">
        <v>696</v>
      </c>
      <c r="R103">
        <v>192</v>
      </c>
    </row>
    <row r="104" spans="1:18" x14ac:dyDescent="0.25">
      <c r="A104" s="7">
        <v>103</v>
      </c>
      <c r="B104" t="s">
        <v>38</v>
      </c>
      <c r="C104">
        <v>45</v>
      </c>
      <c r="D104">
        <v>21</v>
      </c>
      <c r="E104">
        <v>70</v>
      </c>
      <c r="F104">
        <v>16</v>
      </c>
      <c r="G104">
        <v>2</v>
      </c>
      <c r="H104">
        <v>0</v>
      </c>
      <c r="I104" s="14">
        <v>969056.75</v>
      </c>
      <c r="J104">
        <v>282.3</v>
      </c>
      <c r="K104">
        <v>64.099999999999994</v>
      </c>
      <c r="L104">
        <v>63.6</v>
      </c>
      <c r="M104">
        <v>1.7849999999999999</v>
      </c>
      <c r="N104">
        <v>48.7</v>
      </c>
      <c r="O104">
        <v>5</v>
      </c>
      <c r="P104">
        <v>231</v>
      </c>
      <c r="Q104">
        <v>787</v>
      </c>
      <c r="R104">
        <v>216</v>
      </c>
    </row>
    <row r="105" spans="1:18" x14ac:dyDescent="0.25">
      <c r="A105" s="7">
        <v>104</v>
      </c>
      <c r="B105" t="s">
        <v>135</v>
      </c>
      <c r="C105">
        <v>43</v>
      </c>
      <c r="D105">
        <v>28</v>
      </c>
      <c r="E105">
        <v>87</v>
      </c>
      <c r="F105">
        <v>17</v>
      </c>
      <c r="G105">
        <v>4</v>
      </c>
      <c r="H105">
        <v>0</v>
      </c>
      <c r="I105" s="14">
        <v>960658</v>
      </c>
      <c r="J105">
        <v>277.7</v>
      </c>
      <c r="K105">
        <v>62.1</v>
      </c>
      <c r="L105">
        <v>62.7</v>
      </c>
      <c r="M105">
        <v>1.76</v>
      </c>
      <c r="N105">
        <v>62.3</v>
      </c>
      <c r="O105">
        <v>2</v>
      </c>
      <c r="P105">
        <v>292</v>
      </c>
      <c r="Q105">
        <v>1043</v>
      </c>
      <c r="R105">
        <v>198</v>
      </c>
    </row>
    <row r="106" spans="1:18" x14ac:dyDescent="0.25">
      <c r="A106" s="7">
        <v>105</v>
      </c>
      <c r="B106" t="s">
        <v>958</v>
      </c>
      <c r="C106">
        <v>40</v>
      </c>
      <c r="D106">
        <v>17</v>
      </c>
      <c r="E106">
        <v>60</v>
      </c>
      <c r="F106">
        <v>15</v>
      </c>
      <c r="G106">
        <v>1</v>
      </c>
      <c r="H106">
        <v>0</v>
      </c>
      <c r="I106" s="14">
        <v>953494</v>
      </c>
      <c r="J106">
        <v>287.39999999999998</v>
      </c>
      <c r="K106">
        <v>58</v>
      </c>
      <c r="L106">
        <v>61.9</v>
      </c>
      <c r="M106">
        <v>1.792</v>
      </c>
      <c r="N106">
        <v>39.4</v>
      </c>
      <c r="O106">
        <v>2</v>
      </c>
      <c r="P106">
        <v>191</v>
      </c>
      <c r="Q106">
        <v>682</v>
      </c>
      <c r="R106">
        <v>174</v>
      </c>
    </row>
    <row r="107" spans="1:18" x14ac:dyDescent="0.25">
      <c r="A107" s="7">
        <v>106</v>
      </c>
      <c r="B107" t="s">
        <v>314</v>
      </c>
      <c r="C107">
        <v>33</v>
      </c>
      <c r="D107">
        <v>28</v>
      </c>
      <c r="E107">
        <v>86</v>
      </c>
      <c r="F107">
        <v>15</v>
      </c>
      <c r="G107">
        <v>2</v>
      </c>
      <c r="H107">
        <v>0</v>
      </c>
      <c r="I107" s="14">
        <v>903569.9</v>
      </c>
      <c r="J107">
        <v>286.60000000000002</v>
      </c>
      <c r="K107">
        <v>62.3</v>
      </c>
      <c r="L107">
        <v>63.4</v>
      </c>
      <c r="M107">
        <v>1.7749999999999999</v>
      </c>
      <c r="N107">
        <v>50.4</v>
      </c>
      <c r="O107">
        <v>5</v>
      </c>
      <c r="P107">
        <v>282</v>
      </c>
      <c r="Q107">
        <v>1015</v>
      </c>
      <c r="R107">
        <v>220</v>
      </c>
    </row>
    <row r="108" spans="1:18" x14ac:dyDescent="0.25">
      <c r="A108" s="7">
        <v>107</v>
      </c>
      <c r="B108" t="s">
        <v>8</v>
      </c>
      <c r="C108">
        <v>41</v>
      </c>
      <c r="D108">
        <v>27</v>
      </c>
      <c r="E108">
        <v>84</v>
      </c>
      <c r="F108">
        <v>15</v>
      </c>
      <c r="G108">
        <v>3</v>
      </c>
      <c r="H108">
        <v>0</v>
      </c>
      <c r="I108" s="14">
        <v>895198.56</v>
      </c>
      <c r="J108">
        <v>290.10000000000002</v>
      </c>
      <c r="K108">
        <v>60.2</v>
      </c>
      <c r="L108">
        <v>67.099999999999994</v>
      </c>
      <c r="M108">
        <v>1.798</v>
      </c>
      <c r="N108">
        <v>44.8</v>
      </c>
      <c r="O108">
        <v>5</v>
      </c>
      <c r="P108">
        <v>281</v>
      </c>
      <c r="Q108">
        <v>959</v>
      </c>
      <c r="R108">
        <v>247</v>
      </c>
    </row>
    <row r="109" spans="1:18" x14ac:dyDescent="0.25">
      <c r="A109" s="7">
        <v>108</v>
      </c>
      <c r="B109" t="s">
        <v>333</v>
      </c>
      <c r="C109">
        <v>36</v>
      </c>
      <c r="D109">
        <v>26</v>
      </c>
      <c r="E109">
        <v>89</v>
      </c>
      <c r="F109">
        <v>18</v>
      </c>
      <c r="G109">
        <v>3</v>
      </c>
      <c r="H109">
        <v>0</v>
      </c>
      <c r="I109" s="14">
        <v>893736.1</v>
      </c>
      <c r="J109">
        <v>292.8</v>
      </c>
      <c r="K109">
        <v>61.6</v>
      </c>
      <c r="L109">
        <v>64.7</v>
      </c>
      <c r="M109">
        <v>1.79</v>
      </c>
      <c r="N109">
        <v>45.9</v>
      </c>
      <c r="O109">
        <v>3</v>
      </c>
      <c r="P109">
        <v>303</v>
      </c>
      <c r="Q109">
        <v>1032</v>
      </c>
      <c r="R109">
        <v>236</v>
      </c>
    </row>
    <row r="110" spans="1:18" x14ac:dyDescent="0.25">
      <c r="A110" s="7">
        <v>109</v>
      </c>
      <c r="B110" t="s">
        <v>430</v>
      </c>
      <c r="C110">
        <v>23</v>
      </c>
      <c r="D110">
        <v>18</v>
      </c>
      <c r="E110">
        <v>52</v>
      </c>
      <c r="F110">
        <v>10</v>
      </c>
      <c r="G110">
        <v>2</v>
      </c>
      <c r="H110">
        <v>0</v>
      </c>
      <c r="I110" s="14">
        <v>871050.6</v>
      </c>
      <c r="J110">
        <v>290</v>
      </c>
      <c r="K110">
        <v>53.3</v>
      </c>
      <c r="L110">
        <v>55</v>
      </c>
      <c r="M110">
        <v>1.804</v>
      </c>
      <c r="N110">
        <v>52.4</v>
      </c>
      <c r="O110">
        <v>6</v>
      </c>
      <c r="P110">
        <v>154</v>
      </c>
      <c r="Q110">
        <v>589</v>
      </c>
      <c r="R110">
        <v>169</v>
      </c>
    </row>
    <row r="111" spans="1:18" x14ac:dyDescent="0.25">
      <c r="A111" s="7">
        <v>110</v>
      </c>
      <c r="B111" t="s">
        <v>959</v>
      </c>
      <c r="C111">
        <v>41</v>
      </c>
      <c r="D111">
        <v>1</v>
      </c>
      <c r="E111">
        <v>4</v>
      </c>
      <c r="F111">
        <v>1</v>
      </c>
      <c r="G111">
        <v>1</v>
      </c>
      <c r="H111">
        <v>0</v>
      </c>
      <c r="I111" s="14">
        <v>865000</v>
      </c>
      <c r="J111" t="s">
        <v>391</v>
      </c>
      <c r="K111" t="s">
        <v>391</v>
      </c>
      <c r="L111" t="s">
        <v>391</v>
      </c>
      <c r="M111" t="s">
        <v>391</v>
      </c>
      <c r="N111" t="s">
        <v>391</v>
      </c>
      <c r="O111" t="s">
        <v>391</v>
      </c>
      <c r="P111" t="s">
        <v>391</v>
      </c>
      <c r="Q111" t="s">
        <v>391</v>
      </c>
      <c r="R111" t="s">
        <v>391</v>
      </c>
    </row>
    <row r="112" spans="1:18" x14ac:dyDescent="0.25">
      <c r="A112" s="7">
        <v>111</v>
      </c>
      <c r="B112" t="s">
        <v>305</v>
      </c>
      <c r="C112">
        <v>35</v>
      </c>
      <c r="D112">
        <v>25</v>
      </c>
      <c r="E112">
        <v>70</v>
      </c>
      <c r="F112">
        <v>12</v>
      </c>
      <c r="G112">
        <v>4</v>
      </c>
      <c r="H112">
        <v>0</v>
      </c>
      <c r="I112" s="14">
        <v>848346.5</v>
      </c>
      <c r="J112">
        <v>296.8</v>
      </c>
      <c r="K112">
        <v>65.099999999999994</v>
      </c>
      <c r="L112">
        <v>65.599999999999994</v>
      </c>
      <c r="M112">
        <v>1.8240000000000001</v>
      </c>
      <c r="N112">
        <v>43</v>
      </c>
      <c r="O112">
        <v>7</v>
      </c>
      <c r="P112">
        <v>227</v>
      </c>
      <c r="Q112">
        <v>810</v>
      </c>
      <c r="R112">
        <v>191</v>
      </c>
    </row>
    <row r="113" spans="1:18" x14ac:dyDescent="0.25">
      <c r="A113" s="7">
        <v>112</v>
      </c>
      <c r="B113" t="s">
        <v>370</v>
      </c>
      <c r="C113">
        <v>30</v>
      </c>
      <c r="D113">
        <v>29</v>
      </c>
      <c r="E113">
        <v>77</v>
      </c>
      <c r="F113">
        <v>11</v>
      </c>
      <c r="G113">
        <v>3</v>
      </c>
      <c r="H113">
        <v>0</v>
      </c>
      <c r="I113" s="14">
        <v>848196.8</v>
      </c>
      <c r="J113">
        <v>272.5</v>
      </c>
      <c r="K113">
        <v>68</v>
      </c>
      <c r="L113">
        <v>62.1</v>
      </c>
      <c r="M113">
        <v>1.786</v>
      </c>
      <c r="N113">
        <v>47.3</v>
      </c>
      <c r="O113">
        <v>4</v>
      </c>
      <c r="P113">
        <v>240</v>
      </c>
      <c r="Q113">
        <v>868</v>
      </c>
      <c r="R113">
        <v>236</v>
      </c>
    </row>
    <row r="114" spans="1:18" x14ac:dyDescent="0.25">
      <c r="A114" s="7">
        <v>113</v>
      </c>
      <c r="B114" t="s">
        <v>403</v>
      </c>
      <c r="C114">
        <v>32</v>
      </c>
      <c r="D114">
        <v>24</v>
      </c>
      <c r="E114">
        <v>73</v>
      </c>
      <c r="F114">
        <v>13</v>
      </c>
      <c r="G114">
        <v>3</v>
      </c>
      <c r="H114">
        <v>0</v>
      </c>
      <c r="I114" s="14">
        <v>840965.06</v>
      </c>
      <c r="J114">
        <v>288.8</v>
      </c>
      <c r="K114">
        <v>63.4</v>
      </c>
      <c r="L114">
        <v>65.3</v>
      </c>
      <c r="M114">
        <v>1.8360000000000001</v>
      </c>
      <c r="N114">
        <v>42.7</v>
      </c>
      <c r="O114">
        <v>7</v>
      </c>
      <c r="P114">
        <v>221</v>
      </c>
      <c r="Q114">
        <v>837</v>
      </c>
      <c r="R114">
        <v>224</v>
      </c>
    </row>
    <row r="115" spans="1:18" x14ac:dyDescent="0.25">
      <c r="A115" s="7">
        <v>114</v>
      </c>
      <c r="B115" t="s">
        <v>24</v>
      </c>
      <c r="C115">
        <v>44</v>
      </c>
      <c r="D115">
        <v>27</v>
      </c>
      <c r="E115">
        <v>76</v>
      </c>
      <c r="F115">
        <v>12</v>
      </c>
      <c r="G115">
        <v>2</v>
      </c>
      <c r="H115">
        <v>0</v>
      </c>
      <c r="I115" s="14">
        <v>808927.25</v>
      </c>
      <c r="J115">
        <v>286.7</v>
      </c>
      <c r="K115">
        <v>59.3</v>
      </c>
      <c r="L115">
        <v>65.8</v>
      </c>
      <c r="M115">
        <v>1.8080000000000001</v>
      </c>
      <c r="N115">
        <v>43</v>
      </c>
      <c r="O115">
        <v>2</v>
      </c>
      <c r="P115">
        <v>245</v>
      </c>
      <c r="Q115">
        <v>854</v>
      </c>
      <c r="R115">
        <v>228</v>
      </c>
    </row>
    <row r="116" spans="1:18" x14ac:dyDescent="0.25">
      <c r="A116" s="7">
        <v>115</v>
      </c>
      <c r="B116" t="s">
        <v>392</v>
      </c>
      <c r="C116">
        <v>34</v>
      </c>
      <c r="D116">
        <v>28</v>
      </c>
      <c r="E116">
        <v>88</v>
      </c>
      <c r="F116">
        <v>17</v>
      </c>
      <c r="G116">
        <v>2</v>
      </c>
      <c r="H116">
        <v>0</v>
      </c>
      <c r="I116" s="14">
        <v>805407.6</v>
      </c>
      <c r="J116">
        <v>292</v>
      </c>
      <c r="K116">
        <v>58.1</v>
      </c>
      <c r="L116">
        <v>67.400000000000006</v>
      </c>
      <c r="M116">
        <v>1.8080000000000001</v>
      </c>
      <c r="N116">
        <v>43.8</v>
      </c>
      <c r="O116">
        <v>5</v>
      </c>
      <c r="P116">
        <v>307</v>
      </c>
      <c r="Q116">
        <v>975</v>
      </c>
      <c r="R116">
        <v>258</v>
      </c>
    </row>
    <row r="117" spans="1:18" x14ac:dyDescent="0.25">
      <c r="A117" s="7">
        <v>116</v>
      </c>
      <c r="B117" t="s">
        <v>454</v>
      </c>
      <c r="C117">
        <v>30</v>
      </c>
      <c r="D117">
        <v>25</v>
      </c>
      <c r="E117">
        <v>77</v>
      </c>
      <c r="F117">
        <v>13</v>
      </c>
      <c r="G117">
        <v>2</v>
      </c>
      <c r="H117">
        <v>0</v>
      </c>
      <c r="I117" s="14">
        <v>801803.4</v>
      </c>
      <c r="J117">
        <v>304.60000000000002</v>
      </c>
      <c r="K117">
        <v>53.1</v>
      </c>
      <c r="L117">
        <v>64.400000000000006</v>
      </c>
      <c r="M117">
        <v>1.796</v>
      </c>
      <c r="N117">
        <v>37.700000000000003</v>
      </c>
      <c r="O117">
        <v>5</v>
      </c>
      <c r="P117">
        <v>270</v>
      </c>
      <c r="Q117">
        <v>839</v>
      </c>
      <c r="R117">
        <v>237</v>
      </c>
    </row>
    <row r="118" spans="1:18" x14ac:dyDescent="0.25">
      <c r="A118" s="7">
        <v>117</v>
      </c>
      <c r="B118" t="s">
        <v>218</v>
      </c>
      <c r="C118">
        <v>42</v>
      </c>
      <c r="D118">
        <v>28</v>
      </c>
      <c r="E118">
        <v>77</v>
      </c>
      <c r="F118">
        <v>12</v>
      </c>
      <c r="G118">
        <v>4</v>
      </c>
      <c r="H118">
        <v>0</v>
      </c>
      <c r="I118" s="14">
        <v>795548.75</v>
      </c>
      <c r="J118">
        <v>279.2</v>
      </c>
      <c r="K118">
        <v>65</v>
      </c>
      <c r="L118">
        <v>62.9</v>
      </c>
      <c r="M118">
        <v>1.7869999999999999</v>
      </c>
      <c r="N118">
        <v>50.3</v>
      </c>
      <c r="O118">
        <v>3</v>
      </c>
      <c r="P118">
        <v>251</v>
      </c>
      <c r="Q118">
        <v>878</v>
      </c>
      <c r="R118">
        <v>222</v>
      </c>
    </row>
    <row r="119" spans="1:18" x14ac:dyDescent="0.25">
      <c r="A119" s="7">
        <v>118</v>
      </c>
      <c r="B119" t="s">
        <v>294</v>
      </c>
      <c r="C119">
        <v>39</v>
      </c>
      <c r="D119">
        <v>15</v>
      </c>
      <c r="E119">
        <v>51</v>
      </c>
      <c r="F119">
        <v>11</v>
      </c>
      <c r="G119">
        <v>1</v>
      </c>
      <c r="H119">
        <v>0</v>
      </c>
      <c r="I119" s="14">
        <v>791107.25</v>
      </c>
      <c r="J119">
        <v>289.5</v>
      </c>
      <c r="K119">
        <v>64.099999999999994</v>
      </c>
      <c r="L119">
        <v>60.2</v>
      </c>
      <c r="M119">
        <v>1.8049999999999999</v>
      </c>
      <c r="N119">
        <v>54.4</v>
      </c>
      <c r="O119">
        <v>5</v>
      </c>
      <c r="P119">
        <v>185</v>
      </c>
      <c r="Q119">
        <v>575</v>
      </c>
      <c r="R119">
        <v>140</v>
      </c>
    </row>
    <row r="120" spans="1:18" x14ac:dyDescent="0.25">
      <c r="A120" s="7">
        <v>119</v>
      </c>
      <c r="B120" t="s">
        <v>960</v>
      </c>
      <c r="C120">
        <v>36</v>
      </c>
      <c r="D120">
        <v>23</v>
      </c>
      <c r="E120">
        <v>64</v>
      </c>
      <c r="F120">
        <v>10</v>
      </c>
      <c r="G120">
        <v>2</v>
      </c>
      <c r="H120">
        <v>0</v>
      </c>
      <c r="I120" s="14">
        <v>786832.4</v>
      </c>
      <c r="J120">
        <v>299.5</v>
      </c>
      <c r="K120">
        <v>52.6</v>
      </c>
      <c r="L120">
        <v>61.2</v>
      </c>
      <c r="M120">
        <v>1.8</v>
      </c>
      <c r="N120">
        <v>41.3</v>
      </c>
      <c r="O120">
        <v>8</v>
      </c>
      <c r="P120">
        <v>197</v>
      </c>
      <c r="Q120">
        <v>743</v>
      </c>
      <c r="R120">
        <v>179</v>
      </c>
    </row>
    <row r="121" spans="1:18" x14ac:dyDescent="0.25">
      <c r="A121" s="7">
        <v>120</v>
      </c>
      <c r="B121" t="s">
        <v>961</v>
      </c>
      <c r="C121">
        <v>33</v>
      </c>
      <c r="D121">
        <v>28</v>
      </c>
      <c r="E121">
        <v>99</v>
      </c>
      <c r="F121">
        <v>21</v>
      </c>
      <c r="G121">
        <v>2</v>
      </c>
      <c r="H121">
        <v>0</v>
      </c>
      <c r="I121" s="14">
        <v>780968.56</v>
      </c>
      <c r="J121">
        <v>290.39999999999998</v>
      </c>
      <c r="K121">
        <v>65.400000000000006</v>
      </c>
      <c r="L121">
        <v>66.3</v>
      </c>
      <c r="M121">
        <v>1.7789999999999999</v>
      </c>
      <c r="N121">
        <v>42.3</v>
      </c>
      <c r="O121">
        <v>8</v>
      </c>
      <c r="P121">
        <v>356</v>
      </c>
      <c r="Q121">
        <v>1139</v>
      </c>
      <c r="R121">
        <v>250</v>
      </c>
    </row>
    <row r="122" spans="1:18" x14ac:dyDescent="0.25">
      <c r="A122" s="7">
        <v>121</v>
      </c>
      <c r="B122" t="s">
        <v>962</v>
      </c>
      <c r="C122">
        <v>30</v>
      </c>
      <c r="D122">
        <v>27</v>
      </c>
      <c r="E122">
        <v>90</v>
      </c>
      <c r="F122">
        <v>19</v>
      </c>
      <c r="G122">
        <v>2</v>
      </c>
      <c r="H122">
        <v>0</v>
      </c>
      <c r="I122" s="14">
        <v>755095.1</v>
      </c>
      <c r="J122">
        <v>290.60000000000002</v>
      </c>
      <c r="K122">
        <v>65.400000000000006</v>
      </c>
      <c r="L122">
        <v>65.400000000000006</v>
      </c>
      <c r="M122">
        <v>1.794</v>
      </c>
      <c r="N122">
        <v>55</v>
      </c>
      <c r="O122">
        <v>7</v>
      </c>
      <c r="P122">
        <v>311</v>
      </c>
      <c r="Q122">
        <v>1048</v>
      </c>
      <c r="R122">
        <v>234</v>
      </c>
    </row>
    <row r="123" spans="1:18" x14ac:dyDescent="0.25">
      <c r="A123" s="7">
        <v>122</v>
      </c>
      <c r="B123" t="s">
        <v>963</v>
      </c>
      <c r="C123">
        <v>30</v>
      </c>
      <c r="D123">
        <v>27</v>
      </c>
      <c r="E123">
        <v>75</v>
      </c>
      <c r="F123">
        <v>12</v>
      </c>
      <c r="G123">
        <v>3</v>
      </c>
      <c r="H123">
        <v>0</v>
      </c>
      <c r="I123" s="14">
        <v>750220.5</v>
      </c>
      <c r="J123">
        <v>304.10000000000002</v>
      </c>
      <c r="K123">
        <v>53.9</v>
      </c>
      <c r="L123">
        <v>66</v>
      </c>
      <c r="M123">
        <v>1.7989999999999999</v>
      </c>
      <c r="N123">
        <v>43.5</v>
      </c>
      <c r="O123">
        <v>8</v>
      </c>
      <c r="P123">
        <v>248</v>
      </c>
      <c r="Q123">
        <v>854</v>
      </c>
      <c r="R123">
        <v>207</v>
      </c>
    </row>
    <row r="124" spans="1:18" x14ac:dyDescent="0.25">
      <c r="A124" s="7">
        <v>123</v>
      </c>
      <c r="B124" t="s">
        <v>368</v>
      </c>
      <c r="C124">
        <v>41</v>
      </c>
      <c r="D124">
        <v>29</v>
      </c>
      <c r="E124">
        <v>81</v>
      </c>
      <c r="F124">
        <v>12</v>
      </c>
      <c r="G124">
        <v>3</v>
      </c>
      <c r="H124">
        <v>0</v>
      </c>
      <c r="I124" s="14">
        <v>736765.4</v>
      </c>
      <c r="J124">
        <v>278.10000000000002</v>
      </c>
      <c r="K124">
        <v>63.2</v>
      </c>
      <c r="L124">
        <v>58</v>
      </c>
      <c r="M124">
        <v>1.7669999999999999</v>
      </c>
      <c r="N124">
        <v>42.6</v>
      </c>
      <c r="O124">
        <v>7</v>
      </c>
      <c r="P124">
        <v>254</v>
      </c>
      <c r="Q124">
        <v>934</v>
      </c>
      <c r="R124">
        <v>228</v>
      </c>
    </row>
    <row r="125" spans="1:18" x14ac:dyDescent="0.25">
      <c r="A125" s="7">
        <v>124</v>
      </c>
      <c r="B125" t="s">
        <v>92</v>
      </c>
      <c r="C125">
        <v>44</v>
      </c>
      <c r="D125">
        <v>20</v>
      </c>
      <c r="E125">
        <v>54</v>
      </c>
      <c r="F125">
        <v>8</v>
      </c>
      <c r="G125">
        <v>3</v>
      </c>
      <c r="H125">
        <v>0</v>
      </c>
      <c r="I125" s="14">
        <v>730203</v>
      </c>
      <c r="J125">
        <v>297.7</v>
      </c>
      <c r="K125">
        <v>54.7</v>
      </c>
      <c r="L125">
        <v>61.2</v>
      </c>
      <c r="M125">
        <v>1.792</v>
      </c>
      <c r="N125">
        <v>47.6</v>
      </c>
      <c r="O125">
        <v>7</v>
      </c>
      <c r="P125">
        <v>176</v>
      </c>
      <c r="Q125">
        <v>586</v>
      </c>
      <c r="R125">
        <v>178</v>
      </c>
    </row>
    <row r="126" spans="1:18" x14ac:dyDescent="0.25">
      <c r="A126" s="7">
        <v>125</v>
      </c>
      <c r="B126" t="s">
        <v>249</v>
      </c>
      <c r="C126">
        <v>37</v>
      </c>
      <c r="D126">
        <v>27</v>
      </c>
      <c r="E126">
        <v>83</v>
      </c>
      <c r="F126">
        <v>14</v>
      </c>
      <c r="G126">
        <v>2</v>
      </c>
      <c r="H126">
        <v>0</v>
      </c>
      <c r="I126" s="14">
        <v>687338.25</v>
      </c>
      <c r="J126">
        <v>291.10000000000002</v>
      </c>
      <c r="K126">
        <v>51.3</v>
      </c>
      <c r="L126">
        <v>59.4</v>
      </c>
      <c r="M126">
        <v>1.7490000000000001</v>
      </c>
      <c r="N126">
        <v>47.9</v>
      </c>
      <c r="O126">
        <v>12</v>
      </c>
      <c r="P126">
        <v>285</v>
      </c>
      <c r="Q126">
        <v>917</v>
      </c>
      <c r="R126">
        <v>246</v>
      </c>
    </row>
    <row r="127" spans="1:18" x14ac:dyDescent="0.25">
      <c r="A127" s="7">
        <v>126</v>
      </c>
      <c r="B127" t="s">
        <v>81</v>
      </c>
      <c r="C127">
        <v>51</v>
      </c>
      <c r="D127">
        <v>27</v>
      </c>
      <c r="E127">
        <v>83</v>
      </c>
      <c r="F127">
        <v>14</v>
      </c>
      <c r="G127">
        <v>1</v>
      </c>
      <c r="H127">
        <v>0</v>
      </c>
      <c r="I127" s="14">
        <v>682742.4</v>
      </c>
      <c r="J127">
        <v>285.3</v>
      </c>
      <c r="K127">
        <v>67.2</v>
      </c>
      <c r="L127">
        <v>65.7</v>
      </c>
      <c r="M127">
        <v>1.784</v>
      </c>
      <c r="N127">
        <v>41.7</v>
      </c>
      <c r="O127">
        <v>8</v>
      </c>
      <c r="P127">
        <v>275</v>
      </c>
      <c r="Q127">
        <v>961</v>
      </c>
      <c r="R127">
        <v>218</v>
      </c>
    </row>
    <row r="128" spans="1:18" x14ac:dyDescent="0.25">
      <c r="A128" s="7">
        <v>127</v>
      </c>
      <c r="B128" t="s">
        <v>964</v>
      </c>
      <c r="C128">
        <v>32</v>
      </c>
      <c r="D128">
        <v>9</v>
      </c>
      <c r="E128">
        <v>30</v>
      </c>
      <c r="F128">
        <v>8</v>
      </c>
      <c r="G128">
        <v>2</v>
      </c>
      <c r="H128">
        <v>0</v>
      </c>
      <c r="I128" s="14">
        <v>677010.9</v>
      </c>
      <c r="J128" t="s">
        <v>391</v>
      </c>
      <c r="K128" t="s">
        <v>391</v>
      </c>
      <c r="L128" t="s">
        <v>391</v>
      </c>
      <c r="M128" t="s">
        <v>391</v>
      </c>
      <c r="N128" t="s">
        <v>391</v>
      </c>
      <c r="O128">
        <v>3</v>
      </c>
      <c r="P128">
        <v>108</v>
      </c>
      <c r="Q128">
        <v>333</v>
      </c>
      <c r="R128">
        <v>82</v>
      </c>
    </row>
    <row r="129" spans="1:18" x14ac:dyDescent="0.25">
      <c r="A129" s="7">
        <v>128</v>
      </c>
      <c r="B129" t="s">
        <v>39</v>
      </c>
      <c r="C129">
        <v>45</v>
      </c>
      <c r="D129">
        <v>27</v>
      </c>
      <c r="E129">
        <v>88</v>
      </c>
      <c r="F129">
        <v>16</v>
      </c>
      <c r="G129">
        <v>2</v>
      </c>
      <c r="H129">
        <v>0</v>
      </c>
      <c r="I129" s="14">
        <v>660279.30000000005</v>
      </c>
      <c r="J129">
        <v>289.39999999999998</v>
      </c>
      <c r="K129">
        <v>59.9</v>
      </c>
      <c r="L129">
        <v>67.400000000000006</v>
      </c>
      <c r="M129">
        <v>1.7989999999999999</v>
      </c>
      <c r="N129">
        <v>51.9</v>
      </c>
      <c r="O129">
        <v>7</v>
      </c>
      <c r="P129">
        <v>282</v>
      </c>
      <c r="Q129">
        <v>1034</v>
      </c>
      <c r="R129">
        <v>235</v>
      </c>
    </row>
    <row r="130" spans="1:18" x14ac:dyDescent="0.25">
      <c r="A130" s="7">
        <v>129</v>
      </c>
      <c r="B130" t="s">
        <v>456</v>
      </c>
      <c r="C130">
        <v>29</v>
      </c>
      <c r="D130">
        <v>29</v>
      </c>
      <c r="E130">
        <v>87</v>
      </c>
      <c r="F130">
        <v>17</v>
      </c>
      <c r="G130">
        <v>2</v>
      </c>
      <c r="H130">
        <v>0</v>
      </c>
      <c r="I130" s="14">
        <v>647509.56000000006</v>
      </c>
      <c r="J130">
        <v>293.3</v>
      </c>
      <c r="K130">
        <v>56.7</v>
      </c>
      <c r="L130">
        <v>64.099999999999994</v>
      </c>
      <c r="M130">
        <v>1.8009999999999999</v>
      </c>
      <c r="N130">
        <v>46.2</v>
      </c>
      <c r="O130">
        <v>9</v>
      </c>
      <c r="P130">
        <v>290</v>
      </c>
      <c r="Q130">
        <v>976</v>
      </c>
      <c r="R130">
        <v>264</v>
      </c>
    </row>
    <row r="131" spans="1:18" x14ac:dyDescent="0.25">
      <c r="A131" s="7">
        <v>130</v>
      </c>
      <c r="B131" t="s">
        <v>16</v>
      </c>
      <c r="C131">
        <v>48</v>
      </c>
      <c r="D131">
        <v>26</v>
      </c>
      <c r="E131">
        <v>84</v>
      </c>
      <c r="F131">
        <v>16</v>
      </c>
      <c r="G131">
        <v>1</v>
      </c>
      <c r="H131">
        <v>0</v>
      </c>
      <c r="I131" s="14">
        <v>645700.80000000005</v>
      </c>
      <c r="J131">
        <v>276.10000000000002</v>
      </c>
      <c r="K131">
        <v>73</v>
      </c>
      <c r="L131">
        <v>62.5</v>
      </c>
      <c r="M131">
        <v>1.782</v>
      </c>
      <c r="N131">
        <v>53</v>
      </c>
      <c r="O131">
        <v>2</v>
      </c>
      <c r="P131">
        <v>285</v>
      </c>
      <c r="Q131">
        <v>977</v>
      </c>
      <c r="R131">
        <v>221</v>
      </c>
    </row>
    <row r="132" spans="1:18" x14ac:dyDescent="0.25">
      <c r="A132" s="7">
        <v>131</v>
      </c>
      <c r="B132" t="s">
        <v>62</v>
      </c>
      <c r="C132">
        <v>45</v>
      </c>
      <c r="D132">
        <v>26</v>
      </c>
      <c r="E132">
        <v>84</v>
      </c>
      <c r="F132">
        <v>16</v>
      </c>
      <c r="G132">
        <v>2</v>
      </c>
      <c r="H132">
        <v>0</v>
      </c>
      <c r="I132" s="14">
        <v>620893.43999999994</v>
      </c>
      <c r="J132">
        <v>288.8</v>
      </c>
      <c r="K132">
        <v>62.7</v>
      </c>
      <c r="L132">
        <v>61.8</v>
      </c>
      <c r="M132">
        <v>1.8009999999999999</v>
      </c>
      <c r="N132">
        <v>49</v>
      </c>
      <c r="O132">
        <v>5</v>
      </c>
      <c r="P132">
        <v>270</v>
      </c>
      <c r="Q132">
        <v>974</v>
      </c>
      <c r="R132">
        <v>236</v>
      </c>
    </row>
    <row r="133" spans="1:18" x14ac:dyDescent="0.25">
      <c r="A133" s="7">
        <v>132</v>
      </c>
      <c r="B133" t="s">
        <v>72</v>
      </c>
      <c r="C133">
        <v>48</v>
      </c>
      <c r="D133">
        <v>28</v>
      </c>
      <c r="E133">
        <v>86</v>
      </c>
      <c r="F133">
        <v>16</v>
      </c>
      <c r="G133">
        <v>2</v>
      </c>
      <c r="H133">
        <v>0</v>
      </c>
      <c r="I133" s="14">
        <v>619960.56000000006</v>
      </c>
      <c r="J133">
        <v>286.8</v>
      </c>
      <c r="K133">
        <v>65.2</v>
      </c>
      <c r="L133">
        <v>64</v>
      </c>
      <c r="M133">
        <v>1.819</v>
      </c>
      <c r="N133">
        <v>51.4</v>
      </c>
      <c r="O133">
        <v>3</v>
      </c>
      <c r="P133">
        <v>272</v>
      </c>
      <c r="Q133">
        <v>1017</v>
      </c>
      <c r="R133">
        <v>226</v>
      </c>
    </row>
    <row r="134" spans="1:18" x14ac:dyDescent="0.25">
      <c r="A134" s="7">
        <v>133</v>
      </c>
      <c r="B134" t="s">
        <v>251</v>
      </c>
      <c r="C134">
        <v>35</v>
      </c>
      <c r="D134">
        <v>24</v>
      </c>
      <c r="E134">
        <v>76</v>
      </c>
      <c r="F134">
        <v>13</v>
      </c>
      <c r="G134">
        <v>0</v>
      </c>
      <c r="H134">
        <v>0</v>
      </c>
      <c r="I134" s="14">
        <v>617295.56000000006</v>
      </c>
      <c r="J134">
        <v>290.89999999999998</v>
      </c>
      <c r="K134">
        <v>59.7</v>
      </c>
      <c r="L134">
        <v>63.5</v>
      </c>
      <c r="M134">
        <v>1.8180000000000001</v>
      </c>
      <c r="N134">
        <v>50</v>
      </c>
      <c r="O134">
        <v>2</v>
      </c>
      <c r="P134">
        <v>238</v>
      </c>
      <c r="Q134">
        <v>860</v>
      </c>
      <c r="R134">
        <v>242</v>
      </c>
    </row>
    <row r="135" spans="1:18" x14ac:dyDescent="0.25">
      <c r="A135" s="7">
        <v>134</v>
      </c>
      <c r="B135" t="s">
        <v>965</v>
      </c>
      <c r="C135">
        <v>43</v>
      </c>
      <c r="D135">
        <v>28</v>
      </c>
      <c r="E135">
        <v>87</v>
      </c>
      <c r="F135">
        <v>17</v>
      </c>
      <c r="G135">
        <v>2</v>
      </c>
      <c r="H135">
        <v>0</v>
      </c>
      <c r="I135" s="14">
        <v>616457.25</v>
      </c>
      <c r="J135">
        <v>281.89999999999998</v>
      </c>
      <c r="K135">
        <v>68.900000000000006</v>
      </c>
      <c r="L135">
        <v>65.5</v>
      </c>
      <c r="M135">
        <v>1.7869999999999999</v>
      </c>
      <c r="N135">
        <v>38</v>
      </c>
      <c r="O135">
        <v>8</v>
      </c>
      <c r="P135">
        <v>298</v>
      </c>
      <c r="Q135">
        <v>986</v>
      </c>
      <c r="R135">
        <v>253</v>
      </c>
    </row>
    <row r="136" spans="1:18" x14ac:dyDescent="0.25">
      <c r="A136" s="7">
        <v>135</v>
      </c>
      <c r="B136" t="s">
        <v>966</v>
      </c>
      <c r="C136">
        <v>37</v>
      </c>
      <c r="D136">
        <v>21</v>
      </c>
      <c r="E136">
        <v>58</v>
      </c>
      <c r="F136">
        <v>10</v>
      </c>
      <c r="G136">
        <v>2</v>
      </c>
      <c r="H136">
        <v>0</v>
      </c>
      <c r="I136" s="14">
        <v>614658.4</v>
      </c>
      <c r="J136">
        <v>284.60000000000002</v>
      </c>
      <c r="K136">
        <v>63.5</v>
      </c>
      <c r="L136">
        <v>64.599999999999994</v>
      </c>
      <c r="M136">
        <v>1.8260000000000001</v>
      </c>
      <c r="N136">
        <v>29.7</v>
      </c>
      <c r="O136">
        <v>1</v>
      </c>
      <c r="P136">
        <v>174</v>
      </c>
      <c r="Q136">
        <v>677</v>
      </c>
      <c r="R136">
        <v>169</v>
      </c>
    </row>
    <row r="137" spans="1:18" x14ac:dyDescent="0.25">
      <c r="A137" s="7">
        <v>136</v>
      </c>
      <c r="B137" t="s">
        <v>250</v>
      </c>
      <c r="C137">
        <v>34</v>
      </c>
      <c r="D137">
        <v>27</v>
      </c>
      <c r="E137">
        <v>71</v>
      </c>
      <c r="F137">
        <v>10</v>
      </c>
      <c r="G137">
        <v>3</v>
      </c>
      <c r="H137">
        <v>0</v>
      </c>
      <c r="I137" s="14">
        <v>611141.80000000005</v>
      </c>
      <c r="J137">
        <v>292.2</v>
      </c>
      <c r="K137">
        <v>61.3</v>
      </c>
      <c r="L137">
        <v>65</v>
      </c>
      <c r="M137">
        <v>1.819</v>
      </c>
      <c r="N137">
        <v>45.2</v>
      </c>
      <c r="O137">
        <v>1</v>
      </c>
      <c r="P137">
        <v>228</v>
      </c>
      <c r="Q137">
        <v>792</v>
      </c>
      <c r="R137">
        <v>215</v>
      </c>
    </row>
    <row r="138" spans="1:18" x14ac:dyDescent="0.25">
      <c r="A138" s="7">
        <v>137</v>
      </c>
      <c r="B138" t="s">
        <v>362</v>
      </c>
      <c r="C138">
        <v>39</v>
      </c>
      <c r="D138">
        <v>25</v>
      </c>
      <c r="E138">
        <v>79</v>
      </c>
      <c r="F138">
        <v>15</v>
      </c>
      <c r="G138">
        <v>2</v>
      </c>
      <c r="H138">
        <v>0</v>
      </c>
      <c r="I138" s="14">
        <v>593598.30000000005</v>
      </c>
      <c r="J138">
        <v>290.5</v>
      </c>
      <c r="K138">
        <v>59.1</v>
      </c>
      <c r="L138">
        <v>64.099999999999994</v>
      </c>
      <c r="M138">
        <v>1.7829999999999999</v>
      </c>
      <c r="N138">
        <v>57.4</v>
      </c>
      <c r="O138">
        <v>8</v>
      </c>
      <c r="P138">
        <v>270</v>
      </c>
      <c r="Q138">
        <v>912</v>
      </c>
      <c r="R138">
        <v>195</v>
      </c>
    </row>
    <row r="139" spans="1:18" x14ac:dyDescent="0.25">
      <c r="A139" s="7">
        <v>138</v>
      </c>
      <c r="B139" t="s">
        <v>399</v>
      </c>
      <c r="C139">
        <v>31</v>
      </c>
      <c r="D139">
        <v>22</v>
      </c>
      <c r="E139">
        <v>69</v>
      </c>
      <c r="F139">
        <v>15</v>
      </c>
      <c r="G139">
        <v>1</v>
      </c>
      <c r="H139">
        <v>0</v>
      </c>
      <c r="I139" s="14">
        <v>592879.1</v>
      </c>
      <c r="J139">
        <v>301.60000000000002</v>
      </c>
      <c r="K139">
        <v>54.6</v>
      </c>
      <c r="L139">
        <v>64</v>
      </c>
      <c r="M139">
        <v>1.8149999999999999</v>
      </c>
      <c r="N139">
        <v>38.200000000000003</v>
      </c>
      <c r="O139">
        <v>13</v>
      </c>
      <c r="P139">
        <v>224</v>
      </c>
      <c r="Q139">
        <v>751</v>
      </c>
      <c r="R139">
        <v>207</v>
      </c>
    </row>
    <row r="140" spans="1:18" x14ac:dyDescent="0.25">
      <c r="A140" s="7">
        <v>139</v>
      </c>
      <c r="B140" t="s">
        <v>332</v>
      </c>
      <c r="C140">
        <v>33</v>
      </c>
      <c r="D140">
        <v>26</v>
      </c>
      <c r="E140">
        <v>83</v>
      </c>
      <c r="F140">
        <v>15</v>
      </c>
      <c r="G140">
        <v>0</v>
      </c>
      <c r="H140">
        <v>0</v>
      </c>
      <c r="I140" s="14">
        <v>580616.69999999995</v>
      </c>
      <c r="J140">
        <v>282.5</v>
      </c>
      <c r="K140">
        <v>68.599999999999994</v>
      </c>
      <c r="L140">
        <v>66.099999999999994</v>
      </c>
      <c r="M140">
        <v>1.8169999999999999</v>
      </c>
      <c r="N140">
        <v>46.9</v>
      </c>
      <c r="O140">
        <v>6</v>
      </c>
      <c r="P140">
        <v>260</v>
      </c>
      <c r="Q140">
        <v>961</v>
      </c>
      <c r="R140">
        <v>234</v>
      </c>
    </row>
    <row r="141" spans="1:18" x14ac:dyDescent="0.25">
      <c r="A141" s="7">
        <v>140</v>
      </c>
      <c r="B141" t="s">
        <v>408</v>
      </c>
      <c r="C141">
        <v>30</v>
      </c>
      <c r="D141">
        <v>8</v>
      </c>
      <c r="E141">
        <v>24</v>
      </c>
      <c r="F141">
        <v>6</v>
      </c>
      <c r="G141">
        <v>1</v>
      </c>
      <c r="H141">
        <v>0</v>
      </c>
      <c r="I141" s="14">
        <v>576356.5</v>
      </c>
      <c r="J141" t="s">
        <v>391</v>
      </c>
      <c r="K141" t="s">
        <v>391</v>
      </c>
      <c r="L141" t="s">
        <v>391</v>
      </c>
      <c r="M141" t="s">
        <v>391</v>
      </c>
      <c r="N141" t="s">
        <v>391</v>
      </c>
      <c r="O141">
        <v>2</v>
      </c>
      <c r="P141">
        <v>86</v>
      </c>
      <c r="Q141">
        <v>249</v>
      </c>
      <c r="R141">
        <v>82</v>
      </c>
    </row>
    <row r="142" spans="1:18" x14ac:dyDescent="0.25">
      <c r="A142" s="7">
        <v>141</v>
      </c>
      <c r="B142" t="s">
        <v>15</v>
      </c>
      <c r="C142">
        <v>46</v>
      </c>
      <c r="D142">
        <v>12</v>
      </c>
      <c r="E142">
        <v>38</v>
      </c>
      <c r="F142">
        <v>9</v>
      </c>
      <c r="G142">
        <v>2</v>
      </c>
      <c r="H142">
        <v>0</v>
      </c>
      <c r="I142" s="14">
        <v>571174.40000000002</v>
      </c>
      <c r="J142" t="s">
        <v>391</v>
      </c>
      <c r="K142" t="s">
        <v>391</v>
      </c>
      <c r="L142" t="s">
        <v>391</v>
      </c>
      <c r="M142" t="s">
        <v>391</v>
      </c>
      <c r="N142" t="s">
        <v>391</v>
      </c>
      <c r="O142">
        <v>1</v>
      </c>
      <c r="P142">
        <v>118</v>
      </c>
      <c r="Q142">
        <v>441</v>
      </c>
      <c r="R142">
        <v>117</v>
      </c>
    </row>
    <row r="143" spans="1:18" x14ac:dyDescent="0.25">
      <c r="A143" s="7">
        <v>142</v>
      </c>
      <c r="B143" t="s">
        <v>42</v>
      </c>
      <c r="C143">
        <v>48</v>
      </c>
      <c r="D143">
        <v>17</v>
      </c>
      <c r="E143">
        <v>44</v>
      </c>
      <c r="F143">
        <v>7</v>
      </c>
      <c r="G143">
        <v>2</v>
      </c>
      <c r="H143">
        <v>0</v>
      </c>
      <c r="I143" s="14">
        <v>558862.1</v>
      </c>
      <c r="J143" t="s">
        <v>391</v>
      </c>
      <c r="K143" t="s">
        <v>391</v>
      </c>
      <c r="L143" t="s">
        <v>391</v>
      </c>
      <c r="M143" t="s">
        <v>391</v>
      </c>
      <c r="N143" t="s">
        <v>391</v>
      </c>
      <c r="O143">
        <v>3</v>
      </c>
      <c r="P143">
        <v>144</v>
      </c>
      <c r="Q143">
        <v>508</v>
      </c>
      <c r="R143">
        <v>127</v>
      </c>
    </row>
    <row r="144" spans="1:18" x14ac:dyDescent="0.25">
      <c r="A144" s="7">
        <v>143</v>
      </c>
      <c r="B144" t="s">
        <v>967</v>
      </c>
      <c r="C144">
        <v>28</v>
      </c>
      <c r="D144">
        <v>24</v>
      </c>
      <c r="E144">
        <v>67</v>
      </c>
      <c r="F144">
        <v>11</v>
      </c>
      <c r="G144">
        <v>2</v>
      </c>
      <c r="H144">
        <v>0</v>
      </c>
      <c r="I144" s="14">
        <v>547732.5</v>
      </c>
      <c r="J144">
        <v>285.60000000000002</v>
      </c>
      <c r="K144">
        <v>68.7</v>
      </c>
      <c r="L144">
        <v>66.3</v>
      </c>
      <c r="M144">
        <v>1.7709999999999999</v>
      </c>
      <c r="N144">
        <v>43.2</v>
      </c>
      <c r="O144">
        <v>1</v>
      </c>
      <c r="P144">
        <v>247</v>
      </c>
      <c r="Q144">
        <v>760</v>
      </c>
      <c r="R144">
        <v>179</v>
      </c>
    </row>
    <row r="145" spans="1:18" x14ac:dyDescent="0.25">
      <c r="A145" s="7">
        <v>144</v>
      </c>
      <c r="B145" t="s">
        <v>208</v>
      </c>
      <c r="C145">
        <v>39</v>
      </c>
      <c r="D145">
        <v>26</v>
      </c>
      <c r="E145">
        <v>79</v>
      </c>
      <c r="F145">
        <v>14</v>
      </c>
      <c r="G145">
        <v>1</v>
      </c>
      <c r="H145">
        <v>0</v>
      </c>
      <c r="I145" s="14">
        <v>547128.9</v>
      </c>
      <c r="J145">
        <v>286</v>
      </c>
      <c r="K145">
        <v>60.6</v>
      </c>
      <c r="L145">
        <v>62.9</v>
      </c>
      <c r="M145">
        <v>1.764</v>
      </c>
      <c r="N145">
        <v>50</v>
      </c>
      <c r="O145">
        <v>5</v>
      </c>
      <c r="P145">
        <v>284</v>
      </c>
      <c r="Q145">
        <v>895</v>
      </c>
      <c r="R145">
        <v>194</v>
      </c>
    </row>
    <row r="146" spans="1:18" x14ac:dyDescent="0.25">
      <c r="A146" s="7">
        <v>145</v>
      </c>
      <c r="B146" t="s">
        <v>10</v>
      </c>
      <c r="C146">
        <v>43</v>
      </c>
      <c r="D146">
        <v>26</v>
      </c>
      <c r="E146">
        <v>75</v>
      </c>
      <c r="F146">
        <v>14</v>
      </c>
      <c r="G146">
        <v>2</v>
      </c>
      <c r="H146">
        <v>0</v>
      </c>
      <c r="I146" s="14">
        <v>540155.25</v>
      </c>
      <c r="J146">
        <v>279.39999999999998</v>
      </c>
      <c r="K146">
        <v>60.3</v>
      </c>
      <c r="L146">
        <v>60.4</v>
      </c>
      <c r="M146">
        <v>1.7889999999999999</v>
      </c>
      <c r="N146">
        <v>44.6</v>
      </c>
      <c r="O146">
        <v>2</v>
      </c>
      <c r="P146">
        <v>233</v>
      </c>
      <c r="Q146">
        <v>859</v>
      </c>
      <c r="R146">
        <v>229</v>
      </c>
    </row>
    <row r="147" spans="1:18" x14ac:dyDescent="0.25">
      <c r="A147" s="7">
        <v>146</v>
      </c>
      <c r="B147" t="s">
        <v>968</v>
      </c>
      <c r="C147">
        <v>29</v>
      </c>
      <c r="D147">
        <v>29</v>
      </c>
      <c r="E147">
        <v>85</v>
      </c>
      <c r="F147">
        <v>15</v>
      </c>
      <c r="G147">
        <v>2</v>
      </c>
      <c r="H147">
        <v>0</v>
      </c>
      <c r="I147" s="14">
        <v>525292.56000000006</v>
      </c>
      <c r="J147">
        <v>300.2</v>
      </c>
      <c r="K147">
        <v>58.6</v>
      </c>
      <c r="L147">
        <v>63.9</v>
      </c>
      <c r="M147">
        <v>1.8080000000000001</v>
      </c>
      <c r="N147">
        <v>45.5</v>
      </c>
      <c r="O147">
        <v>13</v>
      </c>
      <c r="P147">
        <v>275</v>
      </c>
      <c r="Q147">
        <v>956</v>
      </c>
      <c r="R147">
        <v>259</v>
      </c>
    </row>
    <row r="148" spans="1:18" x14ac:dyDescent="0.25">
      <c r="A148" s="7">
        <v>147</v>
      </c>
      <c r="B148" t="s">
        <v>74</v>
      </c>
      <c r="C148">
        <v>41</v>
      </c>
      <c r="D148">
        <v>29</v>
      </c>
      <c r="E148">
        <v>89</v>
      </c>
      <c r="F148">
        <v>17</v>
      </c>
      <c r="G148">
        <v>1</v>
      </c>
      <c r="H148">
        <v>0</v>
      </c>
      <c r="I148" s="14">
        <v>518197.9</v>
      </c>
      <c r="J148">
        <v>278.89999999999998</v>
      </c>
      <c r="K148">
        <v>71.7</v>
      </c>
      <c r="L148">
        <v>64.8</v>
      </c>
      <c r="M148">
        <v>1.8069999999999999</v>
      </c>
      <c r="N148">
        <v>43.3</v>
      </c>
      <c r="O148">
        <v>4</v>
      </c>
      <c r="P148">
        <v>282</v>
      </c>
      <c r="Q148">
        <v>1060</v>
      </c>
      <c r="R148">
        <v>234</v>
      </c>
    </row>
    <row r="149" spans="1:18" x14ac:dyDescent="0.25">
      <c r="A149" s="7">
        <v>148</v>
      </c>
      <c r="B149" t="s">
        <v>969</v>
      </c>
      <c r="C149">
        <v>30</v>
      </c>
      <c r="D149">
        <v>23</v>
      </c>
      <c r="E149">
        <v>68</v>
      </c>
      <c r="F149">
        <v>11</v>
      </c>
      <c r="G149">
        <v>3</v>
      </c>
      <c r="H149">
        <v>0</v>
      </c>
      <c r="I149" s="14">
        <v>512583.88</v>
      </c>
      <c r="J149">
        <v>285.8</v>
      </c>
      <c r="K149">
        <v>67</v>
      </c>
      <c r="L149">
        <v>67.3</v>
      </c>
      <c r="M149">
        <v>1.7889999999999999</v>
      </c>
      <c r="N149">
        <v>50.6</v>
      </c>
      <c r="O149">
        <v>9</v>
      </c>
      <c r="P149">
        <v>225</v>
      </c>
      <c r="Q149">
        <v>806</v>
      </c>
      <c r="R149">
        <v>166</v>
      </c>
    </row>
    <row r="150" spans="1:18" x14ac:dyDescent="0.25">
      <c r="A150" s="7">
        <v>149</v>
      </c>
      <c r="B150" t="s">
        <v>276</v>
      </c>
      <c r="C150">
        <v>33</v>
      </c>
      <c r="D150">
        <v>25</v>
      </c>
      <c r="E150">
        <v>77</v>
      </c>
      <c r="F150">
        <v>15</v>
      </c>
      <c r="G150">
        <v>1</v>
      </c>
      <c r="H150">
        <v>0</v>
      </c>
      <c r="I150" s="14">
        <v>491728.97</v>
      </c>
      <c r="J150">
        <v>290.3</v>
      </c>
      <c r="K150">
        <v>62</v>
      </c>
      <c r="L150">
        <v>69.599999999999994</v>
      </c>
      <c r="M150">
        <v>1.7849999999999999</v>
      </c>
      <c r="N150">
        <v>44.1</v>
      </c>
      <c r="O150">
        <v>3</v>
      </c>
      <c r="P150">
        <v>284</v>
      </c>
      <c r="Q150">
        <v>873</v>
      </c>
      <c r="R150">
        <v>193</v>
      </c>
    </row>
    <row r="151" spans="1:18" x14ac:dyDescent="0.25">
      <c r="A151" s="7">
        <v>150</v>
      </c>
      <c r="B151" t="s">
        <v>254</v>
      </c>
      <c r="C151">
        <v>43</v>
      </c>
      <c r="D151">
        <v>26</v>
      </c>
      <c r="E151">
        <v>74</v>
      </c>
      <c r="F151">
        <v>12</v>
      </c>
      <c r="G151">
        <v>2</v>
      </c>
      <c r="H151">
        <v>0</v>
      </c>
      <c r="I151" s="14">
        <v>489375.22</v>
      </c>
      <c r="J151">
        <v>268.89999999999998</v>
      </c>
      <c r="K151">
        <v>63.3</v>
      </c>
      <c r="L151">
        <v>63.3</v>
      </c>
      <c r="M151">
        <v>1.7969999999999999</v>
      </c>
      <c r="N151">
        <v>52.8</v>
      </c>
      <c r="O151">
        <v>3</v>
      </c>
      <c r="P151">
        <v>226</v>
      </c>
      <c r="Q151">
        <v>860</v>
      </c>
      <c r="R151">
        <v>214</v>
      </c>
    </row>
    <row r="152" spans="1:18" x14ac:dyDescent="0.25">
      <c r="A152" s="7">
        <v>151</v>
      </c>
      <c r="B152" t="s">
        <v>156</v>
      </c>
      <c r="C152">
        <v>49</v>
      </c>
      <c r="D152">
        <v>15</v>
      </c>
      <c r="E152">
        <v>46</v>
      </c>
      <c r="F152">
        <v>9</v>
      </c>
      <c r="G152">
        <v>1</v>
      </c>
      <c r="H152">
        <v>0</v>
      </c>
      <c r="I152" s="14">
        <v>488505.4</v>
      </c>
      <c r="J152">
        <v>306.7</v>
      </c>
      <c r="K152">
        <v>55.8</v>
      </c>
      <c r="L152">
        <v>62.1</v>
      </c>
      <c r="M152">
        <v>1.7430000000000001</v>
      </c>
      <c r="N152">
        <v>45.3</v>
      </c>
      <c r="O152">
        <v>4</v>
      </c>
      <c r="P152">
        <v>167</v>
      </c>
      <c r="Q152">
        <v>493</v>
      </c>
      <c r="R152">
        <v>136</v>
      </c>
    </row>
    <row r="153" spans="1:18" x14ac:dyDescent="0.25">
      <c r="A153" s="7">
        <v>152</v>
      </c>
      <c r="B153" t="s">
        <v>441</v>
      </c>
      <c r="C153">
        <v>28</v>
      </c>
      <c r="D153">
        <v>17</v>
      </c>
      <c r="E153">
        <v>59</v>
      </c>
      <c r="F153">
        <v>14</v>
      </c>
      <c r="G153">
        <v>2</v>
      </c>
      <c r="H153">
        <v>0</v>
      </c>
      <c r="I153" s="14">
        <v>486177.34</v>
      </c>
      <c r="J153">
        <v>290.2</v>
      </c>
      <c r="K153">
        <v>66.599999999999994</v>
      </c>
      <c r="L153">
        <v>64.099999999999994</v>
      </c>
      <c r="M153">
        <v>1.786</v>
      </c>
      <c r="N153">
        <v>46.2</v>
      </c>
      <c r="O153">
        <v>6</v>
      </c>
      <c r="P153">
        <v>207</v>
      </c>
      <c r="Q153">
        <v>688</v>
      </c>
      <c r="R153">
        <v>145</v>
      </c>
    </row>
    <row r="154" spans="1:18" x14ac:dyDescent="0.25">
      <c r="A154" s="7">
        <v>153</v>
      </c>
      <c r="B154" t="s">
        <v>970</v>
      </c>
      <c r="C154">
        <v>32</v>
      </c>
      <c r="D154">
        <v>24</v>
      </c>
      <c r="E154">
        <v>63</v>
      </c>
      <c r="F154">
        <v>7</v>
      </c>
      <c r="G154">
        <v>4</v>
      </c>
      <c r="H154">
        <v>0</v>
      </c>
      <c r="I154" s="14">
        <v>478763.22</v>
      </c>
      <c r="J154">
        <v>291.2</v>
      </c>
      <c r="K154">
        <v>60.2</v>
      </c>
      <c r="L154">
        <v>60.4</v>
      </c>
      <c r="M154">
        <v>1.8089999999999999</v>
      </c>
      <c r="N154">
        <v>40.4</v>
      </c>
      <c r="O154">
        <v>8</v>
      </c>
      <c r="P154">
        <v>220</v>
      </c>
      <c r="Q154">
        <v>676</v>
      </c>
      <c r="R154">
        <v>198</v>
      </c>
    </row>
    <row r="155" spans="1:18" x14ac:dyDescent="0.25">
      <c r="A155" s="7">
        <v>154</v>
      </c>
      <c r="B155" t="s">
        <v>32</v>
      </c>
      <c r="C155">
        <v>42</v>
      </c>
      <c r="D155">
        <v>22</v>
      </c>
      <c r="E155">
        <v>67</v>
      </c>
      <c r="F155">
        <v>13</v>
      </c>
      <c r="G155">
        <v>1</v>
      </c>
      <c r="H155">
        <v>0</v>
      </c>
      <c r="I155" s="14">
        <v>477172.8</v>
      </c>
      <c r="J155">
        <v>288.8</v>
      </c>
      <c r="K155">
        <v>53.4</v>
      </c>
      <c r="L155">
        <v>64.3</v>
      </c>
      <c r="M155">
        <v>1.81</v>
      </c>
      <c r="N155">
        <v>44.9</v>
      </c>
      <c r="O155">
        <v>6</v>
      </c>
      <c r="P155">
        <v>206</v>
      </c>
      <c r="Q155">
        <v>754</v>
      </c>
      <c r="R155">
        <v>209</v>
      </c>
    </row>
    <row r="156" spans="1:18" x14ac:dyDescent="0.25">
      <c r="A156" s="7">
        <v>155</v>
      </c>
      <c r="B156" t="s">
        <v>372</v>
      </c>
      <c r="C156">
        <v>30</v>
      </c>
      <c r="D156">
        <v>29</v>
      </c>
      <c r="E156">
        <v>74</v>
      </c>
      <c r="F156">
        <v>10</v>
      </c>
      <c r="G156">
        <v>2</v>
      </c>
      <c r="H156">
        <v>0</v>
      </c>
      <c r="I156" s="14">
        <v>474295.44</v>
      </c>
      <c r="J156">
        <v>283.60000000000002</v>
      </c>
      <c r="K156">
        <v>58.8</v>
      </c>
      <c r="L156">
        <v>56.8</v>
      </c>
      <c r="M156">
        <v>1.792</v>
      </c>
      <c r="N156">
        <v>46.5</v>
      </c>
      <c r="O156">
        <v>7</v>
      </c>
      <c r="P156">
        <v>233</v>
      </c>
      <c r="Q156">
        <v>826</v>
      </c>
      <c r="R156">
        <v>239</v>
      </c>
    </row>
    <row r="157" spans="1:18" x14ac:dyDescent="0.25">
      <c r="A157" s="7">
        <v>156</v>
      </c>
      <c r="B157" t="s">
        <v>971</v>
      </c>
      <c r="C157">
        <v>33</v>
      </c>
      <c r="D157">
        <v>27</v>
      </c>
      <c r="E157">
        <v>68</v>
      </c>
      <c r="F157">
        <v>8</v>
      </c>
      <c r="G157">
        <v>3</v>
      </c>
      <c r="H157">
        <v>0</v>
      </c>
      <c r="I157" s="14">
        <v>474129.78</v>
      </c>
      <c r="J157">
        <v>275.3</v>
      </c>
      <c r="K157">
        <v>60.6</v>
      </c>
      <c r="L157">
        <v>56</v>
      </c>
      <c r="M157">
        <v>1.79</v>
      </c>
      <c r="N157">
        <v>54.2</v>
      </c>
      <c r="O157">
        <v>5</v>
      </c>
      <c r="P157">
        <v>194</v>
      </c>
      <c r="Q157">
        <v>777</v>
      </c>
      <c r="R157">
        <v>212</v>
      </c>
    </row>
    <row r="158" spans="1:18" x14ac:dyDescent="0.25">
      <c r="A158" s="7">
        <v>157</v>
      </c>
      <c r="B158" t="s">
        <v>12</v>
      </c>
      <c r="C158">
        <v>46</v>
      </c>
      <c r="D158">
        <v>29</v>
      </c>
      <c r="E158">
        <v>81</v>
      </c>
      <c r="F158">
        <v>13</v>
      </c>
      <c r="G158">
        <v>2</v>
      </c>
      <c r="H158">
        <v>0</v>
      </c>
      <c r="I158" s="14">
        <v>468297.84</v>
      </c>
      <c r="J158">
        <v>273</v>
      </c>
      <c r="K158">
        <v>69.2</v>
      </c>
      <c r="L158">
        <v>59.1</v>
      </c>
      <c r="M158">
        <v>1.768</v>
      </c>
      <c r="N158">
        <v>60.1</v>
      </c>
      <c r="O158">
        <v>5</v>
      </c>
      <c r="P158">
        <v>265</v>
      </c>
      <c r="Q158">
        <v>906</v>
      </c>
      <c r="R158">
        <v>254</v>
      </c>
    </row>
    <row r="159" spans="1:18" x14ac:dyDescent="0.25">
      <c r="A159" s="7">
        <v>158</v>
      </c>
      <c r="B159" t="s">
        <v>345</v>
      </c>
      <c r="C159">
        <v>43</v>
      </c>
      <c r="D159">
        <v>20</v>
      </c>
      <c r="E159">
        <v>62</v>
      </c>
      <c r="F159">
        <v>13</v>
      </c>
      <c r="G159">
        <v>0</v>
      </c>
      <c r="H159">
        <v>0</v>
      </c>
      <c r="I159" s="14">
        <v>454276.47</v>
      </c>
      <c r="J159">
        <v>284.89999999999998</v>
      </c>
      <c r="K159">
        <v>61.1</v>
      </c>
      <c r="L159">
        <v>58.5</v>
      </c>
      <c r="M159">
        <v>1.7490000000000001</v>
      </c>
      <c r="N159">
        <v>50.8</v>
      </c>
      <c r="O159">
        <v>1</v>
      </c>
      <c r="P159">
        <v>203</v>
      </c>
      <c r="Q159">
        <v>693</v>
      </c>
      <c r="R159">
        <v>182</v>
      </c>
    </row>
    <row r="160" spans="1:18" x14ac:dyDescent="0.25">
      <c r="A160" s="7">
        <v>159</v>
      </c>
      <c r="B160" t="s">
        <v>421</v>
      </c>
      <c r="C160">
        <v>32</v>
      </c>
      <c r="D160">
        <v>8</v>
      </c>
      <c r="E160">
        <v>26</v>
      </c>
      <c r="F160">
        <v>7</v>
      </c>
      <c r="G160">
        <v>0</v>
      </c>
      <c r="H160">
        <v>0</v>
      </c>
      <c r="I160" s="14">
        <v>453961.06</v>
      </c>
      <c r="J160" t="s">
        <v>391</v>
      </c>
      <c r="K160" t="s">
        <v>391</v>
      </c>
      <c r="L160" t="s">
        <v>391</v>
      </c>
      <c r="M160" t="s">
        <v>391</v>
      </c>
      <c r="N160" t="s">
        <v>391</v>
      </c>
      <c r="O160">
        <v>1</v>
      </c>
      <c r="P160">
        <v>78</v>
      </c>
      <c r="Q160">
        <v>304</v>
      </c>
      <c r="R160">
        <v>75</v>
      </c>
    </row>
    <row r="161" spans="1:18" x14ac:dyDescent="0.25">
      <c r="A161" s="7">
        <v>160</v>
      </c>
      <c r="B161" t="s">
        <v>326</v>
      </c>
      <c r="C161">
        <v>31</v>
      </c>
      <c r="D161">
        <v>27</v>
      </c>
      <c r="E161">
        <v>86</v>
      </c>
      <c r="F161">
        <v>16</v>
      </c>
      <c r="G161">
        <v>0</v>
      </c>
      <c r="H161">
        <v>0</v>
      </c>
      <c r="I161" s="14">
        <v>448959.53</v>
      </c>
      <c r="J161">
        <v>290</v>
      </c>
      <c r="K161">
        <v>61.7</v>
      </c>
      <c r="L161">
        <v>64.3</v>
      </c>
      <c r="M161">
        <v>1.804</v>
      </c>
      <c r="N161">
        <v>51.6</v>
      </c>
      <c r="O161">
        <v>13</v>
      </c>
      <c r="P161">
        <v>268</v>
      </c>
      <c r="Q161">
        <v>1006</v>
      </c>
      <c r="R161">
        <v>239</v>
      </c>
    </row>
    <row r="162" spans="1:18" x14ac:dyDescent="0.25">
      <c r="A162" s="7">
        <v>161</v>
      </c>
      <c r="B162" t="s">
        <v>972</v>
      </c>
      <c r="C162">
        <v>29</v>
      </c>
      <c r="D162">
        <v>25</v>
      </c>
      <c r="E162">
        <v>73</v>
      </c>
      <c r="F162">
        <v>13</v>
      </c>
      <c r="G162">
        <v>2</v>
      </c>
      <c r="H162">
        <v>0</v>
      </c>
      <c r="I162" s="14">
        <v>441018.66</v>
      </c>
      <c r="J162">
        <v>295.7</v>
      </c>
      <c r="K162">
        <v>52.2</v>
      </c>
      <c r="L162">
        <v>60.4</v>
      </c>
      <c r="M162">
        <v>1.7669999999999999</v>
      </c>
      <c r="N162">
        <v>53.6</v>
      </c>
      <c r="O162">
        <v>2</v>
      </c>
      <c r="P162">
        <v>266</v>
      </c>
      <c r="Q162">
        <v>784</v>
      </c>
      <c r="R162">
        <v>230</v>
      </c>
    </row>
    <row r="163" spans="1:18" x14ac:dyDescent="0.25">
      <c r="A163" s="7">
        <v>162</v>
      </c>
      <c r="B163" t="s">
        <v>53</v>
      </c>
      <c r="C163">
        <v>51</v>
      </c>
      <c r="D163">
        <v>14</v>
      </c>
      <c r="E163">
        <v>36</v>
      </c>
      <c r="F163">
        <v>5</v>
      </c>
      <c r="G163">
        <v>2</v>
      </c>
      <c r="H163">
        <v>0</v>
      </c>
      <c r="I163" s="14">
        <v>427677.8</v>
      </c>
      <c r="J163" t="s">
        <v>391</v>
      </c>
      <c r="K163" t="s">
        <v>391</v>
      </c>
      <c r="L163" t="s">
        <v>391</v>
      </c>
      <c r="M163" t="s">
        <v>391</v>
      </c>
      <c r="N163" t="s">
        <v>391</v>
      </c>
      <c r="O163">
        <v>4</v>
      </c>
      <c r="P163">
        <v>110</v>
      </c>
      <c r="Q163">
        <v>418</v>
      </c>
      <c r="R163">
        <v>110</v>
      </c>
    </row>
    <row r="164" spans="1:18" x14ac:dyDescent="0.25">
      <c r="A164" s="7">
        <v>163</v>
      </c>
      <c r="B164" t="s">
        <v>973</v>
      </c>
      <c r="C164">
        <v>33</v>
      </c>
      <c r="D164">
        <v>33</v>
      </c>
      <c r="E164">
        <v>97</v>
      </c>
      <c r="F164">
        <v>16</v>
      </c>
      <c r="G164">
        <v>2</v>
      </c>
      <c r="H164">
        <v>0</v>
      </c>
      <c r="I164" s="14">
        <v>414257.16</v>
      </c>
      <c r="J164">
        <v>289.89999999999998</v>
      </c>
      <c r="K164">
        <v>56.1</v>
      </c>
      <c r="L164">
        <v>57.8</v>
      </c>
      <c r="M164">
        <v>1.7869999999999999</v>
      </c>
      <c r="N164">
        <v>53.6</v>
      </c>
      <c r="O164">
        <v>4</v>
      </c>
      <c r="P164">
        <v>296</v>
      </c>
      <c r="Q164">
        <v>1135</v>
      </c>
      <c r="R164">
        <v>271</v>
      </c>
    </row>
    <row r="165" spans="1:18" x14ac:dyDescent="0.25">
      <c r="A165" s="7">
        <v>164</v>
      </c>
      <c r="B165" t="s">
        <v>264</v>
      </c>
      <c r="C165">
        <v>38</v>
      </c>
      <c r="D165">
        <v>24</v>
      </c>
      <c r="E165">
        <v>66</v>
      </c>
      <c r="F165">
        <v>11</v>
      </c>
      <c r="G165">
        <v>2</v>
      </c>
      <c r="H165">
        <v>0</v>
      </c>
      <c r="I165" s="14">
        <v>399363.75</v>
      </c>
      <c r="J165">
        <v>287.60000000000002</v>
      </c>
      <c r="K165">
        <v>61.8</v>
      </c>
      <c r="L165">
        <v>61.2</v>
      </c>
      <c r="M165">
        <v>1.7789999999999999</v>
      </c>
      <c r="N165">
        <v>42.4</v>
      </c>
      <c r="O165">
        <v>4</v>
      </c>
      <c r="P165">
        <v>212</v>
      </c>
      <c r="Q165">
        <v>727</v>
      </c>
      <c r="R165">
        <v>198</v>
      </c>
    </row>
    <row r="166" spans="1:18" x14ac:dyDescent="0.25">
      <c r="A166" s="7">
        <v>165</v>
      </c>
      <c r="B166" t="s">
        <v>233</v>
      </c>
      <c r="C166">
        <v>38</v>
      </c>
      <c r="D166">
        <v>21</v>
      </c>
      <c r="E166">
        <v>53</v>
      </c>
      <c r="F166">
        <v>7</v>
      </c>
      <c r="G166">
        <v>2</v>
      </c>
      <c r="H166">
        <v>0</v>
      </c>
      <c r="I166" s="14">
        <v>396800.56</v>
      </c>
      <c r="J166">
        <v>288.89999999999998</v>
      </c>
      <c r="K166">
        <v>62.2</v>
      </c>
      <c r="L166">
        <v>62.7</v>
      </c>
      <c r="M166">
        <v>1.794</v>
      </c>
      <c r="N166">
        <v>32.4</v>
      </c>
      <c r="O166">
        <v>5</v>
      </c>
      <c r="P166">
        <v>185</v>
      </c>
      <c r="Q166">
        <v>582</v>
      </c>
      <c r="R166">
        <v>161</v>
      </c>
    </row>
    <row r="167" spans="1:18" x14ac:dyDescent="0.25">
      <c r="A167" s="7">
        <v>166</v>
      </c>
      <c r="B167" t="s">
        <v>411</v>
      </c>
      <c r="C167">
        <v>45</v>
      </c>
      <c r="D167">
        <v>17</v>
      </c>
      <c r="E167">
        <v>52</v>
      </c>
      <c r="F167">
        <v>11</v>
      </c>
      <c r="G167">
        <v>0</v>
      </c>
      <c r="H167">
        <v>0</v>
      </c>
      <c r="I167" s="14">
        <v>393340</v>
      </c>
      <c r="J167">
        <v>294.7</v>
      </c>
      <c r="K167">
        <v>55.2</v>
      </c>
      <c r="L167">
        <v>63.2</v>
      </c>
      <c r="M167">
        <v>1.784</v>
      </c>
      <c r="N167">
        <v>51.6</v>
      </c>
      <c r="O167">
        <v>2</v>
      </c>
      <c r="P167">
        <v>194</v>
      </c>
      <c r="Q167">
        <v>538</v>
      </c>
      <c r="R167">
        <v>172</v>
      </c>
    </row>
    <row r="168" spans="1:18" x14ac:dyDescent="0.25">
      <c r="A168" s="7">
        <v>167</v>
      </c>
      <c r="B168" t="s">
        <v>369</v>
      </c>
      <c r="C168">
        <v>42</v>
      </c>
      <c r="D168">
        <v>23</v>
      </c>
      <c r="E168">
        <v>66</v>
      </c>
      <c r="F168">
        <v>11</v>
      </c>
      <c r="G168">
        <v>0</v>
      </c>
      <c r="H168">
        <v>0</v>
      </c>
      <c r="I168" s="14">
        <v>390059</v>
      </c>
      <c r="J168">
        <v>284.5</v>
      </c>
      <c r="K168">
        <v>65.8</v>
      </c>
      <c r="L168">
        <v>64.8</v>
      </c>
      <c r="M168">
        <v>1.8129999999999999</v>
      </c>
      <c r="N168">
        <v>46.4</v>
      </c>
      <c r="O168">
        <v>7</v>
      </c>
      <c r="P168">
        <v>212</v>
      </c>
      <c r="Q168">
        <v>746</v>
      </c>
      <c r="R168">
        <v>193</v>
      </c>
    </row>
    <row r="169" spans="1:18" x14ac:dyDescent="0.25">
      <c r="A169" s="7">
        <v>168</v>
      </c>
      <c r="B169" t="s">
        <v>974</v>
      </c>
      <c r="C169">
        <v>51</v>
      </c>
      <c r="D169">
        <v>6</v>
      </c>
      <c r="E169">
        <v>18</v>
      </c>
      <c r="F169">
        <v>5</v>
      </c>
      <c r="G169">
        <v>2</v>
      </c>
      <c r="H169">
        <v>0</v>
      </c>
      <c r="I169" s="14">
        <v>386803.16</v>
      </c>
      <c r="J169" t="s">
        <v>391</v>
      </c>
      <c r="K169" t="s">
        <v>391</v>
      </c>
      <c r="L169" t="s">
        <v>391</v>
      </c>
      <c r="M169" t="s">
        <v>391</v>
      </c>
      <c r="N169" t="s">
        <v>391</v>
      </c>
      <c r="O169">
        <v>1</v>
      </c>
      <c r="P169">
        <v>64</v>
      </c>
      <c r="Q169">
        <v>181</v>
      </c>
      <c r="R169">
        <v>66</v>
      </c>
    </row>
    <row r="170" spans="1:18" x14ac:dyDescent="0.25">
      <c r="A170" s="7">
        <v>169</v>
      </c>
      <c r="B170" t="s">
        <v>48</v>
      </c>
      <c r="C170">
        <v>44</v>
      </c>
      <c r="D170">
        <v>24</v>
      </c>
      <c r="E170">
        <v>71</v>
      </c>
      <c r="F170">
        <v>12</v>
      </c>
      <c r="G170">
        <v>1</v>
      </c>
      <c r="H170">
        <v>0</v>
      </c>
      <c r="I170" s="14">
        <v>377559.47</v>
      </c>
      <c r="J170">
        <v>283.3</v>
      </c>
      <c r="K170">
        <v>65.5</v>
      </c>
      <c r="L170">
        <v>64.8</v>
      </c>
      <c r="M170">
        <v>1.7809999999999999</v>
      </c>
      <c r="N170">
        <v>54.3</v>
      </c>
      <c r="O170">
        <v>4</v>
      </c>
      <c r="P170">
        <v>229</v>
      </c>
      <c r="Q170">
        <v>840</v>
      </c>
      <c r="R170">
        <v>186</v>
      </c>
    </row>
    <row r="171" spans="1:18" x14ac:dyDescent="0.25">
      <c r="A171" s="7">
        <v>170</v>
      </c>
      <c r="B171" t="s">
        <v>277</v>
      </c>
      <c r="C171">
        <v>40</v>
      </c>
      <c r="D171">
        <v>22</v>
      </c>
      <c r="E171">
        <v>69</v>
      </c>
      <c r="F171">
        <v>14</v>
      </c>
      <c r="G171">
        <v>2</v>
      </c>
      <c r="H171">
        <v>0</v>
      </c>
      <c r="I171" s="14">
        <v>366651</v>
      </c>
      <c r="J171">
        <v>283.8</v>
      </c>
      <c r="K171">
        <v>59</v>
      </c>
      <c r="L171">
        <v>63</v>
      </c>
      <c r="M171">
        <v>1.7869999999999999</v>
      </c>
      <c r="N171">
        <v>50.9</v>
      </c>
      <c r="O171">
        <v>4</v>
      </c>
      <c r="P171">
        <v>250</v>
      </c>
      <c r="Q171">
        <v>781</v>
      </c>
      <c r="R171">
        <v>179</v>
      </c>
    </row>
    <row r="172" spans="1:18" x14ac:dyDescent="0.25">
      <c r="A172" s="7">
        <v>171</v>
      </c>
      <c r="B172" t="s">
        <v>324</v>
      </c>
      <c r="C172">
        <v>33</v>
      </c>
      <c r="D172">
        <v>7</v>
      </c>
      <c r="E172">
        <v>26</v>
      </c>
      <c r="F172">
        <v>6</v>
      </c>
      <c r="G172">
        <v>1</v>
      </c>
      <c r="H172">
        <v>0</v>
      </c>
      <c r="I172" s="14">
        <v>363685</v>
      </c>
      <c r="J172" t="s">
        <v>391</v>
      </c>
      <c r="K172" t="s">
        <v>391</v>
      </c>
      <c r="L172" t="s">
        <v>391</v>
      </c>
      <c r="M172" t="s">
        <v>391</v>
      </c>
      <c r="N172" t="s">
        <v>391</v>
      </c>
      <c r="O172">
        <v>2</v>
      </c>
      <c r="P172">
        <v>94</v>
      </c>
      <c r="Q172">
        <v>297</v>
      </c>
      <c r="R172">
        <v>70</v>
      </c>
    </row>
    <row r="173" spans="1:18" x14ac:dyDescent="0.25">
      <c r="A173" s="7">
        <v>172</v>
      </c>
      <c r="B173" t="s">
        <v>975</v>
      </c>
      <c r="C173">
        <v>46</v>
      </c>
      <c r="D173">
        <v>6</v>
      </c>
      <c r="E173">
        <v>20</v>
      </c>
      <c r="F173">
        <v>6</v>
      </c>
      <c r="G173">
        <v>1</v>
      </c>
      <c r="H173">
        <v>0</v>
      </c>
      <c r="I173" s="14">
        <v>360639.6</v>
      </c>
      <c r="J173" t="s">
        <v>391</v>
      </c>
      <c r="K173" t="s">
        <v>391</v>
      </c>
      <c r="L173" t="s">
        <v>391</v>
      </c>
      <c r="M173" t="s">
        <v>391</v>
      </c>
      <c r="N173" t="s">
        <v>391</v>
      </c>
      <c r="O173">
        <v>2</v>
      </c>
      <c r="P173">
        <v>45</v>
      </c>
      <c r="Q173">
        <v>252</v>
      </c>
      <c r="R173">
        <v>54</v>
      </c>
    </row>
    <row r="174" spans="1:18" x14ac:dyDescent="0.25">
      <c r="A174" s="7">
        <v>173</v>
      </c>
      <c r="B174" t="s">
        <v>976</v>
      </c>
      <c r="C174">
        <v>35</v>
      </c>
      <c r="D174">
        <v>26</v>
      </c>
      <c r="E174">
        <v>78</v>
      </c>
      <c r="F174">
        <v>15</v>
      </c>
      <c r="G174">
        <v>1</v>
      </c>
      <c r="H174">
        <v>0</v>
      </c>
      <c r="I174" s="14">
        <v>359764.56</v>
      </c>
      <c r="J174">
        <v>297.2</v>
      </c>
      <c r="K174">
        <v>58.3</v>
      </c>
      <c r="L174">
        <v>59.2</v>
      </c>
      <c r="M174">
        <v>1.78</v>
      </c>
      <c r="N174">
        <v>48.4</v>
      </c>
      <c r="O174">
        <v>7</v>
      </c>
      <c r="P174">
        <v>262</v>
      </c>
      <c r="Q174">
        <v>848</v>
      </c>
      <c r="R174">
        <v>239</v>
      </c>
    </row>
    <row r="175" spans="1:18" x14ac:dyDescent="0.25">
      <c r="A175" s="7">
        <v>174</v>
      </c>
      <c r="B175" t="s">
        <v>977</v>
      </c>
      <c r="C175">
        <v>25</v>
      </c>
      <c r="D175">
        <v>26</v>
      </c>
      <c r="E175">
        <v>72</v>
      </c>
      <c r="F175">
        <v>12</v>
      </c>
      <c r="G175">
        <v>1</v>
      </c>
      <c r="H175">
        <v>0</v>
      </c>
      <c r="I175" s="14">
        <v>359112.2</v>
      </c>
      <c r="J175">
        <v>291.89999999999998</v>
      </c>
      <c r="K175">
        <v>57.4</v>
      </c>
      <c r="L175">
        <v>59.8</v>
      </c>
      <c r="M175">
        <v>1.7629999999999999</v>
      </c>
      <c r="N175">
        <v>47.1</v>
      </c>
      <c r="O175">
        <v>8</v>
      </c>
      <c r="P175">
        <v>256</v>
      </c>
      <c r="Q175">
        <v>802</v>
      </c>
      <c r="R175">
        <v>202</v>
      </c>
    </row>
    <row r="176" spans="1:18" x14ac:dyDescent="0.25">
      <c r="A176" s="7">
        <v>175</v>
      </c>
      <c r="B176" t="s">
        <v>224</v>
      </c>
      <c r="C176">
        <v>42</v>
      </c>
      <c r="D176">
        <v>27</v>
      </c>
      <c r="E176">
        <v>75</v>
      </c>
      <c r="F176">
        <v>11</v>
      </c>
      <c r="G176">
        <v>2</v>
      </c>
      <c r="H176">
        <v>0</v>
      </c>
      <c r="I176" s="14">
        <v>348769.5</v>
      </c>
      <c r="J176">
        <v>285.10000000000002</v>
      </c>
      <c r="K176">
        <v>61.1</v>
      </c>
      <c r="L176">
        <v>62.1</v>
      </c>
      <c r="M176">
        <v>1.788</v>
      </c>
      <c r="N176">
        <v>43.1</v>
      </c>
      <c r="O176">
        <v>11</v>
      </c>
      <c r="P176">
        <v>226</v>
      </c>
      <c r="Q176">
        <v>863</v>
      </c>
      <c r="R176">
        <v>220</v>
      </c>
    </row>
    <row r="177" spans="1:18" x14ac:dyDescent="0.25">
      <c r="A177" s="7">
        <v>176</v>
      </c>
      <c r="B177" t="s">
        <v>452</v>
      </c>
      <c r="C177">
        <v>31</v>
      </c>
      <c r="D177">
        <v>24</v>
      </c>
      <c r="E177">
        <v>65</v>
      </c>
      <c r="F177">
        <v>9</v>
      </c>
      <c r="G177">
        <v>2</v>
      </c>
      <c r="H177">
        <v>0</v>
      </c>
      <c r="I177" s="14">
        <v>346216</v>
      </c>
      <c r="J177">
        <v>287.89999999999998</v>
      </c>
      <c r="K177">
        <v>61.1</v>
      </c>
      <c r="L177">
        <v>58.6</v>
      </c>
      <c r="M177">
        <v>1.7809999999999999</v>
      </c>
      <c r="N177">
        <v>45.5</v>
      </c>
      <c r="O177">
        <v>4</v>
      </c>
      <c r="P177">
        <v>210</v>
      </c>
      <c r="Q177">
        <v>761</v>
      </c>
      <c r="R177">
        <v>173</v>
      </c>
    </row>
    <row r="178" spans="1:18" x14ac:dyDescent="0.25">
      <c r="A178" s="7">
        <v>177</v>
      </c>
      <c r="B178" t="s">
        <v>84</v>
      </c>
      <c r="C178">
        <v>49</v>
      </c>
      <c r="D178">
        <v>18</v>
      </c>
      <c r="E178">
        <v>57</v>
      </c>
      <c r="F178">
        <v>10</v>
      </c>
      <c r="G178">
        <v>1</v>
      </c>
      <c r="H178">
        <v>0</v>
      </c>
      <c r="I178" s="14">
        <v>344332.3</v>
      </c>
      <c r="J178">
        <v>299.2</v>
      </c>
      <c r="K178">
        <v>62.5</v>
      </c>
      <c r="L178">
        <v>60.1</v>
      </c>
      <c r="M178">
        <v>1.7909999999999999</v>
      </c>
      <c r="N178">
        <v>44.7</v>
      </c>
      <c r="O178">
        <v>3</v>
      </c>
      <c r="P178">
        <v>187</v>
      </c>
      <c r="Q178">
        <v>654</v>
      </c>
      <c r="R178">
        <v>158</v>
      </c>
    </row>
    <row r="179" spans="1:18" x14ac:dyDescent="0.25">
      <c r="A179" s="7">
        <v>178</v>
      </c>
      <c r="B179" t="s">
        <v>279</v>
      </c>
      <c r="C179">
        <v>42</v>
      </c>
      <c r="D179">
        <v>21</v>
      </c>
      <c r="E179">
        <v>59</v>
      </c>
      <c r="F179">
        <v>10</v>
      </c>
      <c r="G179">
        <v>1</v>
      </c>
      <c r="H179">
        <v>0</v>
      </c>
      <c r="I179" s="14">
        <v>335847.94</v>
      </c>
      <c r="J179">
        <v>293.8</v>
      </c>
      <c r="K179">
        <v>65.5</v>
      </c>
      <c r="L179">
        <v>63.7</v>
      </c>
      <c r="M179">
        <v>1.778</v>
      </c>
      <c r="N179">
        <v>37.9</v>
      </c>
      <c r="O179">
        <v>6</v>
      </c>
      <c r="P179">
        <v>209</v>
      </c>
      <c r="Q179">
        <v>664</v>
      </c>
      <c r="R179">
        <v>159</v>
      </c>
    </row>
    <row r="180" spans="1:18" x14ac:dyDescent="0.25">
      <c r="A180" s="7">
        <v>179</v>
      </c>
      <c r="B180" t="s">
        <v>363</v>
      </c>
      <c r="C180">
        <v>40</v>
      </c>
      <c r="D180">
        <v>31</v>
      </c>
      <c r="E180">
        <v>76</v>
      </c>
      <c r="F180">
        <v>9</v>
      </c>
      <c r="G180">
        <v>2</v>
      </c>
      <c r="H180">
        <v>0</v>
      </c>
      <c r="I180" s="14">
        <v>335075.8</v>
      </c>
      <c r="J180">
        <v>288.2</v>
      </c>
      <c r="K180">
        <v>52.3</v>
      </c>
      <c r="L180">
        <v>55.8</v>
      </c>
      <c r="M180">
        <v>1.764</v>
      </c>
      <c r="N180">
        <v>40</v>
      </c>
      <c r="O180">
        <v>3</v>
      </c>
      <c r="P180">
        <v>254</v>
      </c>
      <c r="Q180">
        <v>812</v>
      </c>
      <c r="R180">
        <v>258</v>
      </c>
    </row>
    <row r="181" spans="1:18" x14ac:dyDescent="0.25">
      <c r="A181" s="7">
        <v>180</v>
      </c>
      <c r="B181" t="s">
        <v>978</v>
      </c>
      <c r="C181">
        <v>26</v>
      </c>
      <c r="D181">
        <v>9</v>
      </c>
      <c r="E181">
        <v>24</v>
      </c>
      <c r="F181">
        <v>5</v>
      </c>
      <c r="G181">
        <v>2</v>
      </c>
      <c r="H181">
        <v>0</v>
      </c>
      <c r="I181" s="14">
        <v>327091</v>
      </c>
      <c r="J181" t="s">
        <v>391</v>
      </c>
      <c r="K181" t="s">
        <v>391</v>
      </c>
      <c r="L181" t="s">
        <v>391</v>
      </c>
      <c r="M181" t="s">
        <v>391</v>
      </c>
      <c r="N181" t="s">
        <v>391</v>
      </c>
      <c r="O181">
        <v>4</v>
      </c>
      <c r="P181">
        <v>77</v>
      </c>
      <c r="Q181">
        <v>271</v>
      </c>
      <c r="R181">
        <v>65</v>
      </c>
    </row>
    <row r="182" spans="1:18" x14ac:dyDescent="0.25">
      <c r="A182" s="7">
        <v>181</v>
      </c>
      <c r="B182" t="s">
        <v>979</v>
      </c>
      <c r="C182">
        <v>39</v>
      </c>
      <c r="D182">
        <v>4</v>
      </c>
      <c r="E182">
        <v>16</v>
      </c>
      <c r="F182">
        <v>4</v>
      </c>
      <c r="G182">
        <v>1</v>
      </c>
      <c r="H182">
        <v>0</v>
      </c>
      <c r="I182" s="14">
        <v>320334.34000000003</v>
      </c>
      <c r="J182" t="s">
        <v>391</v>
      </c>
      <c r="K182" t="s">
        <v>391</v>
      </c>
      <c r="L182" t="s">
        <v>391</v>
      </c>
      <c r="M182" t="s">
        <v>391</v>
      </c>
      <c r="N182" t="s">
        <v>391</v>
      </c>
      <c r="O182">
        <v>0</v>
      </c>
      <c r="P182">
        <v>56</v>
      </c>
      <c r="Q182">
        <v>182</v>
      </c>
      <c r="R182">
        <v>43</v>
      </c>
    </row>
    <row r="183" spans="1:18" x14ac:dyDescent="0.25">
      <c r="A183" s="7">
        <v>182</v>
      </c>
      <c r="B183" t="s">
        <v>980</v>
      </c>
      <c r="C183">
        <v>24</v>
      </c>
      <c r="D183">
        <v>12</v>
      </c>
      <c r="E183">
        <v>36</v>
      </c>
      <c r="F183">
        <v>7</v>
      </c>
      <c r="G183">
        <v>1</v>
      </c>
      <c r="H183">
        <v>0</v>
      </c>
      <c r="I183" s="14">
        <v>302977.13</v>
      </c>
      <c r="J183" t="s">
        <v>391</v>
      </c>
      <c r="K183" t="s">
        <v>391</v>
      </c>
      <c r="L183" t="s">
        <v>391</v>
      </c>
      <c r="M183" t="s">
        <v>391</v>
      </c>
      <c r="N183" t="s">
        <v>391</v>
      </c>
      <c r="O183">
        <v>5</v>
      </c>
      <c r="P183">
        <v>154</v>
      </c>
      <c r="Q183">
        <v>377</v>
      </c>
      <c r="R183">
        <v>97</v>
      </c>
    </row>
    <row r="184" spans="1:18" x14ac:dyDescent="0.25">
      <c r="A184" s="7">
        <v>183</v>
      </c>
      <c r="B184" t="s">
        <v>339</v>
      </c>
      <c r="C184">
        <v>35</v>
      </c>
      <c r="D184">
        <v>19</v>
      </c>
      <c r="E184">
        <v>53</v>
      </c>
      <c r="F184">
        <v>8</v>
      </c>
      <c r="G184">
        <v>1</v>
      </c>
      <c r="H184">
        <v>0</v>
      </c>
      <c r="I184" s="14">
        <v>300254.40000000002</v>
      </c>
      <c r="J184">
        <v>293.7</v>
      </c>
      <c r="K184">
        <v>55.5</v>
      </c>
      <c r="L184">
        <v>59.9</v>
      </c>
      <c r="M184">
        <v>1.7989999999999999</v>
      </c>
      <c r="N184">
        <v>52.4</v>
      </c>
      <c r="O184">
        <v>5</v>
      </c>
      <c r="P184">
        <v>169</v>
      </c>
      <c r="Q184">
        <v>621</v>
      </c>
      <c r="R184">
        <v>138</v>
      </c>
    </row>
    <row r="185" spans="1:18" x14ac:dyDescent="0.25">
      <c r="A185" s="7">
        <v>184</v>
      </c>
      <c r="B185" t="s">
        <v>116</v>
      </c>
      <c r="C185">
        <v>45</v>
      </c>
      <c r="D185">
        <v>26</v>
      </c>
      <c r="E185">
        <v>77</v>
      </c>
      <c r="F185">
        <v>13</v>
      </c>
      <c r="G185">
        <v>1</v>
      </c>
      <c r="H185">
        <v>0</v>
      </c>
      <c r="I185" s="14">
        <v>287506.13</v>
      </c>
      <c r="J185">
        <v>285.2</v>
      </c>
      <c r="K185">
        <v>61.7</v>
      </c>
      <c r="L185">
        <v>65.3</v>
      </c>
      <c r="M185">
        <v>1.7969999999999999</v>
      </c>
      <c r="N185">
        <v>50</v>
      </c>
      <c r="O185">
        <v>5</v>
      </c>
      <c r="P185">
        <v>264</v>
      </c>
      <c r="Q185">
        <v>837</v>
      </c>
      <c r="R185">
        <v>243</v>
      </c>
    </row>
    <row r="186" spans="1:18" x14ac:dyDescent="0.25">
      <c r="A186" s="7">
        <v>185</v>
      </c>
      <c r="B186" t="s">
        <v>981</v>
      </c>
      <c r="C186">
        <v>25</v>
      </c>
      <c r="D186">
        <v>4</v>
      </c>
      <c r="E186">
        <v>14</v>
      </c>
      <c r="F186">
        <v>3</v>
      </c>
      <c r="G186">
        <v>1</v>
      </c>
      <c r="H186">
        <v>0</v>
      </c>
      <c r="I186" s="14">
        <v>284672</v>
      </c>
      <c r="J186" t="s">
        <v>391</v>
      </c>
      <c r="K186" t="s">
        <v>391</v>
      </c>
      <c r="L186" t="s">
        <v>391</v>
      </c>
      <c r="M186" t="s">
        <v>391</v>
      </c>
      <c r="N186" t="s">
        <v>391</v>
      </c>
      <c r="O186">
        <v>2</v>
      </c>
      <c r="P186">
        <v>58</v>
      </c>
      <c r="Q186">
        <v>162</v>
      </c>
      <c r="R186">
        <v>29</v>
      </c>
    </row>
    <row r="187" spans="1:18" x14ac:dyDescent="0.25">
      <c r="A187" s="7">
        <v>186</v>
      </c>
      <c r="B187" t="s">
        <v>136</v>
      </c>
      <c r="C187">
        <v>45</v>
      </c>
      <c r="D187">
        <v>20</v>
      </c>
      <c r="E187">
        <v>54</v>
      </c>
      <c r="F187">
        <v>9</v>
      </c>
      <c r="G187">
        <v>0</v>
      </c>
      <c r="H187">
        <v>0</v>
      </c>
      <c r="I187" s="14">
        <v>283384.84000000003</v>
      </c>
      <c r="J187">
        <v>299.7</v>
      </c>
      <c r="K187">
        <v>57</v>
      </c>
      <c r="L187">
        <v>58.6</v>
      </c>
      <c r="M187">
        <v>1.8069999999999999</v>
      </c>
      <c r="N187">
        <v>46.4</v>
      </c>
      <c r="O187">
        <v>7</v>
      </c>
      <c r="P187">
        <v>169</v>
      </c>
      <c r="Q187">
        <v>600</v>
      </c>
      <c r="R187">
        <v>164</v>
      </c>
    </row>
    <row r="188" spans="1:18" x14ac:dyDescent="0.25">
      <c r="A188" s="7">
        <v>187</v>
      </c>
      <c r="B188" t="s">
        <v>435</v>
      </c>
      <c r="C188">
        <v>36</v>
      </c>
      <c r="D188">
        <v>20</v>
      </c>
      <c r="E188">
        <v>58</v>
      </c>
      <c r="F188">
        <v>10</v>
      </c>
      <c r="G188">
        <v>1</v>
      </c>
      <c r="H188">
        <v>0</v>
      </c>
      <c r="I188" s="14">
        <v>277632.34000000003</v>
      </c>
      <c r="J188">
        <v>293.7</v>
      </c>
      <c r="K188">
        <v>60.1</v>
      </c>
      <c r="L188">
        <v>65.099999999999994</v>
      </c>
      <c r="M188">
        <v>1.768</v>
      </c>
      <c r="N188">
        <v>40</v>
      </c>
      <c r="O188">
        <v>7</v>
      </c>
      <c r="P188">
        <v>206</v>
      </c>
      <c r="Q188">
        <v>613</v>
      </c>
      <c r="R188">
        <v>172</v>
      </c>
    </row>
    <row r="189" spans="1:18" x14ac:dyDescent="0.25">
      <c r="A189" s="7">
        <v>188</v>
      </c>
      <c r="B189" t="s">
        <v>209</v>
      </c>
      <c r="C189">
        <v>44</v>
      </c>
      <c r="D189">
        <v>9</v>
      </c>
      <c r="E189">
        <v>28</v>
      </c>
      <c r="F189">
        <v>7</v>
      </c>
      <c r="G189">
        <v>0</v>
      </c>
      <c r="H189">
        <v>0</v>
      </c>
      <c r="I189" s="14">
        <v>270506</v>
      </c>
      <c r="J189" t="s">
        <v>391</v>
      </c>
      <c r="K189" t="s">
        <v>391</v>
      </c>
      <c r="L189" t="s">
        <v>391</v>
      </c>
      <c r="M189" t="s">
        <v>391</v>
      </c>
      <c r="N189" t="s">
        <v>391</v>
      </c>
      <c r="O189">
        <v>0</v>
      </c>
      <c r="P189">
        <v>88</v>
      </c>
      <c r="Q189">
        <v>311</v>
      </c>
      <c r="R189">
        <v>99</v>
      </c>
    </row>
    <row r="190" spans="1:18" x14ac:dyDescent="0.25">
      <c r="A190" s="7">
        <v>189</v>
      </c>
      <c r="B190" t="s">
        <v>982</v>
      </c>
      <c r="C190">
        <v>36</v>
      </c>
      <c r="D190">
        <v>25</v>
      </c>
      <c r="E190">
        <v>69</v>
      </c>
      <c r="F190">
        <v>12</v>
      </c>
      <c r="G190">
        <v>1</v>
      </c>
      <c r="H190">
        <v>0</v>
      </c>
      <c r="I190" s="14">
        <v>269979.78000000003</v>
      </c>
      <c r="J190">
        <v>289.5</v>
      </c>
      <c r="K190">
        <v>57.9</v>
      </c>
      <c r="L190">
        <v>61</v>
      </c>
      <c r="M190">
        <v>1.806</v>
      </c>
      <c r="N190">
        <v>45.3</v>
      </c>
      <c r="O190">
        <v>5</v>
      </c>
      <c r="P190">
        <v>231</v>
      </c>
      <c r="Q190">
        <v>755</v>
      </c>
      <c r="R190">
        <v>224</v>
      </c>
    </row>
    <row r="191" spans="1:18" x14ac:dyDescent="0.25">
      <c r="A191" s="7">
        <v>190</v>
      </c>
      <c r="B191" t="s">
        <v>159</v>
      </c>
      <c r="C191">
        <v>41</v>
      </c>
      <c r="D191">
        <v>23</v>
      </c>
      <c r="E191">
        <v>63</v>
      </c>
      <c r="F191">
        <v>10</v>
      </c>
      <c r="G191">
        <v>1</v>
      </c>
      <c r="H191">
        <v>0</v>
      </c>
      <c r="I191" s="14">
        <v>259604.02</v>
      </c>
      <c r="J191">
        <v>290.8</v>
      </c>
      <c r="K191">
        <v>57.9</v>
      </c>
      <c r="L191">
        <v>65.2</v>
      </c>
      <c r="M191">
        <v>1.7969999999999999</v>
      </c>
      <c r="N191">
        <v>53.4</v>
      </c>
      <c r="O191">
        <v>6</v>
      </c>
      <c r="P191">
        <v>211</v>
      </c>
      <c r="Q191">
        <v>725</v>
      </c>
      <c r="R191">
        <v>167</v>
      </c>
    </row>
    <row r="192" spans="1:18" x14ac:dyDescent="0.25">
      <c r="A192" s="7">
        <v>191</v>
      </c>
      <c r="B192" t="s">
        <v>41</v>
      </c>
      <c r="C192">
        <v>50</v>
      </c>
      <c r="D192">
        <v>12</v>
      </c>
      <c r="E192">
        <v>36</v>
      </c>
      <c r="F192">
        <v>7</v>
      </c>
      <c r="G192">
        <v>2</v>
      </c>
      <c r="H192">
        <v>0</v>
      </c>
      <c r="I192" s="14">
        <v>258589.16</v>
      </c>
      <c r="J192" t="s">
        <v>391</v>
      </c>
      <c r="K192" t="s">
        <v>391</v>
      </c>
      <c r="L192" t="s">
        <v>391</v>
      </c>
      <c r="M192" t="s">
        <v>391</v>
      </c>
      <c r="N192" t="s">
        <v>391</v>
      </c>
      <c r="O192">
        <v>2</v>
      </c>
      <c r="P192">
        <v>134</v>
      </c>
      <c r="Q192">
        <v>400</v>
      </c>
      <c r="R192">
        <v>95</v>
      </c>
    </row>
    <row r="193" spans="1:18" x14ac:dyDescent="0.25">
      <c r="A193" s="7">
        <v>192</v>
      </c>
      <c r="B193" t="s">
        <v>433</v>
      </c>
      <c r="C193">
        <v>37</v>
      </c>
      <c r="D193">
        <v>8</v>
      </c>
      <c r="E193">
        <v>21</v>
      </c>
      <c r="F193">
        <v>5</v>
      </c>
      <c r="G193">
        <v>0</v>
      </c>
      <c r="H193">
        <v>0</v>
      </c>
      <c r="I193" s="14">
        <v>257456</v>
      </c>
      <c r="J193" t="s">
        <v>391</v>
      </c>
      <c r="K193" t="s">
        <v>391</v>
      </c>
      <c r="L193" t="s">
        <v>391</v>
      </c>
      <c r="M193" t="s">
        <v>391</v>
      </c>
      <c r="N193" t="s">
        <v>391</v>
      </c>
      <c r="O193">
        <v>0</v>
      </c>
      <c r="P193">
        <v>51</v>
      </c>
      <c r="Q193">
        <v>241</v>
      </c>
      <c r="R193">
        <v>78</v>
      </c>
    </row>
    <row r="194" spans="1:18" x14ac:dyDescent="0.25">
      <c r="A194" s="7">
        <v>193</v>
      </c>
      <c r="B194" t="s">
        <v>983</v>
      </c>
      <c r="C194">
        <v>32</v>
      </c>
      <c r="D194">
        <v>4</v>
      </c>
      <c r="E194">
        <v>12</v>
      </c>
      <c r="F194">
        <v>2</v>
      </c>
      <c r="G194">
        <v>1</v>
      </c>
      <c r="H194">
        <v>0</v>
      </c>
      <c r="I194" s="14">
        <v>257179.25</v>
      </c>
      <c r="J194" t="s">
        <v>391</v>
      </c>
      <c r="K194" t="s">
        <v>391</v>
      </c>
      <c r="L194" t="s">
        <v>391</v>
      </c>
      <c r="M194" t="s">
        <v>391</v>
      </c>
      <c r="N194" t="s">
        <v>391</v>
      </c>
      <c r="O194">
        <v>0</v>
      </c>
      <c r="P194">
        <v>38</v>
      </c>
      <c r="Q194">
        <v>137</v>
      </c>
      <c r="R194">
        <v>38</v>
      </c>
    </row>
    <row r="195" spans="1:18" x14ac:dyDescent="0.25">
      <c r="A195" s="7">
        <v>194</v>
      </c>
      <c r="B195" t="s">
        <v>266</v>
      </c>
      <c r="C195">
        <v>46</v>
      </c>
      <c r="D195">
        <v>23</v>
      </c>
      <c r="E195">
        <v>70</v>
      </c>
      <c r="F195">
        <v>13</v>
      </c>
      <c r="G195">
        <v>1</v>
      </c>
      <c r="H195">
        <v>0</v>
      </c>
      <c r="I195" s="14">
        <v>247561.03</v>
      </c>
      <c r="J195">
        <v>271.2</v>
      </c>
      <c r="K195">
        <v>65.099999999999994</v>
      </c>
      <c r="L195">
        <v>60.6</v>
      </c>
      <c r="M195">
        <v>1.7689999999999999</v>
      </c>
      <c r="N195">
        <v>54.3</v>
      </c>
      <c r="O195">
        <v>2</v>
      </c>
      <c r="P195">
        <v>234</v>
      </c>
      <c r="Q195">
        <v>810</v>
      </c>
      <c r="R195">
        <v>190</v>
      </c>
    </row>
    <row r="196" spans="1:18" x14ac:dyDescent="0.25">
      <c r="A196" s="7">
        <v>195</v>
      </c>
      <c r="B196" t="s">
        <v>54</v>
      </c>
      <c r="C196">
        <v>52</v>
      </c>
      <c r="D196">
        <v>23</v>
      </c>
      <c r="E196">
        <v>68</v>
      </c>
      <c r="F196">
        <v>12</v>
      </c>
      <c r="G196">
        <v>1</v>
      </c>
      <c r="H196">
        <v>0</v>
      </c>
      <c r="I196" s="14">
        <v>242353.58</v>
      </c>
      <c r="J196">
        <v>280.7</v>
      </c>
      <c r="K196">
        <v>62.2</v>
      </c>
      <c r="L196">
        <v>61</v>
      </c>
      <c r="M196">
        <v>1.786</v>
      </c>
      <c r="N196">
        <v>56.7</v>
      </c>
      <c r="O196">
        <v>8</v>
      </c>
      <c r="P196">
        <v>218</v>
      </c>
      <c r="Q196">
        <v>804</v>
      </c>
      <c r="R196">
        <v>167</v>
      </c>
    </row>
    <row r="197" spans="1:18" x14ac:dyDescent="0.25">
      <c r="A197" s="7">
        <v>196</v>
      </c>
      <c r="B197" t="s">
        <v>253</v>
      </c>
      <c r="C197">
        <v>38</v>
      </c>
      <c r="D197">
        <v>28</v>
      </c>
      <c r="E197">
        <v>76</v>
      </c>
      <c r="F197">
        <v>12</v>
      </c>
      <c r="G197">
        <v>2</v>
      </c>
      <c r="H197">
        <v>0</v>
      </c>
      <c r="I197" s="14">
        <v>238647.5</v>
      </c>
      <c r="J197">
        <v>276.39999999999998</v>
      </c>
      <c r="K197">
        <v>56.1</v>
      </c>
      <c r="L197">
        <v>60.6</v>
      </c>
      <c r="M197">
        <v>1.778</v>
      </c>
      <c r="N197">
        <v>52.6</v>
      </c>
      <c r="O197">
        <v>1</v>
      </c>
      <c r="P197">
        <v>246</v>
      </c>
      <c r="Q197">
        <v>859</v>
      </c>
      <c r="R197">
        <v>226</v>
      </c>
    </row>
    <row r="198" spans="1:18" x14ac:dyDescent="0.25">
      <c r="A198" s="7">
        <v>197</v>
      </c>
      <c r="B198" t="s">
        <v>320</v>
      </c>
      <c r="C198">
        <v>44</v>
      </c>
      <c r="D198">
        <v>7</v>
      </c>
      <c r="E198">
        <v>16</v>
      </c>
      <c r="F198">
        <v>3</v>
      </c>
      <c r="G198">
        <v>0</v>
      </c>
      <c r="H198">
        <v>0</v>
      </c>
      <c r="I198" s="14">
        <v>232900</v>
      </c>
      <c r="J198" t="s">
        <v>391</v>
      </c>
      <c r="K198" t="s">
        <v>391</v>
      </c>
      <c r="L198" t="s">
        <v>391</v>
      </c>
      <c r="M198" t="s">
        <v>391</v>
      </c>
      <c r="N198" t="s">
        <v>391</v>
      </c>
      <c r="O198">
        <v>0</v>
      </c>
      <c r="P198">
        <v>47</v>
      </c>
      <c r="Q198">
        <v>179</v>
      </c>
      <c r="R198">
        <v>57</v>
      </c>
    </row>
    <row r="199" spans="1:18" x14ac:dyDescent="0.25">
      <c r="A199" s="7">
        <v>198</v>
      </c>
      <c r="B199" t="s">
        <v>984</v>
      </c>
      <c r="C199">
        <v>51</v>
      </c>
      <c r="D199">
        <v>20</v>
      </c>
      <c r="E199">
        <v>53</v>
      </c>
      <c r="F199">
        <v>8</v>
      </c>
      <c r="G199">
        <v>1</v>
      </c>
      <c r="H199">
        <v>0</v>
      </c>
      <c r="I199" s="14">
        <v>230220.44</v>
      </c>
      <c r="J199">
        <v>281.39999999999998</v>
      </c>
      <c r="K199">
        <v>64.7</v>
      </c>
      <c r="L199">
        <v>64.7</v>
      </c>
      <c r="M199">
        <v>1.835</v>
      </c>
      <c r="N199">
        <v>46.4</v>
      </c>
      <c r="O199">
        <v>4</v>
      </c>
      <c r="P199">
        <v>165</v>
      </c>
      <c r="Q199">
        <v>612</v>
      </c>
      <c r="R199">
        <v>156</v>
      </c>
    </row>
    <row r="200" spans="1:18" x14ac:dyDescent="0.25">
      <c r="A200" s="7">
        <v>199</v>
      </c>
      <c r="B200" t="s">
        <v>985</v>
      </c>
      <c r="C200">
        <v>26</v>
      </c>
      <c r="D200">
        <v>11</v>
      </c>
      <c r="E200">
        <v>30</v>
      </c>
      <c r="F200">
        <v>6</v>
      </c>
      <c r="G200">
        <v>0</v>
      </c>
      <c r="H200">
        <v>0</v>
      </c>
      <c r="I200" s="14">
        <v>220590</v>
      </c>
      <c r="J200" t="s">
        <v>391</v>
      </c>
      <c r="K200" t="s">
        <v>391</v>
      </c>
      <c r="L200" t="s">
        <v>391</v>
      </c>
      <c r="M200" t="s">
        <v>391</v>
      </c>
      <c r="N200" t="s">
        <v>391</v>
      </c>
      <c r="O200">
        <v>2</v>
      </c>
      <c r="P200">
        <v>77</v>
      </c>
      <c r="Q200">
        <v>339</v>
      </c>
      <c r="R200">
        <v>111</v>
      </c>
    </row>
    <row r="201" spans="1:18" x14ac:dyDescent="0.25">
      <c r="A201" s="7">
        <v>200</v>
      </c>
      <c r="B201" t="s">
        <v>43</v>
      </c>
      <c r="C201">
        <v>44</v>
      </c>
      <c r="D201">
        <v>12</v>
      </c>
      <c r="E201">
        <v>35</v>
      </c>
      <c r="F201">
        <v>7</v>
      </c>
      <c r="G201">
        <v>1</v>
      </c>
      <c r="H201">
        <v>0</v>
      </c>
      <c r="I201" s="14">
        <v>218117.28</v>
      </c>
      <c r="J201" t="s">
        <v>391</v>
      </c>
      <c r="K201" t="s">
        <v>391</v>
      </c>
      <c r="L201" t="s">
        <v>391</v>
      </c>
      <c r="M201" t="s">
        <v>391</v>
      </c>
      <c r="N201" t="s">
        <v>391</v>
      </c>
      <c r="O201">
        <v>1</v>
      </c>
      <c r="P201">
        <v>132</v>
      </c>
      <c r="Q201">
        <v>377</v>
      </c>
      <c r="R201">
        <v>112</v>
      </c>
    </row>
  </sheetData>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01"/>
  <sheetViews>
    <sheetView workbookViewId="0"/>
  </sheetViews>
  <sheetFormatPr defaultRowHeight="15" x14ac:dyDescent="0.25"/>
  <cols>
    <col min="1" max="1" width="7.5703125" customWidth="1"/>
    <col min="2" max="2" width="16.5703125" bestFit="1" customWidth="1"/>
    <col min="3" max="3" width="4.5703125" customWidth="1"/>
    <col min="4" max="4" width="7.7109375" customWidth="1"/>
    <col min="5" max="5" width="8.5703125" customWidth="1"/>
    <col min="6" max="6" width="11.140625" bestFit="1" customWidth="1"/>
    <col min="7" max="7" width="7" customWidth="1"/>
    <col min="8" max="8" width="5.85546875" customWidth="1"/>
    <col min="9" max="9" width="13.5703125" style="14" bestFit="1" customWidth="1"/>
    <col min="10" max="10" width="11.42578125" bestFit="1" customWidth="1"/>
    <col min="11" max="11" width="15.5703125" bestFit="1" customWidth="1"/>
    <col min="12" max="12" width="19.85546875" bestFit="1" customWidth="1"/>
    <col min="13" max="13" width="15.28515625" bestFit="1" customWidth="1"/>
    <col min="14" max="14" width="13.140625" bestFit="1" customWidth="1"/>
  </cols>
  <sheetData>
    <row r="1" spans="1:18" x14ac:dyDescent="0.25">
      <c r="A1" s="6" t="s">
        <v>457</v>
      </c>
      <c r="B1" s="2" t="s">
        <v>373</v>
      </c>
      <c r="C1" s="1" t="s">
        <v>374</v>
      </c>
      <c r="D1" s="1" t="s">
        <v>375</v>
      </c>
      <c r="E1" s="1" t="s">
        <v>376</v>
      </c>
      <c r="F1" s="1" t="s">
        <v>390</v>
      </c>
      <c r="G1" s="1" t="s">
        <v>377</v>
      </c>
      <c r="H1" s="1" t="s">
        <v>378</v>
      </c>
      <c r="I1" s="32" t="s">
        <v>379</v>
      </c>
      <c r="J1" s="1" t="s">
        <v>380</v>
      </c>
      <c r="K1" s="1" t="s">
        <v>381</v>
      </c>
      <c r="L1" s="1" t="s">
        <v>383</v>
      </c>
      <c r="M1" s="3" t="s">
        <v>382</v>
      </c>
      <c r="N1" s="1" t="s">
        <v>384</v>
      </c>
      <c r="O1" s="1" t="s">
        <v>385</v>
      </c>
      <c r="P1" s="1" t="s">
        <v>386</v>
      </c>
      <c r="Q1" s="1" t="s">
        <v>387</v>
      </c>
      <c r="R1" s="1" t="s">
        <v>388</v>
      </c>
    </row>
    <row r="2" spans="1:18" x14ac:dyDescent="0.25">
      <c r="A2" s="7">
        <v>1</v>
      </c>
      <c r="B2" t="s">
        <v>1</v>
      </c>
      <c r="C2">
        <v>39</v>
      </c>
      <c r="D2">
        <v>16</v>
      </c>
      <c r="E2">
        <v>60</v>
      </c>
      <c r="F2">
        <v>16</v>
      </c>
      <c r="G2">
        <v>8</v>
      </c>
      <c r="H2">
        <v>5</v>
      </c>
      <c r="I2" s="14">
        <v>8553439</v>
      </c>
      <c r="J2">
        <v>293.2</v>
      </c>
      <c r="K2">
        <v>62.5</v>
      </c>
      <c r="L2">
        <v>67.599999999999994</v>
      </c>
      <c r="M2">
        <v>1.7370000000000001</v>
      </c>
      <c r="N2">
        <v>60.8</v>
      </c>
      <c r="O2">
        <v>8</v>
      </c>
      <c r="P2">
        <v>244</v>
      </c>
      <c r="Q2">
        <v>665</v>
      </c>
      <c r="R2">
        <v>144</v>
      </c>
    </row>
    <row r="3" spans="1:18" x14ac:dyDescent="0.25">
      <c r="A3" s="7">
        <v>2</v>
      </c>
      <c r="B3" t="s">
        <v>294</v>
      </c>
      <c r="C3">
        <v>39</v>
      </c>
      <c r="D3">
        <v>18</v>
      </c>
      <c r="E3">
        <v>64</v>
      </c>
      <c r="F3">
        <v>16</v>
      </c>
      <c r="G3">
        <v>8</v>
      </c>
      <c r="H3">
        <v>2</v>
      </c>
      <c r="I3" s="14">
        <v>6388230</v>
      </c>
      <c r="J3">
        <v>290.89999999999998</v>
      </c>
      <c r="K3">
        <v>70.099999999999994</v>
      </c>
      <c r="L3">
        <v>72</v>
      </c>
      <c r="M3">
        <v>1.784</v>
      </c>
      <c r="N3">
        <v>46.2</v>
      </c>
      <c r="O3">
        <v>9</v>
      </c>
      <c r="P3">
        <v>241</v>
      </c>
      <c r="Q3">
        <v>734</v>
      </c>
      <c r="R3">
        <v>151</v>
      </c>
    </row>
    <row r="4" spans="1:18" x14ac:dyDescent="0.25">
      <c r="A4" s="7">
        <v>3</v>
      </c>
      <c r="B4" t="s">
        <v>168</v>
      </c>
      <c r="C4">
        <v>37</v>
      </c>
      <c r="D4">
        <v>23</v>
      </c>
      <c r="E4">
        <v>87</v>
      </c>
      <c r="F4">
        <v>23</v>
      </c>
      <c r="G4">
        <v>8</v>
      </c>
      <c r="H4">
        <v>2</v>
      </c>
      <c r="I4" s="14">
        <v>5616808.5</v>
      </c>
      <c r="J4">
        <v>284.89999999999998</v>
      </c>
      <c r="K4">
        <v>58.9</v>
      </c>
      <c r="L4">
        <v>65.8</v>
      </c>
      <c r="M4">
        <v>1.75</v>
      </c>
      <c r="N4">
        <v>64.900000000000006</v>
      </c>
      <c r="O4">
        <v>8</v>
      </c>
      <c r="P4">
        <v>318</v>
      </c>
      <c r="Q4">
        <v>1022</v>
      </c>
      <c r="R4">
        <v>198</v>
      </c>
    </row>
    <row r="5" spans="1:18" x14ac:dyDescent="0.25">
      <c r="A5" s="7">
        <v>4</v>
      </c>
      <c r="B5" t="s">
        <v>26</v>
      </c>
      <c r="C5">
        <v>45</v>
      </c>
      <c r="D5">
        <v>21</v>
      </c>
      <c r="E5">
        <v>78</v>
      </c>
      <c r="F5">
        <v>18</v>
      </c>
      <c r="G5">
        <v>7</v>
      </c>
      <c r="H5">
        <v>2</v>
      </c>
      <c r="I5" s="14">
        <v>5495793</v>
      </c>
      <c r="J5">
        <v>287.89999999999998</v>
      </c>
      <c r="K5">
        <v>57.3</v>
      </c>
      <c r="L5">
        <v>66.7</v>
      </c>
      <c r="M5">
        <v>1.718</v>
      </c>
      <c r="N5">
        <v>55.6</v>
      </c>
      <c r="O5">
        <v>6</v>
      </c>
      <c r="P5">
        <v>329</v>
      </c>
      <c r="Q5">
        <v>847</v>
      </c>
      <c r="R5">
        <v>188</v>
      </c>
    </row>
    <row r="6" spans="1:18" x14ac:dyDescent="0.25">
      <c r="A6" s="7">
        <v>5</v>
      </c>
      <c r="B6" t="s">
        <v>304</v>
      </c>
      <c r="C6">
        <v>34</v>
      </c>
      <c r="D6">
        <v>23</v>
      </c>
      <c r="E6">
        <v>79</v>
      </c>
      <c r="F6">
        <v>17</v>
      </c>
      <c r="G6">
        <v>9</v>
      </c>
      <c r="H6">
        <v>2</v>
      </c>
      <c r="I6" s="14">
        <v>5318087.5</v>
      </c>
      <c r="J6">
        <v>281.3</v>
      </c>
      <c r="K6">
        <v>62.6</v>
      </c>
      <c r="L6">
        <v>65.7</v>
      </c>
      <c r="M6">
        <v>1.734</v>
      </c>
      <c r="N6">
        <v>60.5</v>
      </c>
      <c r="O6">
        <v>7</v>
      </c>
      <c r="P6">
        <v>314</v>
      </c>
      <c r="Q6">
        <v>876</v>
      </c>
      <c r="R6">
        <v>204</v>
      </c>
    </row>
    <row r="7" spans="1:18" x14ac:dyDescent="0.25">
      <c r="A7" s="7">
        <v>6</v>
      </c>
      <c r="B7" t="s">
        <v>70</v>
      </c>
      <c r="C7">
        <v>35</v>
      </c>
      <c r="D7">
        <v>16</v>
      </c>
      <c r="E7">
        <v>60</v>
      </c>
      <c r="F7">
        <v>16</v>
      </c>
      <c r="G7">
        <v>6</v>
      </c>
      <c r="H7">
        <v>2</v>
      </c>
      <c r="I7" s="14">
        <v>4892611</v>
      </c>
      <c r="J7">
        <v>297.8</v>
      </c>
      <c r="K7">
        <v>61.8</v>
      </c>
      <c r="L7">
        <v>68.8</v>
      </c>
      <c r="M7">
        <v>1.7749999999999999</v>
      </c>
      <c r="N7">
        <v>53.8</v>
      </c>
      <c r="O7">
        <v>4</v>
      </c>
      <c r="P7">
        <v>225</v>
      </c>
      <c r="Q7">
        <v>681</v>
      </c>
      <c r="R7">
        <v>152</v>
      </c>
    </row>
    <row r="8" spans="1:18" x14ac:dyDescent="0.25">
      <c r="A8" s="7">
        <v>7</v>
      </c>
      <c r="B8" t="s">
        <v>190</v>
      </c>
      <c r="C8">
        <v>48</v>
      </c>
      <c r="D8">
        <v>13</v>
      </c>
      <c r="E8">
        <v>47</v>
      </c>
      <c r="F8">
        <v>13</v>
      </c>
      <c r="G8">
        <v>8</v>
      </c>
      <c r="H8">
        <v>0</v>
      </c>
      <c r="I8" s="14">
        <v>4440531.5</v>
      </c>
      <c r="J8">
        <v>283.60000000000002</v>
      </c>
      <c r="K8">
        <v>70.7</v>
      </c>
      <c r="L8">
        <v>71.2</v>
      </c>
      <c r="M8">
        <v>1.7310000000000001</v>
      </c>
      <c r="N8">
        <v>54.7</v>
      </c>
      <c r="O8">
        <v>7</v>
      </c>
      <c r="P8">
        <v>194</v>
      </c>
      <c r="Q8">
        <v>541</v>
      </c>
      <c r="R8">
        <v>92</v>
      </c>
    </row>
    <row r="9" spans="1:18" x14ac:dyDescent="0.25">
      <c r="A9" s="7">
        <v>8</v>
      </c>
      <c r="B9" t="s">
        <v>207</v>
      </c>
      <c r="C9">
        <v>35</v>
      </c>
      <c r="D9">
        <v>17</v>
      </c>
      <c r="E9">
        <v>60</v>
      </c>
      <c r="F9">
        <v>15</v>
      </c>
      <c r="G9">
        <v>7</v>
      </c>
      <c r="H9">
        <v>1</v>
      </c>
      <c r="I9" s="14">
        <v>4146148</v>
      </c>
      <c r="J9">
        <v>296.60000000000002</v>
      </c>
      <c r="K9">
        <v>63.6</v>
      </c>
      <c r="L9">
        <v>68.900000000000006</v>
      </c>
      <c r="M9">
        <v>1.7809999999999999</v>
      </c>
      <c r="N9">
        <v>59.3</v>
      </c>
      <c r="O9">
        <v>3</v>
      </c>
      <c r="P9">
        <v>237</v>
      </c>
      <c r="Q9">
        <v>675</v>
      </c>
      <c r="R9">
        <v>150</v>
      </c>
    </row>
    <row r="10" spans="1:18" x14ac:dyDescent="0.25">
      <c r="A10" s="7">
        <v>9</v>
      </c>
      <c r="B10" t="s">
        <v>202</v>
      </c>
      <c r="C10">
        <v>39</v>
      </c>
      <c r="D10">
        <v>24</v>
      </c>
      <c r="E10">
        <v>83</v>
      </c>
      <c r="F10">
        <v>20</v>
      </c>
      <c r="G10">
        <v>8</v>
      </c>
      <c r="H10">
        <v>1</v>
      </c>
      <c r="I10" s="14">
        <v>4044509</v>
      </c>
      <c r="J10">
        <v>278.8</v>
      </c>
      <c r="K10">
        <v>69.7</v>
      </c>
      <c r="L10">
        <v>68.099999999999994</v>
      </c>
      <c r="M10">
        <v>1.7829999999999999</v>
      </c>
      <c r="N10">
        <v>44.4</v>
      </c>
      <c r="O10">
        <v>7</v>
      </c>
      <c r="P10">
        <v>296</v>
      </c>
      <c r="Q10">
        <v>961</v>
      </c>
      <c r="R10">
        <v>211</v>
      </c>
    </row>
    <row r="11" spans="1:18" x14ac:dyDescent="0.25">
      <c r="A11" s="7">
        <v>10</v>
      </c>
      <c r="B11" t="s">
        <v>986</v>
      </c>
      <c r="C11">
        <v>22</v>
      </c>
      <c r="D11">
        <v>23</v>
      </c>
      <c r="E11">
        <v>82</v>
      </c>
      <c r="F11">
        <v>18</v>
      </c>
      <c r="G11">
        <v>9</v>
      </c>
      <c r="H11">
        <v>1</v>
      </c>
      <c r="I11" s="14">
        <v>3879819.5</v>
      </c>
      <c r="J11">
        <v>289.39999999999998</v>
      </c>
      <c r="K11">
        <v>67.8</v>
      </c>
      <c r="L11">
        <v>66.900000000000006</v>
      </c>
      <c r="M11">
        <v>1.734</v>
      </c>
      <c r="N11">
        <v>51.6</v>
      </c>
      <c r="O11">
        <v>13</v>
      </c>
      <c r="P11">
        <v>319</v>
      </c>
      <c r="Q11">
        <v>918</v>
      </c>
      <c r="R11">
        <v>193</v>
      </c>
    </row>
    <row r="12" spans="1:18" x14ac:dyDescent="0.25">
      <c r="A12" s="7">
        <v>11</v>
      </c>
      <c r="B12" t="s">
        <v>397</v>
      </c>
      <c r="C12">
        <v>29</v>
      </c>
      <c r="D12">
        <v>25</v>
      </c>
      <c r="E12">
        <v>87</v>
      </c>
      <c r="F12">
        <v>21</v>
      </c>
      <c r="G12">
        <v>7</v>
      </c>
      <c r="H12">
        <v>0</v>
      </c>
      <c r="I12" s="14">
        <v>3636812.5</v>
      </c>
      <c r="J12">
        <v>300.60000000000002</v>
      </c>
      <c r="K12">
        <v>62.8</v>
      </c>
      <c r="L12">
        <v>66.5</v>
      </c>
      <c r="M12">
        <v>1.7709999999999999</v>
      </c>
      <c r="N12">
        <v>56.3</v>
      </c>
      <c r="O12">
        <v>11</v>
      </c>
      <c r="P12">
        <v>327</v>
      </c>
      <c r="Q12">
        <v>994</v>
      </c>
      <c r="R12">
        <v>209</v>
      </c>
    </row>
    <row r="13" spans="1:18" x14ac:dyDescent="0.25">
      <c r="A13" s="7">
        <v>12</v>
      </c>
      <c r="B13" t="s">
        <v>340</v>
      </c>
      <c r="C13">
        <v>27</v>
      </c>
      <c r="D13">
        <v>21</v>
      </c>
      <c r="E13">
        <v>80</v>
      </c>
      <c r="F13">
        <v>21</v>
      </c>
      <c r="G13">
        <v>7</v>
      </c>
      <c r="H13">
        <v>0</v>
      </c>
      <c r="I13" s="14">
        <v>3625029.8</v>
      </c>
      <c r="J13">
        <v>299.3</v>
      </c>
      <c r="K13">
        <v>58</v>
      </c>
      <c r="L13">
        <v>64.900000000000006</v>
      </c>
      <c r="M13">
        <v>1.7589999999999999</v>
      </c>
      <c r="N13">
        <v>61.4</v>
      </c>
      <c r="O13">
        <v>8</v>
      </c>
      <c r="P13">
        <v>287</v>
      </c>
      <c r="Q13">
        <v>913</v>
      </c>
      <c r="R13">
        <v>214</v>
      </c>
    </row>
    <row r="14" spans="1:18" x14ac:dyDescent="0.25">
      <c r="A14" s="7">
        <v>13</v>
      </c>
      <c r="B14" t="s">
        <v>441</v>
      </c>
      <c r="C14">
        <v>28</v>
      </c>
      <c r="D14">
        <v>26</v>
      </c>
      <c r="E14">
        <v>96</v>
      </c>
      <c r="F14">
        <v>22</v>
      </c>
      <c r="G14">
        <v>8</v>
      </c>
      <c r="H14">
        <v>1</v>
      </c>
      <c r="I14" s="14">
        <v>3501703.3</v>
      </c>
      <c r="J14">
        <v>293.8</v>
      </c>
      <c r="K14">
        <v>64.2</v>
      </c>
      <c r="L14">
        <v>67.5</v>
      </c>
      <c r="M14">
        <v>1.7450000000000001</v>
      </c>
      <c r="N14">
        <v>53.1</v>
      </c>
      <c r="O14">
        <v>5</v>
      </c>
      <c r="P14">
        <v>380</v>
      </c>
      <c r="Q14">
        <v>1057</v>
      </c>
      <c r="R14">
        <v>248</v>
      </c>
    </row>
    <row r="15" spans="1:18" x14ac:dyDescent="0.25">
      <c r="A15" s="7">
        <v>14</v>
      </c>
      <c r="B15" t="s">
        <v>285</v>
      </c>
      <c r="C15">
        <v>33</v>
      </c>
      <c r="D15">
        <v>25</v>
      </c>
      <c r="E15">
        <v>84</v>
      </c>
      <c r="F15">
        <v>19</v>
      </c>
      <c r="G15">
        <v>9</v>
      </c>
      <c r="H15">
        <v>1</v>
      </c>
      <c r="I15" s="14">
        <v>3475562.5</v>
      </c>
      <c r="J15">
        <v>288.2</v>
      </c>
      <c r="K15">
        <v>62.3</v>
      </c>
      <c r="L15">
        <v>67.8</v>
      </c>
      <c r="M15">
        <v>1.7769999999999999</v>
      </c>
      <c r="N15">
        <v>50.8</v>
      </c>
      <c r="O15">
        <v>7</v>
      </c>
      <c r="P15">
        <v>287</v>
      </c>
      <c r="Q15">
        <v>1003</v>
      </c>
      <c r="R15">
        <v>199</v>
      </c>
    </row>
    <row r="16" spans="1:18" x14ac:dyDescent="0.25">
      <c r="A16" s="7">
        <v>15</v>
      </c>
      <c r="B16" t="s">
        <v>4</v>
      </c>
      <c r="C16">
        <v>45</v>
      </c>
      <c r="D16">
        <v>22</v>
      </c>
      <c r="E16">
        <v>78</v>
      </c>
      <c r="F16">
        <v>19</v>
      </c>
      <c r="G16">
        <v>7</v>
      </c>
      <c r="H16">
        <v>0</v>
      </c>
      <c r="I16" s="14">
        <v>3204779.3</v>
      </c>
      <c r="J16">
        <v>275.3</v>
      </c>
      <c r="K16">
        <v>70.5</v>
      </c>
      <c r="L16">
        <v>68.3</v>
      </c>
      <c r="M16">
        <v>1.7669999999999999</v>
      </c>
      <c r="N16">
        <v>55.4</v>
      </c>
      <c r="O16">
        <v>4</v>
      </c>
      <c r="P16">
        <v>274</v>
      </c>
      <c r="Q16">
        <v>916</v>
      </c>
      <c r="R16">
        <v>191</v>
      </c>
    </row>
    <row r="17" spans="1:18" x14ac:dyDescent="0.25">
      <c r="A17" s="7">
        <v>16</v>
      </c>
      <c r="B17" t="s">
        <v>229</v>
      </c>
      <c r="C17">
        <v>38</v>
      </c>
      <c r="D17">
        <v>22</v>
      </c>
      <c r="E17">
        <v>77</v>
      </c>
      <c r="F17">
        <v>19</v>
      </c>
      <c r="G17">
        <v>5</v>
      </c>
      <c r="H17">
        <v>1</v>
      </c>
      <c r="I17" s="14">
        <v>3132267.5</v>
      </c>
      <c r="J17">
        <v>285.89999999999998</v>
      </c>
      <c r="K17">
        <v>64.8</v>
      </c>
      <c r="L17">
        <v>67.5</v>
      </c>
      <c r="M17">
        <v>1.7809999999999999</v>
      </c>
      <c r="N17">
        <v>51.5</v>
      </c>
      <c r="O17">
        <v>4</v>
      </c>
      <c r="P17">
        <v>276</v>
      </c>
      <c r="Q17">
        <v>876</v>
      </c>
      <c r="R17">
        <v>207</v>
      </c>
    </row>
    <row r="18" spans="1:18" x14ac:dyDescent="0.25">
      <c r="A18" s="7">
        <v>17</v>
      </c>
      <c r="B18" t="s">
        <v>333</v>
      </c>
      <c r="C18">
        <v>36</v>
      </c>
      <c r="D18">
        <v>25</v>
      </c>
      <c r="E18">
        <v>86</v>
      </c>
      <c r="F18">
        <v>18</v>
      </c>
      <c r="G18">
        <v>5</v>
      </c>
      <c r="H18">
        <v>1</v>
      </c>
      <c r="I18" s="14">
        <v>3088284.5</v>
      </c>
      <c r="J18">
        <v>287.5</v>
      </c>
      <c r="K18">
        <v>67.3</v>
      </c>
      <c r="L18">
        <v>66.400000000000006</v>
      </c>
      <c r="M18">
        <v>1.7889999999999999</v>
      </c>
      <c r="N18">
        <v>48.3</v>
      </c>
      <c r="O18">
        <v>7</v>
      </c>
      <c r="P18">
        <v>295</v>
      </c>
      <c r="Q18">
        <v>996</v>
      </c>
      <c r="R18">
        <v>226</v>
      </c>
    </row>
    <row r="19" spans="1:18" x14ac:dyDescent="0.25">
      <c r="A19" s="7">
        <v>18</v>
      </c>
      <c r="B19" t="s">
        <v>213</v>
      </c>
      <c r="C19">
        <v>33</v>
      </c>
      <c r="D19">
        <v>25</v>
      </c>
      <c r="E19">
        <v>85</v>
      </c>
      <c r="F19">
        <v>22</v>
      </c>
      <c r="G19">
        <v>5</v>
      </c>
      <c r="H19">
        <v>0</v>
      </c>
      <c r="I19" s="14">
        <v>3036164</v>
      </c>
      <c r="J19">
        <v>290</v>
      </c>
      <c r="K19">
        <v>66.599999999999994</v>
      </c>
      <c r="L19">
        <v>67.599999999999994</v>
      </c>
      <c r="M19">
        <v>1.7849999999999999</v>
      </c>
      <c r="N19">
        <v>48.5</v>
      </c>
      <c r="O19">
        <v>5</v>
      </c>
      <c r="P19">
        <v>312</v>
      </c>
      <c r="Q19">
        <v>970</v>
      </c>
      <c r="R19">
        <v>216</v>
      </c>
    </row>
    <row r="20" spans="1:18" x14ac:dyDescent="0.25">
      <c r="A20" s="7">
        <v>19</v>
      </c>
      <c r="B20" t="s">
        <v>331</v>
      </c>
      <c r="C20">
        <v>31</v>
      </c>
      <c r="D20">
        <v>22</v>
      </c>
      <c r="E20">
        <v>70</v>
      </c>
      <c r="F20">
        <v>16</v>
      </c>
      <c r="G20">
        <v>6</v>
      </c>
      <c r="H20">
        <v>1</v>
      </c>
      <c r="I20" s="14">
        <v>2963213.8</v>
      </c>
      <c r="J20">
        <v>305.8</v>
      </c>
      <c r="K20">
        <v>53.4</v>
      </c>
      <c r="L20">
        <v>66.7</v>
      </c>
      <c r="M20">
        <v>1.778</v>
      </c>
      <c r="N20">
        <v>42.7</v>
      </c>
      <c r="O20">
        <v>12</v>
      </c>
      <c r="P20">
        <v>264</v>
      </c>
      <c r="Q20">
        <v>753</v>
      </c>
      <c r="R20">
        <v>201</v>
      </c>
    </row>
    <row r="21" spans="1:18" x14ac:dyDescent="0.25">
      <c r="A21" s="7">
        <v>20</v>
      </c>
      <c r="B21" t="s">
        <v>360</v>
      </c>
      <c r="C21">
        <v>29</v>
      </c>
      <c r="D21">
        <v>25</v>
      </c>
      <c r="E21">
        <v>88</v>
      </c>
      <c r="F21">
        <v>21</v>
      </c>
      <c r="G21">
        <v>5</v>
      </c>
      <c r="H21">
        <v>0</v>
      </c>
      <c r="I21" s="14">
        <v>2957581.8</v>
      </c>
      <c r="J21">
        <v>285.39999999999998</v>
      </c>
      <c r="K21">
        <v>63.3</v>
      </c>
      <c r="L21">
        <v>66.7</v>
      </c>
      <c r="M21">
        <v>1.7589999999999999</v>
      </c>
      <c r="N21">
        <v>55.6</v>
      </c>
      <c r="O21">
        <v>6</v>
      </c>
      <c r="P21">
        <v>336</v>
      </c>
      <c r="Q21">
        <v>979</v>
      </c>
      <c r="R21">
        <v>242</v>
      </c>
    </row>
    <row r="22" spans="1:18" x14ac:dyDescent="0.25">
      <c r="A22" s="7">
        <v>21</v>
      </c>
      <c r="B22" t="s">
        <v>957</v>
      </c>
      <c r="C22">
        <v>33</v>
      </c>
      <c r="D22">
        <v>26</v>
      </c>
      <c r="E22">
        <v>94</v>
      </c>
      <c r="F22">
        <v>21</v>
      </c>
      <c r="G22">
        <v>7</v>
      </c>
      <c r="H22">
        <v>0</v>
      </c>
      <c r="I22" s="14">
        <v>2834900.3</v>
      </c>
      <c r="J22">
        <v>298.60000000000002</v>
      </c>
      <c r="K22">
        <v>65.8</v>
      </c>
      <c r="L22">
        <v>70.5</v>
      </c>
      <c r="M22">
        <v>1.7989999999999999</v>
      </c>
      <c r="N22">
        <v>48.9</v>
      </c>
      <c r="O22">
        <v>5</v>
      </c>
      <c r="P22">
        <v>362</v>
      </c>
      <c r="Q22">
        <v>1069</v>
      </c>
      <c r="R22">
        <v>227</v>
      </c>
    </row>
    <row r="23" spans="1:18" x14ac:dyDescent="0.25">
      <c r="A23" s="7">
        <v>22</v>
      </c>
      <c r="B23" t="s">
        <v>305</v>
      </c>
      <c r="C23">
        <v>35</v>
      </c>
      <c r="D23">
        <v>27</v>
      </c>
      <c r="E23">
        <v>100</v>
      </c>
      <c r="F23">
        <v>23</v>
      </c>
      <c r="G23">
        <v>4</v>
      </c>
      <c r="H23">
        <v>1</v>
      </c>
      <c r="I23" s="14">
        <v>2786661.8</v>
      </c>
      <c r="J23">
        <v>290.89999999999998</v>
      </c>
      <c r="K23">
        <v>66.400000000000006</v>
      </c>
      <c r="L23">
        <v>69.400000000000006</v>
      </c>
      <c r="M23">
        <v>1.8049999999999999</v>
      </c>
      <c r="N23">
        <v>49.7</v>
      </c>
      <c r="O23">
        <v>11</v>
      </c>
      <c r="P23">
        <v>350</v>
      </c>
      <c r="Q23">
        <v>1128</v>
      </c>
      <c r="R23">
        <v>277</v>
      </c>
    </row>
    <row r="24" spans="1:18" x14ac:dyDescent="0.25">
      <c r="A24" s="7">
        <v>23</v>
      </c>
      <c r="B24" t="s">
        <v>262</v>
      </c>
      <c r="C24">
        <v>38</v>
      </c>
      <c r="D24">
        <v>28</v>
      </c>
      <c r="E24">
        <v>87</v>
      </c>
      <c r="F24">
        <v>15</v>
      </c>
      <c r="G24">
        <v>3</v>
      </c>
      <c r="H24">
        <v>1</v>
      </c>
      <c r="I24" s="14">
        <v>2658887</v>
      </c>
      <c r="J24">
        <v>281.10000000000002</v>
      </c>
      <c r="K24">
        <v>63.5</v>
      </c>
      <c r="L24">
        <v>62.8</v>
      </c>
      <c r="M24">
        <v>1.7749999999999999</v>
      </c>
      <c r="N24">
        <v>47.1</v>
      </c>
      <c r="O24">
        <v>3</v>
      </c>
      <c r="P24">
        <v>310</v>
      </c>
      <c r="Q24">
        <v>952</v>
      </c>
      <c r="R24">
        <v>261</v>
      </c>
    </row>
    <row r="25" spans="1:18" x14ac:dyDescent="0.25">
      <c r="A25" s="7">
        <v>24</v>
      </c>
      <c r="B25" t="s">
        <v>255</v>
      </c>
      <c r="C25">
        <v>34</v>
      </c>
      <c r="D25">
        <v>26</v>
      </c>
      <c r="E25">
        <v>86</v>
      </c>
      <c r="F25">
        <v>19</v>
      </c>
      <c r="G25">
        <v>4</v>
      </c>
      <c r="H25">
        <v>0</v>
      </c>
      <c r="I25" s="14">
        <v>2477639</v>
      </c>
      <c r="J25">
        <v>291.2</v>
      </c>
      <c r="K25">
        <v>62.4</v>
      </c>
      <c r="L25">
        <v>68.5</v>
      </c>
      <c r="M25">
        <v>1.8080000000000001</v>
      </c>
      <c r="N25">
        <v>44.1</v>
      </c>
      <c r="O25">
        <v>9</v>
      </c>
      <c r="P25">
        <v>306</v>
      </c>
      <c r="Q25">
        <v>963</v>
      </c>
      <c r="R25">
        <v>244</v>
      </c>
    </row>
    <row r="26" spans="1:18" x14ac:dyDescent="0.25">
      <c r="A26" s="7">
        <v>25</v>
      </c>
      <c r="B26" t="s">
        <v>400</v>
      </c>
      <c r="C26">
        <v>30</v>
      </c>
      <c r="D26">
        <v>19</v>
      </c>
      <c r="E26">
        <v>68</v>
      </c>
      <c r="F26">
        <v>17</v>
      </c>
      <c r="G26">
        <v>5</v>
      </c>
      <c r="H26">
        <v>0</v>
      </c>
      <c r="I26" s="14">
        <v>2256722.5</v>
      </c>
      <c r="J26">
        <v>296.10000000000002</v>
      </c>
      <c r="K26">
        <v>59.9</v>
      </c>
      <c r="L26">
        <v>65.8</v>
      </c>
      <c r="M26">
        <v>1.746</v>
      </c>
      <c r="N26">
        <v>50.7</v>
      </c>
      <c r="O26">
        <v>2</v>
      </c>
      <c r="P26">
        <v>276</v>
      </c>
      <c r="Q26">
        <v>733</v>
      </c>
      <c r="R26">
        <v>180</v>
      </c>
    </row>
    <row r="27" spans="1:18" x14ac:dyDescent="0.25">
      <c r="A27" s="7">
        <v>26</v>
      </c>
      <c r="B27" t="s">
        <v>95</v>
      </c>
      <c r="C27">
        <v>35</v>
      </c>
      <c r="D27">
        <v>17</v>
      </c>
      <c r="E27">
        <v>63</v>
      </c>
      <c r="F27">
        <v>16</v>
      </c>
      <c r="G27">
        <v>6</v>
      </c>
      <c r="H27">
        <v>0</v>
      </c>
      <c r="I27" s="14">
        <v>2251138.5</v>
      </c>
      <c r="J27">
        <v>291</v>
      </c>
      <c r="K27">
        <v>61.3</v>
      </c>
      <c r="L27">
        <v>67.5</v>
      </c>
      <c r="M27">
        <v>1.75</v>
      </c>
      <c r="N27">
        <v>50</v>
      </c>
      <c r="O27">
        <v>9</v>
      </c>
      <c r="P27">
        <v>227</v>
      </c>
      <c r="Q27">
        <v>721</v>
      </c>
      <c r="R27">
        <v>156</v>
      </c>
    </row>
    <row r="28" spans="1:18" x14ac:dyDescent="0.25">
      <c r="A28" s="7">
        <v>27</v>
      </c>
      <c r="B28" t="s">
        <v>954</v>
      </c>
      <c r="C28">
        <v>26</v>
      </c>
      <c r="D28">
        <v>26</v>
      </c>
      <c r="E28">
        <v>95</v>
      </c>
      <c r="F28">
        <v>21</v>
      </c>
      <c r="G28">
        <v>4</v>
      </c>
      <c r="H28">
        <v>1</v>
      </c>
      <c r="I28" s="14">
        <v>2201166.7999999998</v>
      </c>
      <c r="J28">
        <v>295.2</v>
      </c>
      <c r="K28">
        <v>58.7</v>
      </c>
      <c r="L28">
        <v>66</v>
      </c>
      <c r="M28">
        <v>1.7490000000000001</v>
      </c>
      <c r="N28">
        <v>52.7</v>
      </c>
      <c r="O28">
        <v>7</v>
      </c>
      <c r="P28">
        <v>368</v>
      </c>
      <c r="Q28">
        <v>1038</v>
      </c>
      <c r="R28">
        <v>269</v>
      </c>
    </row>
    <row r="29" spans="1:18" x14ac:dyDescent="0.25">
      <c r="A29" s="7">
        <v>28</v>
      </c>
      <c r="B29" t="s">
        <v>247</v>
      </c>
      <c r="C29">
        <v>36</v>
      </c>
      <c r="D29">
        <v>16</v>
      </c>
      <c r="E29">
        <v>49</v>
      </c>
      <c r="F29">
        <v>11</v>
      </c>
      <c r="G29">
        <v>4</v>
      </c>
      <c r="H29">
        <v>1</v>
      </c>
      <c r="I29" s="14">
        <v>2174595.5</v>
      </c>
      <c r="J29">
        <v>277.5</v>
      </c>
      <c r="K29">
        <v>68.5</v>
      </c>
      <c r="L29">
        <v>62.7</v>
      </c>
      <c r="M29">
        <v>1.8009999999999999</v>
      </c>
      <c r="N29">
        <v>52.9</v>
      </c>
      <c r="O29">
        <v>3</v>
      </c>
      <c r="P29">
        <v>150</v>
      </c>
      <c r="Q29">
        <v>579</v>
      </c>
      <c r="R29">
        <v>129</v>
      </c>
    </row>
    <row r="30" spans="1:18" x14ac:dyDescent="0.25">
      <c r="A30" s="7">
        <v>29</v>
      </c>
      <c r="B30" t="s">
        <v>962</v>
      </c>
      <c r="C30">
        <v>30</v>
      </c>
      <c r="D30">
        <v>29</v>
      </c>
      <c r="E30">
        <v>97</v>
      </c>
      <c r="F30">
        <v>19</v>
      </c>
      <c r="G30">
        <v>4</v>
      </c>
      <c r="H30">
        <v>0</v>
      </c>
      <c r="I30" s="14">
        <v>2154897.5</v>
      </c>
      <c r="J30">
        <v>282.3</v>
      </c>
      <c r="K30">
        <v>67.400000000000006</v>
      </c>
      <c r="L30">
        <v>67.3</v>
      </c>
      <c r="M30">
        <v>1.774</v>
      </c>
      <c r="N30">
        <v>54</v>
      </c>
      <c r="O30">
        <v>7</v>
      </c>
      <c r="P30">
        <v>349</v>
      </c>
      <c r="Q30">
        <v>1126</v>
      </c>
      <c r="R30">
        <v>240</v>
      </c>
    </row>
    <row r="31" spans="1:18" x14ac:dyDescent="0.25">
      <c r="A31" s="7">
        <v>30</v>
      </c>
      <c r="B31" t="s">
        <v>351</v>
      </c>
      <c r="C31">
        <v>37</v>
      </c>
      <c r="D31">
        <v>24</v>
      </c>
      <c r="E31">
        <v>84</v>
      </c>
      <c r="F31">
        <v>18</v>
      </c>
      <c r="G31">
        <v>5</v>
      </c>
      <c r="H31">
        <v>0</v>
      </c>
      <c r="I31" s="14">
        <v>2117570.5</v>
      </c>
      <c r="J31">
        <v>298.5</v>
      </c>
      <c r="K31">
        <v>52.2</v>
      </c>
      <c r="L31">
        <v>66.099999999999994</v>
      </c>
      <c r="M31">
        <v>1.758</v>
      </c>
      <c r="N31">
        <v>54.7</v>
      </c>
      <c r="O31">
        <v>8</v>
      </c>
      <c r="P31">
        <v>316</v>
      </c>
      <c r="Q31">
        <v>953</v>
      </c>
      <c r="R31">
        <v>213</v>
      </c>
    </row>
    <row r="32" spans="1:18" x14ac:dyDescent="0.25">
      <c r="A32" s="7">
        <v>31</v>
      </c>
      <c r="B32" t="s">
        <v>258</v>
      </c>
      <c r="C32">
        <v>42</v>
      </c>
      <c r="D32">
        <v>19</v>
      </c>
      <c r="E32">
        <v>69</v>
      </c>
      <c r="F32">
        <v>18</v>
      </c>
      <c r="G32">
        <v>6</v>
      </c>
      <c r="H32">
        <v>0</v>
      </c>
      <c r="I32" s="14">
        <v>2081731.1</v>
      </c>
      <c r="J32">
        <v>290.3</v>
      </c>
      <c r="K32">
        <v>62.6</v>
      </c>
      <c r="L32">
        <v>65.2</v>
      </c>
      <c r="M32">
        <v>1.8160000000000001</v>
      </c>
      <c r="N32">
        <v>55</v>
      </c>
      <c r="O32">
        <v>2</v>
      </c>
      <c r="P32">
        <v>237</v>
      </c>
      <c r="Q32">
        <v>795</v>
      </c>
      <c r="R32">
        <v>185</v>
      </c>
    </row>
    <row r="33" spans="1:18" x14ac:dyDescent="0.25">
      <c r="A33" s="7">
        <v>32</v>
      </c>
      <c r="B33" t="s">
        <v>950</v>
      </c>
      <c r="C33">
        <v>31</v>
      </c>
      <c r="D33">
        <v>24</v>
      </c>
      <c r="E33">
        <v>76</v>
      </c>
      <c r="F33">
        <v>15</v>
      </c>
      <c r="G33">
        <v>2</v>
      </c>
      <c r="H33">
        <v>1</v>
      </c>
      <c r="I33" s="14">
        <v>2027517.1</v>
      </c>
      <c r="J33">
        <v>283.7</v>
      </c>
      <c r="K33">
        <v>56.5</v>
      </c>
      <c r="L33">
        <v>60.9</v>
      </c>
      <c r="M33">
        <v>1.7789999999999999</v>
      </c>
      <c r="N33">
        <v>54.2</v>
      </c>
      <c r="O33">
        <v>4</v>
      </c>
      <c r="P33">
        <v>240</v>
      </c>
      <c r="Q33">
        <v>894</v>
      </c>
      <c r="R33">
        <v>190</v>
      </c>
    </row>
    <row r="34" spans="1:18" x14ac:dyDescent="0.25">
      <c r="A34" s="7">
        <v>33</v>
      </c>
      <c r="B34" t="s">
        <v>987</v>
      </c>
      <c r="C34">
        <v>26</v>
      </c>
      <c r="D34">
        <v>24</v>
      </c>
      <c r="E34">
        <v>78</v>
      </c>
      <c r="F34">
        <v>17</v>
      </c>
      <c r="G34">
        <v>3</v>
      </c>
      <c r="H34">
        <v>1</v>
      </c>
      <c r="I34" s="14">
        <v>2008025.5</v>
      </c>
      <c r="J34">
        <v>289</v>
      </c>
      <c r="K34">
        <v>64.7</v>
      </c>
      <c r="L34">
        <v>64.2</v>
      </c>
      <c r="M34">
        <v>1.762</v>
      </c>
      <c r="N34">
        <v>49.6</v>
      </c>
      <c r="O34">
        <v>7</v>
      </c>
      <c r="P34">
        <v>289</v>
      </c>
      <c r="Q34">
        <v>856</v>
      </c>
      <c r="R34">
        <v>213</v>
      </c>
    </row>
    <row r="35" spans="1:18" x14ac:dyDescent="0.25">
      <c r="A35" s="7">
        <v>34</v>
      </c>
      <c r="B35" t="s">
        <v>315</v>
      </c>
      <c r="C35">
        <v>33</v>
      </c>
      <c r="D35">
        <v>23</v>
      </c>
      <c r="E35">
        <v>79</v>
      </c>
      <c r="F35">
        <v>16</v>
      </c>
      <c r="G35">
        <v>2</v>
      </c>
      <c r="H35">
        <v>1</v>
      </c>
      <c r="I35" s="14">
        <v>1969478</v>
      </c>
      <c r="J35">
        <v>284.3</v>
      </c>
      <c r="K35">
        <v>60.5</v>
      </c>
      <c r="L35">
        <v>66.5</v>
      </c>
      <c r="M35">
        <v>1.776</v>
      </c>
      <c r="N35">
        <v>44.3</v>
      </c>
      <c r="O35">
        <v>10</v>
      </c>
      <c r="P35">
        <v>267</v>
      </c>
      <c r="Q35">
        <v>909</v>
      </c>
      <c r="R35">
        <v>219</v>
      </c>
    </row>
    <row r="36" spans="1:18" x14ac:dyDescent="0.25">
      <c r="A36" s="7">
        <v>35</v>
      </c>
      <c r="B36" t="s">
        <v>980</v>
      </c>
      <c r="C36">
        <v>24</v>
      </c>
      <c r="D36">
        <v>26</v>
      </c>
      <c r="E36">
        <v>83</v>
      </c>
      <c r="F36">
        <v>16</v>
      </c>
      <c r="G36">
        <v>5</v>
      </c>
      <c r="H36">
        <v>1</v>
      </c>
      <c r="I36" s="14">
        <v>1961519.1</v>
      </c>
      <c r="J36">
        <v>292</v>
      </c>
      <c r="K36">
        <v>56.1</v>
      </c>
      <c r="L36">
        <v>63.8</v>
      </c>
      <c r="M36">
        <v>1.76</v>
      </c>
      <c r="N36">
        <v>59.7</v>
      </c>
      <c r="O36">
        <v>11</v>
      </c>
      <c r="P36">
        <v>301</v>
      </c>
      <c r="Q36">
        <v>924</v>
      </c>
      <c r="R36">
        <v>227</v>
      </c>
    </row>
    <row r="37" spans="1:18" x14ac:dyDescent="0.25">
      <c r="A37" s="7">
        <v>36</v>
      </c>
      <c r="B37" t="s">
        <v>97</v>
      </c>
      <c r="C37">
        <v>37</v>
      </c>
      <c r="D37">
        <v>17</v>
      </c>
      <c r="E37">
        <v>58</v>
      </c>
      <c r="F37">
        <v>14</v>
      </c>
      <c r="G37">
        <v>5</v>
      </c>
      <c r="H37">
        <v>0</v>
      </c>
      <c r="I37" s="14">
        <v>1930646.1</v>
      </c>
      <c r="J37">
        <v>278.10000000000002</v>
      </c>
      <c r="K37">
        <v>62.9</v>
      </c>
      <c r="L37">
        <v>62.2</v>
      </c>
      <c r="M37">
        <v>1.7470000000000001</v>
      </c>
      <c r="N37">
        <v>55.8</v>
      </c>
      <c r="O37">
        <v>2</v>
      </c>
      <c r="P37">
        <v>216</v>
      </c>
      <c r="Q37">
        <v>652</v>
      </c>
      <c r="R37">
        <v>156</v>
      </c>
    </row>
    <row r="38" spans="1:18" x14ac:dyDescent="0.25">
      <c r="A38" s="7">
        <v>37</v>
      </c>
      <c r="B38" t="s">
        <v>399</v>
      </c>
      <c r="C38">
        <v>31</v>
      </c>
      <c r="D38">
        <v>26</v>
      </c>
      <c r="E38">
        <v>90</v>
      </c>
      <c r="F38">
        <v>21</v>
      </c>
      <c r="G38">
        <v>2</v>
      </c>
      <c r="H38">
        <v>1</v>
      </c>
      <c r="I38" s="14">
        <v>1915732</v>
      </c>
      <c r="J38">
        <v>303.8</v>
      </c>
      <c r="K38">
        <v>57.6</v>
      </c>
      <c r="L38">
        <v>67</v>
      </c>
      <c r="M38">
        <v>1.7629999999999999</v>
      </c>
      <c r="N38">
        <v>40.299999999999997</v>
      </c>
      <c r="O38">
        <v>11</v>
      </c>
      <c r="P38">
        <v>334</v>
      </c>
      <c r="Q38">
        <v>994</v>
      </c>
      <c r="R38">
        <v>240</v>
      </c>
    </row>
    <row r="39" spans="1:18" x14ac:dyDescent="0.25">
      <c r="A39" s="7">
        <v>38</v>
      </c>
      <c r="B39" t="s">
        <v>17</v>
      </c>
      <c r="C39">
        <v>36</v>
      </c>
      <c r="D39">
        <v>26</v>
      </c>
      <c r="E39">
        <v>86</v>
      </c>
      <c r="F39">
        <v>19</v>
      </c>
      <c r="G39">
        <v>5</v>
      </c>
      <c r="H39">
        <v>0</v>
      </c>
      <c r="I39" s="14">
        <v>1877389.4</v>
      </c>
      <c r="J39">
        <v>294.8</v>
      </c>
      <c r="K39">
        <v>53.1</v>
      </c>
      <c r="L39">
        <v>66</v>
      </c>
      <c r="M39">
        <v>1.756</v>
      </c>
      <c r="N39">
        <v>52.4</v>
      </c>
      <c r="O39">
        <v>9</v>
      </c>
      <c r="P39">
        <v>315</v>
      </c>
      <c r="Q39">
        <v>1009</v>
      </c>
      <c r="R39">
        <v>195</v>
      </c>
    </row>
    <row r="40" spans="1:18" x14ac:dyDescent="0.25">
      <c r="A40" s="7">
        <v>39</v>
      </c>
      <c r="B40" t="s">
        <v>358</v>
      </c>
      <c r="C40">
        <v>36</v>
      </c>
      <c r="D40">
        <v>24</v>
      </c>
      <c r="E40">
        <v>75</v>
      </c>
      <c r="F40">
        <v>16</v>
      </c>
      <c r="G40">
        <v>4</v>
      </c>
      <c r="H40">
        <v>0</v>
      </c>
      <c r="I40" s="14">
        <v>1830084</v>
      </c>
      <c r="J40">
        <v>298.2</v>
      </c>
      <c r="K40">
        <v>53.6</v>
      </c>
      <c r="L40">
        <v>62.3</v>
      </c>
      <c r="M40">
        <v>1.772</v>
      </c>
      <c r="N40">
        <v>41.7</v>
      </c>
      <c r="O40">
        <v>8</v>
      </c>
      <c r="P40">
        <v>272</v>
      </c>
      <c r="Q40">
        <v>795</v>
      </c>
      <c r="R40">
        <v>237</v>
      </c>
    </row>
    <row r="41" spans="1:18" x14ac:dyDescent="0.25">
      <c r="A41" s="7">
        <v>40</v>
      </c>
      <c r="B41" t="s">
        <v>402</v>
      </c>
      <c r="C41">
        <v>26</v>
      </c>
      <c r="D41">
        <v>22</v>
      </c>
      <c r="E41">
        <v>74</v>
      </c>
      <c r="F41">
        <v>18</v>
      </c>
      <c r="G41">
        <v>5</v>
      </c>
      <c r="H41">
        <v>0</v>
      </c>
      <c r="I41" s="14">
        <v>1816741.6</v>
      </c>
      <c r="J41">
        <v>286.39999999999998</v>
      </c>
      <c r="K41">
        <v>62.3</v>
      </c>
      <c r="L41">
        <v>63.6</v>
      </c>
      <c r="M41">
        <v>1.752</v>
      </c>
      <c r="N41">
        <v>60.3</v>
      </c>
      <c r="O41">
        <v>9</v>
      </c>
      <c r="P41">
        <v>265</v>
      </c>
      <c r="Q41">
        <v>835</v>
      </c>
      <c r="R41">
        <v>186</v>
      </c>
    </row>
    <row r="42" spans="1:18" x14ac:dyDescent="0.25">
      <c r="A42" s="7">
        <v>41</v>
      </c>
      <c r="B42" t="s">
        <v>401</v>
      </c>
      <c r="C42">
        <v>26</v>
      </c>
      <c r="D42">
        <v>16</v>
      </c>
      <c r="E42">
        <v>55</v>
      </c>
      <c r="F42">
        <v>14</v>
      </c>
      <c r="G42">
        <v>5</v>
      </c>
      <c r="H42">
        <v>0</v>
      </c>
      <c r="I42" s="14">
        <v>1802443</v>
      </c>
      <c r="J42">
        <v>302.2</v>
      </c>
      <c r="K42">
        <v>57.9</v>
      </c>
      <c r="L42">
        <v>65.5</v>
      </c>
      <c r="M42">
        <v>1.744</v>
      </c>
      <c r="N42">
        <v>43.3</v>
      </c>
      <c r="O42">
        <v>7</v>
      </c>
      <c r="P42">
        <v>216</v>
      </c>
      <c r="Q42">
        <v>582</v>
      </c>
      <c r="R42">
        <v>154</v>
      </c>
    </row>
    <row r="43" spans="1:18" x14ac:dyDescent="0.25">
      <c r="A43" s="7">
        <v>42</v>
      </c>
      <c r="B43" t="s">
        <v>321</v>
      </c>
      <c r="C43">
        <v>35</v>
      </c>
      <c r="D43">
        <v>30</v>
      </c>
      <c r="E43">
        <v>110</v>
      </c>
      <c r="F43">
        <v>25</v>
      </c>
      <c r="G43">
        <v>4</v>
      </c>
      <c r="H43">
        <v>0</v>
      </c>
      <c r="I43" s="14">
        <v>1795244.1</v>
      </c>
      <c r="J43">
        <v>286.3</v>
      </c>
      <c r="K43">
        <v>66.3</v>
      </c>
      <c r="L43">
        <v>68.8</v>
      </c>
      <c r="M43">
        <v>1.7729999999999999</v>
      </c>
      <c r="N43">
        <v>53.9</v>
      </c>
      <c r="O43">
        <v>9</v>
      </c>
      <c r="P43">
        <v>399</v>
      </c>
      <c r="Q43">
        <v>1299</v>
      </c>
      <c r="R43">
        <v>246</v>
      </c>
    </row>
    <row r="44" spans="1:18" x14ac:dyDescent="0.25">
      <c r="A44" s="7">
        <v>43</v>
      </c>
      <c r="B44" t="s">
        <v>136</v>
      </c>
      <c r="C44">
        <v>45</v>
      </c>
      <c r="D44">
        <v>21</v>
      </c>
      <c r="E44">
        <v>73</v>
      </c>
      <c r="F44">
        <v>16</v>
      </c>
      <c r="G44">
        <v>2</v>
      </c>
      <c r="H44">
        <v>0</v>
      </c>
      <c r="I44" s="14">
        <v>1791182.9</v>
      </c>
      <c r="J44">
        <v>294</v>
      </c>
      <c r="K44">
        <v>56.2</v>
      </c>
      <c r="L44">
        <v>65</v>
      </c>
      <c r="M44">
        <v>1.8160000000000001</v>
      </c>
      <c r="N44">
        <v>36.9</v>
      </c>
      <c r="O44">
        <v>2</v>
      </c>
      <c r="P44">
        <v>254</v>
      </c>
      <c r="Q44">
        <v>813</v>
      </c>
      <c r="R44">
        <v>219</v>
      </c>
    </row>
    <row r="45" spans="1:18" x14ac:dyDescent="0.25">
      <c r="A45" s="7">
        <v>44</v>
      </c>
      <c r="B45" t="s">
        <v>282</v>
      </c>
      <c r="C45">
        <v>36</v>
      </c>
      <c r="D45">
        <v>21</v>
      </c>
      <c r="E45">
        <v>73</v>
      </c>
      <c r="F45">
        <v>18</v>
      </c>
      <c r="G45">
        <v>3</v>
      </c>
      <c r="H45">
        <v>0</v>
      </c>
      <c r="I45" s="14">
        <v>1759275.8</v>
      </c>
      <c r="J45">
        <v>303.7</v>
      </c>
      <c r="K45">
        <v>58.7</v>
      </c>
      <c r="L45">
        <v>69.400000000000006</v>
      </c>
      <c r="M45">
        <v>1.7949999999999999</v>
      </c>
      <c r="N45">
        <v>46.1</v>
      </c>
      <c r="O45">
        <v>7</v>
      </c>
      <c r="P45">
        <v>276</v>
      </c>
      <c r="Q45">
        <v>813</v>
      </c>
      <c r="R45">
        <v>192</v>
      </c>
    </row>
    <row r="46" spans="1:18" x14ac:dyDescent="0.25">
      <c r="A46" s="7">
        <v>45</v>
      </c>
      <c r="B46" t="s">
        <v>338</v>
      </c>
      <c r="C46">
        <v>32</v>
      </c>
      <c r="D46">
        <v>21</v>
      </c>
      <c r="E46">
        <v>68</v>
      </c>
      <c r="F46">
        <v>13</v>
      </c>
      <c r="G46">
        <v>2</v>
      </c>
      <c r="H46">
        <v>1</v>
      </c>
      <c r="I46" s="14">
        <v>1755393.3</v>
      </c>
      <c r="J46">
        <v>293.39999999999998</v>
      </c>
      <c r="K46">
        <v>60.8</v>
      </c>
      <c r="L46">
        <v>63.6</v>
      </c>
      <c r="M46">
        <v>1.8009999999999999</v>
      </c>
      <c r="N46">
        <v>48.3</v>
      </c>
      <c r="O46">
        <v>7</v>
      </c>
      <c r="P46">
        <v>217</v>
      </c>
      <c r="Q46">
        <v>767</v>
      </c>
      <c r="R46">
        <v>204</v>
      </c>
    </row>
    <row r="47" spans="1:18" x14ac:dyDescent="0.25">
      <c r="A47" s="7">
        <v>46</v>
      </c>
      <c r="B47" t="s">
        <v>988</v>
      </c>
      <c r="C47">
        <v>28</v>
      </c>
      <c r="D47">
        <v>23</v>
      </c>
      <c r="E47">
        <v>68</v>
      </c>
      <c r="F47">
        <v>11</v>
      </c>
      <c r="G47">
        <v>3</v>
      </c>
      <c r="H47">
        <v>0</v>
      </c>
      <c r="I47" s="14">
        <v>1748109.1</v>
      </c>
      <c r="J47">
        <v>285.8</v>
      </c>
      <c r="K47">
        <v>64.900000000000006</v>
      </c>
      <c r="L47">
        <v>63.2</v>
      </c>
      <c r="M47">
        <v>1.7729999999999999</v>
      </c>
      <c r="N47">
        <v>52.6</v>
      </c>
      <c r="O47">
        <v>4</v>
      </c>
      <c r="P47">
        <v>249</v>
      </c>
      <c r="Q47">
        <v>741</v>
      </c>
      <c r="R47">
        <v>199</v>
      </c>
    </row>
    <row r="48" spans="1:18" x14ac:dyDescent="0.25">
      <c r="A48" s="7">
        <v>47</v>
      </c>
      <c r="B48" t="s">
        <v>404</v>
      </c>
      <c r="C48">
        <v>30</v>
      </c>
      <c r="D48">
        <v>24</v>
      </c>
      <c r="E48">
        <v>89</v>
      </c>
      <c r="F48">
        <v>20</v>
      </c>
      <c r="G48">
        <v>3</v>
      </c>
      <c r="H48">
        <v>0</v>
      </c>
      <c r="I48" s="14">
        <v>1728616.4</v>
      </c>
      <c r="J48">
        <v>289</v>
      </c>
      <c r="K48">
        <v>59.6</v>
      </c>
      <c r="L48">
        <v>65.900000000000006</v>
      </c>
      <c r="M48">
        <v>1.7330000000000001</v>
      </c>
      <c r="N48">
        <v>49.2</v>
      </c>
      <c r="O48">
        <v>15</v>
      </c>
      <c r="P48">
        <v>343</v>
      </c>
      <c r="Q48">
        <v>1019</v>
      </c>
      <c r="R48">
        <v>186</v>
      </c>
    </row>
    <row r="49" spans="1:18" x14ac:dyDescent="0.25">
      <c r="A49" s="7">
        <v>48</v>
      </c>
      <c r="B49" t="s">
        <v>339</v>
      </c>
      <c r="C49">
        <v>35</v>
      </c>
      <c r="D49">
        <v>24</v>
      </c>
      <c r="E49">
        <v>83</v>
      </c>
      <c r="F49">
        <v>18</v>
      </c>
      <c r="G49">
        <v>5</v>
      </c>
      <c r="H49">
        <v>0</v>
      </c>
      <c r="I49" s="14">
        <v>1724707</v>
      </c>
      <c r="J49">
        <v>292.3</v>
      </c>
      <c r="K49">
        <v>64.7</v>
      </c>
      <c r="L49">
        <v>66</v>
      </c>
      <c r="M49">
        <v>1.7709999999999999</v>
      </c>
      <c r="N49">
        <v>55.7</v>
      </c>
      <c r="O49">
        <v>7</v>
      </c>
      <c r="P49">
        <v>302</v>
      </c>
      <c r="Q49">
        <v>965</v>
      </c>
      <c r="R49">
        <v>205</v>
      </c>
    </row>
    <row r="50" spans="1:18" x14ac:dyDescent="0.25">
      <c r="A50" s="7">
        <v>49</v>
      </c>
      <c r="B50" t="s">
        <v>240</v>
      </c>
      <c r="C50">
        <v>39</v>
      </c>
      <c r="D50">
        <v>16</v>
      </c>
      <c r="E50">
        <v>53</v>
      </c>
      <c r="F50">
        <v>13</v>
      </c>
      <c r="G50">
        <v>4</v>
      </c>
      <c r="H50">
        <v>0</v>
      </c>
      <c r="I50" s="14">
        <v>1723463.1</v>
      </c>
      <c r="J50">
        <v>281.7</v>
      </c>
      <c r="K50">
        <v>62.4</v>
      </c>
      <c r="L50">
        <v>63.5</v>
      </c>
      <c r="M50">
        <v>1.7849999999999999</v>
      </c>
      <c r="N50">
        <v>57.1</v>
      </c>
      <c r="O50">
        <v>3</v>
      </c>
      <c r="P50">
        <v>171</v>
      </c>
      <c r="Q50">
        <v>622</v>
      </c>
      <c r="R50">
        <v>137</v>
      </c>
    </row>
    <row r="51" spans="1:18" x14ac:dyDescent="0.25">
      <c r="A51" s="7">
        <v>50</v>
      </c>
      <c r="B51" t="s">
        <v>230</v>
      </c>
      <c r="C51">
        <v>46</v>
      </c>
      <c r="D51">
        <v>28</v>
      </c>
      <c r="E51">
        <v>87</v>
      </c>
      <c r="F51">
        <v>15</v>
      </c>
      <c r="G51">
        <v>2</v>
      </c>
      <c r="H51">
        <v>1</v>
      </c>
      <c r="I51" s="14">
        <v>1722582.8</v>
      </c>
      <c r="J51">
        <v>275.10000000000002</v>
      </c>
      <c r="K51">
        <v>69.3</v>
      </c>
      <c r="L51">
        <v>63.1</v>
      </c>
      <c r="M51">
        <v>1.7729999999999999</v>
      </c>
      <c r="N51">
        <v>43.7</v>
      </c>
      <c r="O51">
        <v>6</v>
      </c>
      <c r="P51">
        <v>286</v>
      </c>
      <c r="Q51">
        <v>985</v>
      </c>
      <c r="R51">
        <v>262</v>
      </c>
    </row>
    <row r="52" spans="1:18" x14ac:dyDescent="0.25">
      <c r="A52" s="7">
        <v>51</v>
      </c>
      <c r="B52" t="s">
        <v>955</v>
      </c>
      <c r="C52">
        <v>29</v>
      </c>
      <c r="D52">
        <v>26</v>
      </c>
      <c r="E52">
        <v>83</v>
      </c>
      <c r="F52">
        <v>16</v>
      </c>
      <c r="G52">
        <v>2</v>
      </c>
      <c r="H52">
        <v>1</v>
      </c>
      <c r="I52" s="14">
        <v>1714640.1</v>
      </c>
      <c r="J52">
        <v>285.3</v>
      </c>
      <c r="K52">
        <v>58.4</v>
      </c>
      <c r="L52">
        <v>63.7</v>
      </c>
      <c r="M52">
        <v>1.742</v>
      </c>
      <c r="N52">
        <v>49.6</v>
      </c>
      <c r="O52">
        <v>5</v>
      </c>
      <c r="P52">
        <v>325</v>
      </c>
      <c r="Q52">
        <v>856</v>
      </c>
      <c r="R52">
        <v>269</v>
      </c>
    </row>
    <row r="53" spans="1:18" x14ac:dyDescent="0.25">
      <c r="A53" s="7">
        <v>52</v>
      </c>
      <c r="B53" t="s">
        <v>405</v>
      </c>
      <c r="C53">
        <v>30</v>
      </c>
      <c r="D53">
        <v>22</v>
      </c>
      <c r="E53">
        <v>66</v>
      </c>
      <c r="F53">
        <v>11</v>
      </c>
      <c r="G53">
        <v>3</v>
      </c>
      <c r="H53">
        <v>1</v>
      </c>
      <c r="I53" s="14">
        <v>1707637.5</v>
      </c>
      <c r="J53">
        <v>279.39999999999998</v>
      </c>
      <c r="K53">
        <v>61.4</v>
      </c>
      <c r="L53">
        <v>61.8</v>
      </c>
      <c r="M53">
        <v>1.8009999999999999</v>
      </c>
      <c r="N53">
        <v>60.9</v>
      </c>
      <c r="O53">
        <v>8</v>
      </c>
      <c r="P53">
        <v>191</v>
      </c>
      <c r="Q53">
        <v>766</v>
      </c>
      <c r="R53">
        <v>188</v>
      </c>
    </row>
    <row r="54" spans="1:18" x14ac:dyDescent="0.25">
      <c r="A54" s="7">
        <v>53</v>
      </c>
      <c r="B54" t="s">
        <v>959</v>
      </c>
      <c r="C54">
        <v>41</v>
      </c>
      <c r="D54">
        <v>22</v>
      </c>
      <c r="E54">
        <v>69</v>
      </c>
      <c r="F54">
        <v>14</v>
      </c>
      <c r="G54">
        <v>2</v>
      </c>
      <c r="H54">
        <v>0</v>
      </c>
      <c r="I54" s="14">
        <v>1633253.3</v>
      </c>
      <c r="J54">
        <v>277.89999999999998</v>
      </c>
      <c r="K54">
        <v>59.3</v>
      </c>
      <c r="L54">
        <v>62.5</v>
      </c>
      <c r="M54">
        <v>1.778</v>
      </c>
      <c r="N54">
        <v>56.9</v>
      </c>
      <c r="O54">
        <v>3</v>
      </c>
      <c r="P54">
        <v>223</v>
      </c>
      <c r="Q54">
        <v>804</v>
      </c>
      <c r="R54">
        <v>190</v>
      </c>
    </row>
    <row r="55" spans="1:18" x14ac:dyDescent="0.25">
      <c r="A55" s="7">
        <v>54</v>
      </c>
      <c r="B55" t="s">
        <v>453</v>
      </c>
      <c r="C55">
        <v>30</v>
      </c>
      <c r="D55">
        <v>27</v>
      </c>
      <c r="E55">
        <v>79</v>
      </c>
      <c r="F55">
        <v>13</v>
      </c>
      <c r="G55">
        <v>4</v>
      </c>
      <c r="H55">
        <v>0</v>
      </c>
      <c r="I55" s="14">
        <v>1622627.5</v>
      </c>
      <c r="J55">
        <v>295.7</v>
      </c>
      <c r="K55">
        <v>58.7</v>
      </c>
      <c r="L55">
        <v>64.599999999999994</v>
      </c>
      <c r="M55">
        <v>1.7749999999999999</v>
      </c>
      <c r="N55">
        <v>50.3</v>
      </c>
      <c r="O55">
        <v>7</v>
      </c>
      <c r="P55">
        <v>275</v>
      </c>
      <c r="Q55">
        <v>875</v>
      </c>
      <c r="R55">
        <v>221</v>
      </c>
    </row>
    <row r="56" spans="1:18" x14ac:dyDescent="0.25">
      <c r="A56" s="7">
        <v>55</v>
      </c>
      <c r="B56" t="s">
        <v>314</v>
      </c>
      <c r="C56">
        <v>33</v>
      </c>
      <c r="D56">
        <v>26</v>
      </c>
      <c r="E56">
        <v>88</v>
      </c>
      <c r="F56">
        <v>18</v>
      </c>
      <c r="G56">
        <v>4</v>
      </c>
      <c r="H56">
        <v>0</v>
      </c>
      <c r="I56" s="14">
        <v>1602121.9</v>
      </c>
      <c r="J56">
        <v>277</v>
      </c>
      <c r="K56">
        <v>62.4</v>
      </c>
      <c r="L56">
        <v>64.3</v>
      </c>
      <c r="M56">
        <v>1.7609999999999999</v>
      </c>
      <c r="N56">
        <v>51.6</v>
      </c>
      <c r="O56">
        <v>4</v>
      </c>
      <c r="P56">
        <v>315</v>
      </c>
      <c r="Q56">
        <v>1032</v>
      </c>
      <c r="R56">
        <v>205</v>
      </c>
    </row>
    <row r="57" spans="1:18" x14ac:dyDescent="0.25">
      <c r="A57" s="7">
        <v>56</v>
      </c>
      <c r="B57" t="s">
        <v>456</v>
      </c>
      <c r="C57">
        <v>29</v>
      </c>
      <c r="D57">
        <v>24</v>
      </c>
      <c r="E57">
        <v>80</v>
      </c>
      <c r="F57">
        <v>16</v>
      </c>
      <c r="G57">
        <v>3</v>
      </c>
      <c r="H57">
        <v>0</v>
      </c>
      <c r="I57" s="14">
        <v>1589838.8</v>
      </c>
      <c r="J57">
        <v>292.89999999999998</v>
      </c>
      <c r="K57">
        <v>61.5</v>
      </c>
      <c r="L57">
        <v>66.099999999999994</v>
      </c>
      <c r="M57">
        <v>1.798</v>
      </c>
      <c r="N57">
        <v>61.7</v>
      </c>
      <c r="O57">
        <v>8</v>
      </c>
      <c r="P57">
        <v>280</v>
      </c>
      <c r="Q57">
        <v>901</v>
      </c>
      <c r="R57">
        <v>220</v>
      </c>
    </row>
    <row r="58" spans="1:18" x14ac:dyDescent="0.25">
      <c r="A58" s="7">
        <v>57</v>
      </c>
      <c r="B58" t="s">
        <v>281</v>
      </c>
      <c r="C58">
        <v>38</v>
      </c>
      <c r="D58">
        <v>23</v>
      </c>
      <c r="E58">
        <v>84</v>
      </c>
      <c r="F58">
        <v>19</v>
      </c>
      <c r="G58">
        <v>5</v>
      </c>
      <c r="H58">
        <v>0</v>
      </c>
      <c r="I58" s="14">
        <v>1582423.4</v>
      </c>
      <c r="J58">
        <v>294</v>
      </c>
      <c r="K58">
        <v>59.6</v>
      </c>
      <c r="L58">
        <v>65.5</v>
      </c>
      <c r="M58">
        <v>1.7410000000000001</v>
      </c>
      <c r="N58">
        <v>51.1</v>
      </c>
      <c r="O58">
        <v>11</v>
      </c>
      <c r="P58">
        <v>329</v>
      </c>
      <c r="Q58">
        <v>889</v>
      </c>
      <c r="R58">
        <v>249</v>
      </c>
    </row>
    <row r="59" spans="1:18" x14ac:dyDescent="0.25">
      <c r="A59" s="7">
        <v>58</v>
      </c>
      <c r="B59" t="s">
        <v>949</v>
      </c>
      <c r="C59">
        <v>25</v>
      </c>
      <c r="D59">
        <v>28</v>
      </c>
      <c r="E59">
        <v>88</v>
      </c>
      <c r="F59">
        <v>17</v>
      </c>
      <c r="G59">
        <v>2</v>
      </c>
      <c r="H59">
        <v>0</v>
      </c>
      <c r="I59" s="14">
        <v>1529482</v>
      </c>
      <c r="J59">
        <v>282</v>
      </c>
      <c r="K59">
        <v>68.5</v>
      </c>
      <c r="L59">
        <v>66.599999999999994</v>
      </c>
      <c r="M59">
        <v>1.8109999999999999</v>
      </c>
      <c r="N59">
        <v>52.3</v>
      </c>
      <c r="O59">
        <v>8</v>
      </c>
      <c r="P59">
        <v>293</v>
      </c>
      <c r="Q59">
        <v>1012</v>
      </c>
      <c r="R59">
        <v>239</v>
      </c>
    </row>
    <row r="60" spans="1:18" x14ac:dyDescent="0.25">
      <c r="A60" s="7">
        <v>59</v>
      </c>
      <c r="B60" t="s">
        <v>204</v>
      </c>
      <c r="C60">
        <v>38</v>
      </c>
      <c r="D60">
        <v>22</v>
      </c>
      <c r="E60">
        <v>79</v>
      </c>
      <c r="F60">
        <v>17</v>
      </c>
      <c r="G60">
        <v>4</v>
      </c>
      <c r="H60">
        <v>0</v>
      </c>
      <c r="I60" s="14">
        <v>1521592.4</v>
      </c>
      <c r="J60">
        <v>301.5</v>
      </c>
      <c r="K60">
        <v>57.7</v>
      </c>
      <c r="L60">
        <v>66.2</v>
      </c>
      <c r="M60">
        <v>1.7370000000000001</v>
      </c>
      <c r="N60">
        <v>45</v>
      </c>
      <c r="O60">
        <v>4</v>
      </c>
      <c r="P60">
        <v>314</v>
      </c>
      <c r="Q60">
        <v>862</v>
      </c>
      <c r="R60">
        <v>212</v>
      </c>
    </row>
    <row r="61" spans="1:18" x14ac:dyDescent="0.25">
      <c r="A61" s="7">
        <v>60</v>
      </c>
      <c r="B61" t="s">
        <v>361</v>
      </c>
      <c r="C61">
        <v>31</v>
      </c>
      <c r="D61">
        <v>23</v>
      </c>
      <c r="E61">
        <v>77</v>
      </c>
      <c r="F61">
        <v>16</v>
      </c>
      <c r="G61">
        <v>4</v>
      </c>
      <c r="H61">
        <v>0</v>
      </c>
      <c r="I61" s="14">
        <v>1491359</v>
      </c>
      <c r="J61">
        <v>286.60000000000002</v>
      </c>
      <c r="K61">
        <v>58.8</v>
      </c>
      <c r="L61">
        <v>65.099999999999994</v>
      </c>
      <c r="M61">
        <v>1.7889999999999999</v>
      </c>
      <c r="N61">
        <v>46.2</v>
      </c>
      <c r="O61">
        <v>5</v>
      </c>
      <c r="P61">
        <v>252</v>
      </c>
      <c r="Q61">
        <v>885</v>
      </c>
      <c r="R61">
        <v>218</v>
      </c>
    </row>
    <row r="62" spans="1:18" x14ac:dyDescent="0.25">
      <c r="A62" s="7">
        <v>61</v>
      </c>
      <c r="B62" t="s">
        <v>252</v>
      </c>
      <c r="C62">
        <v>32</v>
      </c>
      <c r="D62">
        <v>22</v>
      </c>
      <c r="E62">
        <v>71</v>
      </c>
      <c r="F62">
        <v>16</v>
      </c>
      <c r="G62">
        <v>3</v>
      </c>
      <c r="H62">
        <v>0</v>
      </c>
      <c r="I62" s="14">
        <v>1490265.1</v>
      </c>
      <c r="J62">
        <v>282.3</v>
      </c>
      <c r="K62">
        <v>68.400000000000006</v>
      </c>
      <c r="L62">
        <v>64.3</v>
      </c>
      <c r="M62">
        <v>1.788</v>
      </c>
      <c r="N62">
        <v>50.9</v>
      </c>
      <c r="O62">
        <v>6</v>
      </c>
      <c r="P62">
        <v>245</v>
      </c>
      <c r="Q62">
        <v>794</v>
      </c>
      <c r="R62">
        <v>203</v>
      </c>
    </row>
    <row r="63" spans="1:18" x14ac:dyDescent="0.25">
      <c r="A63" s="7">
        <v>62</v>
      </c>
      <c r="B63" t="s">
        <v>455</v>
      </c>
      <c r="C63">
        <v>27</v>
      </c>
      <c r="D63">
        <v>24</v>
      </c>
      <c r="E63">
        <v>71</v>
      </c>
      <c r="F63">
        <v>12</v>
      </c>
      <c r="G63">
        <v>3</v>
      </c>
      <c r="H63">
        <v>0</v>
      </c>
      <c r="I63" s="14">
        <v>1462943</v>
      </c>
      <c r="J63">
        <v>298.10000000000002</v>
      </c>
      <c r="K63">
        <v>59.5</v>
      </c>
      <c r="L63">
        <v>67.400000000000006</v>
      </c>
      <c r="M63">
        <v>1.841</v>
      </c>
      <c r="N63">
        <v>38.200000000000003</v>
      </c>
      <c r="O63">
        <v>10</v>
      </c>
      <c r="P63">
        <v>227</v>
      </c>
      <c r="Q63">
        <v>793</v>
      </c>
      <c r="R63">
        <v>202</v>
      </c>
    </row>
    <row r="64" spans="1:18" x14ac:dyDescent="0.25">
      <c r="A64" s="7">
        <v>63</v>
      </c>
      <c r="B64" t="s">
        <v>135</v>
      </c>
      <c r="C64">
        <v>43</v>
      </c>
      <c r="D64">
        <v>24</v>
      </c>
      <c r="E64">
        <v>79</v>
      </c>
      <c r="F64">
        <v>16</v>
      </c>
      <c r="G64">
        <v>1</v>
      </c>
      <c r="H64">
        <v>1</v>
      </c>
      <c r="I64" s="14">
        <v>1426017.1</v>
      </c>
      <c r="J64">
        <v>275.10000000000002</v>
      </c>
      <c r="K64">
        <v>64.8</v>
      </c>
      <c r="L64">
        <v>56.7</v>
      </c>
      <c r="M64">
        <v>1.742</v>
      </c>
      <c r="N64">
        <v>59.1</v>
      </c>
      <c r="O64">
        <v>2</v>
      </c>
      <c r="P64">
        <v>261</v>
      </c>
      <c r="Q64">
        <v>912</v>
      </c>
      <c r="R64">
        <v>224</v>
      </c>
    </row>
    <row r="65" spans="1:18" x14ac:dyDescent="0.25">
      <c r="A65" s="7">
        <v>64</v>
      </c>
      <c r="B65" t="s">
        <v>51</v>
      </c>
      <c r="C65">
        <v>39</v>
      </c>
      <c r="D65">
        <v>20</v>
      </c>
      <c r="E65">
        <v>61</v>
      </c>
      <c r="F65">
        <v>12</v>
      </c>
      <c r="G65">
        <v>3</v>
      </c>
      <c r="H65">
        <v>0</v>
      </c>
      <c r="I65" s="14">
        <v>1355952.1</v>
      </c>
      <c r="J65">
        <v>273.89999999999998</v>
      </c>
      <c r="K65">
        <v>70.3</v>
      </c>
      <c r="L65">
        <v>62</v>
      </c>
      <c r="M65">
        <v>1.7889999999999999</v>
      </c>
      <c r="N65">
        <v>52</v>
      </c>
      <c r="O65">
        <v>6</v>
      </c>
      <c r="P65">
        <v>193</v>
      </c>
      <c r="Q65">
        <v>707</v>
      </c>
      <c r="R65">
        <v>178</v>
      </c>
    </row>
    <row r="66" spans="1:18" x14ac:dyDescent="0.25">
      <c r="A66" s="7">
        <v>65</v>
      </c>
      <c r="B66" t="s">
        <v>412</v>
      </c>
      <c r="C66">
        <v>36</v>
      </c>
      <c r="D66">
        <v>24</v>
      </c>
      <c r="E66">
        <v>82</v>
      </c>
      <c r="F66">
        <v>18</v>
      </c>
      <c r="G66">
        <v>3</v>
      </c>
      <c r="H66">
        <v>0</v>
      </c>
      <c r="I66" s="14">
        <v>1332652.3999999999</v>
      </c>
      <c r="J66">
        <v>293.7</v>
      </c>
      <c r="K66">
        <v>60.8</v>
      </c>
      <c r="L66">
        <v>66.5</v>
      </c>
      <c r="M66">
        <v>1.7789999999999999</v>
      </c>
      <c r="N66">
        <v>47.1</v>
      </c>
      <c r="O66">
        <v>5</v>
      </c>
      <c r="P66">
        <v>293</v>
      </c>
      <c r="Q66">
        <v>912</v>
      </c>
      <c r="R66">
        <v>231</v>
      </c>
    </row>
    <row r="67" spans="1:18" x14ac:dyDescent="0.25">
      <c r="A67" s="7">
        <v>66</v>
      </c>
      <c r="B67" t="s">
        <v>989</v>
      </c>
      <c r="C67">
        <v>25</v>
      </c>
      <c r="D67">
        <v>21</v>
      </c>
      <c r="E67">
        <v>58</v>
      </c>
      <c r="F67">
        <v>7</v>
      </c>
      <c r="G67">
        <v>1</v>
      </c>
      <c r="H67">
        <v>1</v>
      </c>
      <c r="I67" s="14">
        <v>1330856</v>
      </c>
      <c r="J67">
        <v>291.5</v>
      </c>
      <c r="K67">
        <v>60.5</v>
      </c>
      <c r="L67">
        <v>63.9</v>
      </c>
      <c r="M67">
        <v>1.8109999999999999</v>
      </c>
      <c r="N67">
        <v>36.799999999999997</v>
      </c>
      <c r="O67">
        <v>3</v>
      </c>
      <c r="P67">
        <v>179</v>
      </c>
      <c r="Q67">
        <v>643</v>
      </c>
      <c r="R67">
        <v>192</v>
      </c>
    </row>
    <row r="68" spans="1:18" x14ac:dyDescent="0.25">
      <c r="A68" s="7">
        <v>67</v>
      </c>
      <c r="B68" t="s">
        <v>27</v>
      </c>
      <c r="C68">
        <v>39</v>
      </c>
      <c r="D68">
        <v>27</v>
      </c>
      <c r="E68">
        <v>83</v>
      </c>
      <c r="F68">
        <v>15</v>
      </c>
      <c r="G68">
        <v>5</v>
      </c>
      <c r="H68">
        <v>0</v>
      </c>
      <c r="I68" s="14">
        <v>1327822.3999999999</v>
      </c>
      <c r="J68">
        <v>293.10000000000002</v>
      </c>
      <c r="K68">
        <v>59.7</v>
      </c>
      <c r="L68">
        <v>67.8</v>
      </c>
      <c r="M68">
        <v>1.768</v>
      </c>
      <c r="N68">
        <v>47.9</v>
      </c>
      <c r="O68">
        <v>8</v>
      </c>
      <c r="P68">
        <v>334</v>
      </c>
      <c r="Q68">
        <v>882</v>
      </c>
      <c r="R68">
        <v>213</v>
      </c>
    </row>
    <row r="69" spans="1:18" x14ac:dyDescent="0.25">
      <c r="A69" s="7">
        <v>68</v>
      </c>
      <c r="B69" t="s">
        <v>265</v>
      </c>
      <c r="C69">
        <v>35</v>
      </c>
      <c r="D69">
        <v>25</v>
      </c>
      <c r="E69">
        <v>79</v>
      </c>
      <c r="F69">
        <v>16</v>
      </c>
      <c r="G69">
        <v>3</v>
      </c>
      <c r="H69">
        <v>0</v>
      </c>
      <c r="I69" s="14">
        <v>1281176.8999999999</v>
      </c>
      <c r="J69">
        <v>289.8</v>
      </c>
      <c r="K69">
        <v>64.2</v>
      </c>
      <c r="L69">
        <v>68.900000000000006</v>
      </c>
      <c r="M69">
        <v>1.762</v>
      </c>
      <c r="N69">
        <v>50</v>
      </c>
      <c r="O69">
        <v>11</v>
      </c>
      <c r="P69">
        <v>304</v>
      </c>
      <c r="Q69">
        <v>878</v>
      </c>
      <c r="R69">
        <v>196</v>
      </c>
    </row>
    <row r="70" spans="1:18" x14ac:dyDescent="0.25">
      <c r="A70" s="7">
        <v>69</v>
      </c>
      <c r="B70" t="s">
        <v>450</v>
      </c>
      <c r="C70">
        <v>31</v>
      </c>
      <c r="D70">
        <v>26</v>
      </c>
      <c r="E70">
        <v>83</v>
      </c>
      <c r="F70">
        <v>15</v>
      </c>
      <c r="G70">
        <v>4</v>
      </c>
      <c r="H70">
        <v>0</v>
      </c>
      <c r="I70" s="14">
        <v>1277886.1000000001</v>
      </c>
      <c r="J70">
        <v>285.7</v>
      </c>
      <c r="K70">
        <v>62.1</v>
      </c>
      <c r="L70">
        <v>64.5</v>
      </c>
      <c r="M70">
        <v>1.7569999999999999</v>
      </c>
      <c r="N70">
        <v>44.7</v>
      </c>
      <c r="O70">
        <v>9</v>
      </c>
      <c r="P70">
        <v>307</v>
      </c>
      <c r="Q70">
        <v>934</v>
      </c>
      <c r="R70">
        <v>216</v>
      </c>
    </row>
    <row r="71" spans="1:18" x14ac:dyDescent="0.25">
      <c r="A71" s="7">
        <v>70</v>
      </c>
      <c r="B71" t="s">
        <v>963</v>
      </c>
      <c r="C71">
        <v>30</v>
      </c>
      <c r="D71">
        <v>25</v>
      </c>
      <c r="E71">
        <v>78</v>
      </c>
      <c r="F71">
        <v>15</v>
      </c>
      <c r="G71">
        <v>4</v>
      </c>
      <c r="H71">
        <v>0</v>
      </c>
      <c r="I71" s="14">
        <v>1267524.6000000001</v>
      </c>
      <c r="J71">
        <v>303.2</v>
      </c>
      <c r="K71">
        <v>53.2</v>
      </c>
      <c r="L71">
        <v>65.7</v>
      </c>
      <c r="M71">
        <v>1.7729999999999999</v>
      </c>
      <c r="N71">
        <v>53.6</v>
      </c>
      <c r="O71">
        <v>13</v>
      </c>
      <c r="P71">
        <v>281</v>
      </c>
      <c r="Q71">
        <v>867</v>
      </c>
      <c r="R71">
        <v>209</v>
      </c>
    </row>
    <row r="72" spans="1:18" x14ac:dyDescent="0.25">
      <c r="A72" s="7">
        <v>71</v>
      </c>
      <c r="B72" t="s">
        <v>958</v>
      </c>
      <c r="C72">
        <v>40</v>
      </c>
      <c r="D72">
        <v>19</v>
      </c>
      <c r="E72">
        <v>60</v>
      </c>
      <c r="F72">
        <v>13</v>
      </c>
      <c r="G72">
        <v>3</v>
      </c>
      <c r="H72">
        <v>0</v>
      </c>
      <c r="I72" s="14">
        <v>1236721.6000000001</v>
      </c>
      <c r="J72">
        <v>287.3</v>
      </c>
      <c r="K72">
        <v>56.3</v>
      </c>
      <c r="L72">
        <v>61.7</v>
      </c>
      <c r="M72">
        <v>1.76</v>
      </c>
      <c r="N72">
        <v>51</v>
      </c>
      <c r="O72">
        <v>5</v>
      </c>
      <c r="P72">
        <v>200</v>
      </c>
      <c r="Q72">
        <v>685</v>
      </c>
      <c r="R72">
        <v>174</v>
      </c>
    </row>
    <row r="73" spans="1:18" x14ac:dyDescent="0.25">
      <c r="A73" s="7">
        <v>72</v>
      </c>
      <c r="B73" t="s">
        <v>248</v>
      </c>
      <c r="C73">
        <v>40</v>
      </c>
      <c r="D73">
        <v>28</v>
      </c>
      <c r="E73">
        <v>91</v>
      </c>
      <c r="F73">
        <v>17</v>
      </c>
      <c r="G73">
        <v>4</v>
      </c>
      <c r="H73">
        <v>0</v>
      </c>
      <c r="I73" s="14">
        <v>1221523.8999999999</v>
      </c>
      <c r="J73">
        <v>278.8</v>
      </c>
      <c r="K73">
        <v>68.599999999999994</v>
      </c>
      <c r="L73">
        <v>62.1</v>
      </c>
      <c r="M73">
        <v>1.7390000000000001</v>
      </c>
      <c r="N73">
        <v>55.4</v>
      </c>
      <c r="O73">
        <v>5</v>
      </c>
      <c r="P73">
        <v>339</v>
      </c>
      <c r="Q73">
        <v>1005</v>
      </c>
      <c r="R73">
        <v>264</v>
      </c>
    </row>
    <row r="74" spans="1:18" x14ac:dyDescent="0.25">
      <c r="A74" s="7">
        <v>73</v>
      </c>
      <c r="B74" t="s">
        <v>406</v>
      </c>
      <c r="C74">
        <v>31</v>
      </c>
      <c r="D74">
        <v>28</v>
      </c>
      <c r="E74">
        <v>89</v>
      </c>
      <c r="F74">
        <v>17</v>
      </c>
      <c r="G74">
        <v>4</v>
      </c>
      <c r="H74">
        <v>0</v>
      </c>
      <c r="I74" s="14">
        <v>1188867.3999999999</v>
      </c>
      <c r="J74">
        <v>288.10000000000002</v>
      </c>
      <c r="K74">
        <v>58.9</v>
      </c>
      <c r="L74">
        <v>65.5</v>
      </c>
      <c r="M74">
        <v>1.754</v>
      </c>
      <c r="N74">
        <v>52.7</v>
      </c>
      <c r="O74">
        <v>10</v>
      </c>
      <c r="P74">
        <v>337</v>
      </c>
      <c r="Q74">
        <v>971</v>
      </c>
      <c r="R74">
        <v>246</v>
      </c>
    </row>
    <row r="75" spans="1:18" x14ac:dyDescent="0.25">
      <c r="A75" s="7">
        <v>74</v>
      </c>
      <c r="B75" t="s">
        <v>7</v>
      </c>
      <c r="C75">
        <v>45</v>
      </c>
      <c r="D75">
        <v>19</v>
      </c>
      <c r="E75">
        <v>62</v>
      </c>
      <c r="F75">
        <v>14</v>
      </c>
      <c r="G75">
        <v>1</v>
      </c>
      <c r="H75">
        <v>0</v>
      </c>
      <c r="I75" s="14">
        <v>1173761.3</v>
      </c>
      <c r="J75">
        <v>289.60000000000002</v>
      </c>
      <c r="K75">
        <v>57.7</v>
      </c>
      <c r="L75">
        <v>61.7</v>
      </c>
      <c r="M75">
        <v>1.7689999999999999</v>
      </c>
      <c r="N75">
        <v>49.4</v>
      </c>
      <c r="O75">
        <v>8</v>
      </c>
      <c r="P75">
        <v>202</v>
      </c>
      <c r="Q75">
        <v>703</v>
      </c>
      <c r="R75">
        <v>185</v>
      </c>
    </row>
    <row r="76" spans="1:18" x14ac:dyDescent="0.25">
      <c r="A76" s="7">
        <v>75</v>
      </c>
      <c r="B76" t="s">
        <v>274</v>
      </c>
      <c r="C76">
        <v>36</v>
      </c>
      <c r="D76">
        <v>26</v>
      </c>
      <c r="E76">
        <v>88</v>
      </c>
      <c r="F76">
        <v>18</v>
      </c>
      <c r="G76">
        <v>2</v>
      </c>
      <c r="H76">
        <v>0</v>
      </c>
      <c r="I76" s="14">
        <v>1171514.8999999999</v>
      </c>
      <c r="J76">
        <v>279.7</v>
      </c>
      <c r="K76">
        <v>62.1</v>
      </c>
      <c r="L76">
        <v>64.7</v>
      </c>
      <c r="M76">
        <v>1.724</v>
      </c>
      <c r="N76">
        <v>40.6</v>
      </c>
      <c r="O76">
        <v>1</v>
      </c>
      <c r="P76">
        <v>334</v>
      </c>
      <c r="Q76">
        <v>984</v>
      </c>
      <c r="R76">
        <v>234</v>
      </c>
    </row>
    <row r="77" spans="1:18" x14ac:dyDescent="0.25">
      <c r="A77" s="7">
        <v>76</v>
      </c>
      <c r="B77" t="s">
        <v>25</v>
      </c>
      <c r="C77">
        <v>40</v>
      </c>
      <c r="D77">
        <v>24</v>
      </c>
      <c r="E77">
        <v>73</v>
      </c>
      <c r="F77">
        <v>14</v>
      </c>
      <c r="G77">
        <v>2</v>
      </c>
      <c r="H77">
        <v>0</v>
      </c>
      <c r="I77" s="14">
        <v>1164049.3</v>
      </c>
      <c r="J77">
        <v>295.60000000000002</v>
      </c>
      <c r="K77">
        <v>58.6</v>
      </c>
      <c r="L77">
        <v>67.400000000000006</v>
      </c>
      <c r="M77">
        <v>1.7729999999999999</v>
      </c>
      <c r="N77">
        <v>51.6</v>
      </c>
      <c r="O77">
        <v>5</v>
      </c>
      <c r="P77">
        <v>263</v>
      </c>
      <c r="Q77">
        <v>835</v>
      </c>
      <c r="R77">
        <v>190</v>
      </c>
    </row>
    <row r="78" spans="1:18" x14ac:dyDescent="0.25">
      <c r="A78" s="7">
        <v>77</v>
      </c>
      <c r="B78" t="s">
        <v>291</v>
      </c>
      <c r="C78">
        <v>37</v>
      </c>
      <c r="D78">
        <v>22</v>
      </c>
      <c r="E78">
        <v>65</v>
      </c>
      <c r="F78">
        <v>13</v>
      </c>
      <c r="G78">
        <v>2</v>
      </c>
      <c r="H78">
        <v>0</v>
      </c>
      <c r="I78" s="14">
        <v>1132355</v>
      </c>
      <c r="J78">
        <v>302.39999999999998</v>
      </c>
      <c r="K78">
        <v>55.4</v>
      </c>
      <c r="L78">
        <v>66.2</v>
      </c>
      <c r="M78">
        <v>1.758</v>
      </c>
      <c r="N78">
        <v>39.1</v>
      </c>
      <c r="O78">
        <v>9</v>
      </c>
      <c r="P78">
        <v>244</v>
      </c>
      <c r="Q78">
        <v>695</v>
      </c>
      <c r="R78">
        <v>187</v>
      </c>
    </row>
    <row r="79" spans="1:18" x14ac:dyDescent="0.25">
      <c r="A79" s="7">
        <v>78</v>
      </c>
      <c r="B79" t="s">
        <v>32</v>
      </c>
      <c r="C79">
        <v>42</v>
      </c>
      <c r="D79">
        <v>22</v>
      </c>
      <c r="E79">
        <v>71</v>
      </c>
      <c r="F79">
        <v>14</v>
      </c>
      <c r="G79">
        <v>3</v>
      </c>
      <c r="H79">
        <v>0</v>
      </c>
      <c r="I79" s="14">
        <v>1052711.6000000001</v>
      </c>
      <c r="J79">
        <v>290</v>
      </c>
      <c r="K79">
        <v>57.2</v>
      </c>
      <c r="L79">
        <v>67.8</v>
      </c>
      <c r="M79">
        <v>1.8089999999999999</v>
      </c>
      <c r="N79">
        <v>53.4</v>
      </c>
      <c r="O79">
        <v>5</v>
      </c>
      <c r="P79">
        <v>249</v>
      </c>
      <c r="Q79">
        <v>788</v>
      </c>
      <c r="R79">
        <v>210</v>
      </c>
    </row>
    <row r="80" spans="1:18" x14ac:dyDescent="0.25">
      <c r="A80" s="7">
        <v>79</v>
      </c>
      <c r="B80" t="s">
        <v>423</v>
      </c>
      <c r="C80">
        <v>32</v>
      </c>
      <c r="D80">
        <v>25</v>
      </c>
      <c r="E80">
        <v>74</v>
      </c>
      <c r="F80">
        <v>14</v>
      </c>
      <c r="G80">
        <v>4</v>
      </c>
      <c r="H80">
        <v>0</v>
      </c>
      <c r="I80" s="14">
        <v>1032027.8</v>
      </c>
      <c r="J80">
        <v>281.8</v>
      </c>
      <c r="K80">
        <v>66</v>
      </c>
      <c r="L80">
        <v>65.8</v>
      </c>
      <c r="M80">
        <v>1.7909999999999999</v>
      </c>
      <c r="N80">
        <v>50</v>
      </c>
      <c r="O80">
        <v>6</v>
      </c>
      <c r="P80">
        <v>238</v>
      </c>
      <c r="Q80">
        <v>882</v>
      </c>
      <c r="R80">
        <v>180</v>
      </c>
    </row>
    <row r="81" spans="1:18" x14ac:dyDescent="0.25">
      <c r="A81" s="7">
        <v>80</v>
      </c>
      <c r="B81" t="s">
        <v>81</v>
      </c>
      <c r="C81">
        <v>51</v>
      </c>
      <c r="D81">
        <v>21</v>
      </c>
      <c r="E81">
        <v>64</v>
      </c>
      <c r="F81">
        <v>12</v>
      </c>
      <c r="G81">
        <v>2</v>
      </c>
      <c r="H81">
        <v>0</v>
      </c>
      <c r="I81" s="14">
        <v>1022330.9</v>
      </c>
      <c r="J81">
        <v>277.60000000000002</v>
      </c>
      <c r="K81">
        <v>68.8</v>
      </c>
      <c r="L81">
        <v>66.599999999999994</v>
      </c>
      <c r="M81">
        <v>1.7909999999999999</v>
      </c>
      <c r="N81">
        <v>48.3</v>
      </c>
      <c r="O81">
        <v>4</v>
      </c>
      <c r="P81">
        <v>211</v>
      </c>
      <c r="Q81">
        <v>734</v>
      </c>
      <c r="R81">
        <v>164</v>
      </c>
    </row>
    <row r="82" spans="1:18" x14ac:dyDescent="0.25">
      <c r="A82" s="7">
        <v>81</v>
      </c>
      <c r="B82" t="s">
        <v>970</v>
      </c>
      <c r="C82">
        <v>32</v>
      </c>
      <c r="D82">
        <v>21</v>
      </c>
      <c r="E82">
        <v>65</v>
      </c>
      <c r="F82">
        <v>12</v>
      </c>
      <c r="G82">
        <v>1</v>
      </c>
      <c r="H82">
        <v>1</v>
      </c>
      <c r="I82" s="14">
        <v>1012142</v>
      </c>
      <c r="J82">
        <v>289.5</v>
      </c>
      <c r="K82">
        <v>62.3</v>
      </c>
      <c r="L82">
        <v>64.099999999999994</v>
      </c>
      <c r="M82">
        <v>1.7869999999999999</v>
      </c>
      <c r="N82">
        <v>38.9</v>
      </c>
      <c r="O82">
        <v>7</v>
      </c>
      <c r="P82">
        <v>211</v>
      </c>
      <c r="Q82">
        <v>739</v>
      </c>
      <c r="R82">
        <v>192</v>
      </c>
    </row>
    <row r="83" spans="1:18" x14ac:dyDescent="0.25">
      <c r="A83" s="7">
        <v>82</v>
      </c>
      <c r="B83" t="s">
        <v>403</v>
      </c>
      <c r="C83">
        <v>32</v>
      </c>
      <c r="D83">
        <v>26</v>
      </c>
      <c r="E83">
        <v>82</v>
      </c>
      <c r="F83">
        <v>16</v>
      </c>
      <c r="G83">
        <v>2</v>
      </c>
      <c r="H83">
        <v>0</v>
      </c>
      <c r="I83" s="14">
        <v>1004160.5</v>
      </c>
      <c r="J83">
        <v>290.7</v>
      </c>
      <c r="K83">
        <v>61.6</v>
      </c>
      <c r="L83">
        <v>66</v>
      </c>
      <c r="M83">
        <v>1.798</v>
      </c>
      <c r="N83">
        <v>53.2</v>
      </c>
      <c r="O83">
        <v>5</v>
      </c>
      <c r="P83">
        <v>281</v>
      </c>
      <c r="Q83">
        <v>936</v>
      </c>
      <c r="R83">
        <v>228</v>
      </c>
    </row>
    <row r="84" spans="1:18" x14ac:dyDescent="0.25">
      <c r="A84" s="7">
        <v>83</v>
      </c>
      <c r="B84" t="s">
        <v>981</v>
      </c>
      <c r="C84">
        <v>25</v>
      </c>
      <c r="D84">
        <v>27</v>
      </c>
      <c r="E84">
        <v>82</v>
      </c>
      <c r="F84">
        <v>14</v>
      </c>
      <c r="G84">
        <v>2</v>
      </c>
      <c r="H84">
        <v>0</v>
      </c>
      <c r="I84" s="14">
        <v>991901.9</v>
      </c>
      <c r="J84">
        <v>283.5</v>
      </c>
      <c r="K84">
        <v>61.2</v>
      </c>
      <c r="L84">
        <v>63.6</v>
      </c>
      <c r="M84">
        <v>1.7829999999999999</v>
      </c>
      <c r="N84">
        <v>45.9</v>
      </c>
      <c r="O84">
        <v>3</v>
      </c>
      <c r="P84">
        <v>292</v>
      </c>
      <c r="Q84">
        <v>906</v>
      </c>
      <c r="R84">
        <v>239</v>
      </c>
    </row>
    <row r="85" spans="1:18" x14ac:dyDescent="0.25">
      <c r="A85" s="7">
        <v>84</v>
      </c>
      <c r="B85" t="s">
        <v>122</v>
      </c>
      <c r="C85">
        <v>39</v>
      </c>
      <c r="D85">
        <v>22</v>
      </c>
      <c r="E85">
        <v>71</v>
      </c>
      <c r="F85">
        <v>14</v>
      </c>
      <c r="G85">
        <v>4</v>
      </c>
      <c r="H85">
        <v>0</v>
      </c>
      <c r="I85" s="14">
        <v>974800.5</v>
      </c>
      <c r="J85">
        <v>290.10000000000002</v>
      </c>
      <c r="K85">
        <v>61.4</v>
      </c>
      <c r="L85">
        <v>66.900000000000006</v>
      </c>
      <c r="M85">
        <v>1.7729999999999999</v>
      </c>
      <c r="N85">
        <v>44.1</v>
      </c>
      <c r="O85">
        <v>5</v>
      </c>
      <c r="P85">
        <v>258</v>
      </c>
      <c r="Q85">
        <v>793</v>
      </c>
      <c r="R85">
        <v>168</v>
      </c>
    </row>
    <row r="86" spans="1:18" x14ac:dyDescent="0.25">
      <c r="A86" s="7">
        <v>85</v>
      </c>
      <c r="B86" t="s">
        <v>38</v>
      </c>
      <c r="C86">
        <v>45</v>
      </c>
      <c r="D86">
        <v>24</v>
      </c>
      <c r="E86">
        <v>84</v>
      </c>
      <c r="F86">
        <v>20</v>
      </c>
      <c r="G86">
        <v>2</v>
      </c>
      <c r="H86">
        <v>0</v>
      </c>
      <c r="I86" s="14">
        <v>973751.44</v>
      </c>
      <c r="J86">
        <v>278.3</v>
      </c>
      <c r="K86">
        <v>66</v>
      </c>
      <c r="L86">
        <v>65.900000000000006</v>
      </c>
      <c r="M86">
        <v>1.7909999999999999</v>
      </c>
      <c r="N86">
        <v>67.2</v>
      </c>
      <c r="O86">
        <v>3</v>
      </c>
      <c r="P86">
        <v>280</v>
      </c>
      <c r="Q86">
        <v>992</v>
      </c>
      <c r="R86">
        <v>213</v>
      </c>
    </row>
    <row r="87" spans="1:18" x14ac:dyDescent="0.25">
      <c r="A87" s="7">
        <v>86</v>
      </c>
      <c r="B87" t="s">
        <v>434</v>
      </c>
      <c r="C87">
        <v>27</v>
      </c>
      <c r="D87">
        <v>24</v>
      </c>
      <c r="E87">
        <v>80</v>
      </c>
      <c r="F87">
        <v>16</v>
      </c>
      <c r="G87">
        <v>1</v>
      </c>
      <c r="H87">
        <v>0</v>
      </c>
      <c r="I87" s="14">
        <v>971208.75</v>
      </c>
      <c r="J87">
        <v>287.2</v>
      </c>
      <c r="K87">
        <v>62.9</v>
      </c>
      <c r="L87">
        <v>67</v>
      </c>
      <c r="M87">
        <v>1.782</v>
      </c>
      <c r="N87">
        <v>61.5</v>
      </c>
      <c r="O87">
        <v>7</v>
      </c>
      <c r="P87">
        <v>274</v>
      </c>
      <c r="Q87">
        <v>938</v>
      </c>
      <c r="R87">
        <v>198</v>
      </c>
    </row>
    <row r="88" spans="1:18" x14ac:dyDescent="0.25">
      <c r="A88" s="7">
        <v>87</v>
      </c>
      <c r="B88" t="s">
        <v>299</v>
      </c>
      <c r="C88">
        <v>32</v>
      </c>
      <c r="D88">
        <v>29</v>
      </c>
      <c r="E88">
        <v>99</v>
      </c>
      <c r="F88">
        <v>20</v>
      </c>
      <c r="G88">
        <v>2</v>
      </c>
      <c r="H88">
        <v>0</v>
      </c>
      <c r="I88" s="14">
        <v>959434.25</v>
      </c>
      <c r="J88">
        <v>291.60000000000002</v>
      </c>
      <c r="K88">
        <v>64.7</v>
      </c>
      <c r="L88">
        <v>67.8</v>
      </c>
      <c r="M88">
        <v>1.798</v>
      </c>
      <c r="N88">
        <v>52</v>
      </c>
      <c r="O88">
        <v>8</v>
      </c>
      <c r="P88">
        <v>354</v>
      </c>
      <c r="Q88">
        <v>1110</v>
      </c>
      <c r="R88">
        <v>273</v>
      </c>
    </row>
    <row r="89" spans="1:18" x14ac:dyDescent="0.25">
      <c r="A89" s="7">
        <v>88</v>
      </c>
      <c r="B89" t="s">
        <v>205</v>
      </c>
      <c r="C89">
        <v>40</v>
      </c>
      <c r="D89">
        <v>22</v>
      </c>
      <c r="E89">
        <v>70</v>
      </c>
      <c r="F89">
        <v>16</v>
      </c>
      <c r="G89">
        <v>1</v>
      </c>
      <c r="H89">
        <v>0</v>
      </c>
      <c r="I89" s="14">
        <v>956629.25</v>
      </c>
      <c r="J89">
        <v>285.89999999999998</v>
      </c>
      <c r="K89">
        <v>63.8</v>
      </c>
      <c r="L89">
        <v>65.599999999999994</v>
      </c>
      <c r="M89">
        <v>1.7849999999999999</v>
      </c>
      <c r="N89">
        <v>33.9</v>
      </c>
      <c r="O89">
        <v>5</v>
      </c>
      <c r="P89">
        <v>237</v>
      </c>
      <c r="Q89">
        <v>786</v>
      </c>
      <c r="R89">
        <v>199</v>
      </c>
    </row>
    <row r="90" spans="1:18" x14ac:dyDescent="0.25">
      <c r="A90" s="7">
        <v>89</v>
      </c>
      <c r="B90" t="s">
        <v>967</v>
      </c>
      <c r="C90">
        <v>28</v>
      </c>
      <c r="D90">
        <v>24</v>
      </c>
      <c r="E90">
        <v>77</v>
      </c>
      <c r="F90">
        <v>16</v>
      </c>
      <c r="G90">
        <v>2</v>
      </c>
      <c r="H90">
        <v>0</v>
      </c>
      <c r="I90" s="14">
        <v>920835.8</v>
      </c>
      <c r="J90">
        <v>279.10000000000002</v>
      </c>
      <c r="K90">
        <v>66.900000000000006</v>
      </c>
      <c r="L90">
        <v>66.5</v>
      </c>
      <c r="M90">
        <v>1.7829999999999999</v>
      </c>
      <c r="N90">
        <v>55.5</v>
      </c>
      <c r="O90">
        <v>3</v>
      </c>
      <c r="P90">
        <v>256</v>
      </c>
      <c r="Q90">
        <v>924</v>
      </c>
      <c r="R90">
        <v>181</v>
      </c>
    </row>
    <row r="91" spans="1:18" x14ac:dyDescent="0.25">
      <c r="A91" s="7">
        <v>90</v>
      </c>
      <c r="B91" t="s">
        <v>953</v>
      </c>
      <c r="C91">
        <v>30</v>
      </c>
      <c r="D91">
        <v>24</v>
      </c>
      <c r="E91">
        <v>62</v>
      </c>
      <c r="F91">
        <v>7</v>
      </c>
      <c r="G91">
        <v>1</v>
      </c>
      <c r="H91">
        <v>0</v>
      </c>
      <c r="I91" s="14">
        <v>916228.7</v>
      </c>
      <c r="J91">
        <v>295.39999999999998</v>
      </c>
      <c r="K91">
        <v>59.9</v>
      </c>
      <c r="L91">
        <v>64.599999999999994</v>
      </c>
      <c r="M91">
        <v>1.827</v>
      </c>
      <c r="N91">
        <v>47.4</v>
      </c>
      <c r="O91">
        <v>4</v>
      </c>
      <c r="P91">
        <v>207</v>
      </c>
      <c r="Q91">
        <v>684</v>
      </c>
      <c r="R91">
        <v>195</v>
      </c>
    </row>
    <row r="92" spans="1:18" x14ac:dyDescent="0.25">
      <c r="A92" s="7">
        <v>91</v>
      </c>
      <c r="B92" t="s">
        <v>121</v>
      </c>
      <c r="C92">
        <v>40</v>
      </c>
      <c r="D92">
        <v>19</v>
      </c>
      <c r="E92">
        <v>52</v>
      </c>
      <c r="F92">
        <v>8</v>
      </c>
      <c r="G92">
        <v>3</v>
      </c>
      <c r="H92">
        <v>0</v>
      </c>
      <c r="I92" s="14">
        <v>913729.7</v>
      </c>
      <c r="J92">
        <v>278</v>
      </c>
      <c r="K92">
        <v>70.7</v>
      </c>
      <c r="L92">
        <v>66.2</v>
      </c>
      <c r="M92">
        <v>1.8180000000000001</v>
      </c>
      <c r="N92">
        <v>50.6</v>
      </c>
      <c r="O92">
        <v>4</v>
      </c>
      <c r="P92">
        <v>155</v>
      </c>
      <c r="Q92">
        <v>629</v>
      </c>
      <c r="R92">
        <v>134</v>
      </c>
    </row>
    <row r="93" spans="1:18" x14ac:dyDescent="0.25">
      <c r="A93" s="7">
        <v>92</v>
      </c>
      <c r="B93" t="s">
        <v>956</v>
      </c>
      <c r="C93">
        <v>28</v>
      </c>
      <c r="D93">
        <v>29</v>
      </c>
      <c r="E93">
        <v>85</v>
      </c>
      <c r="F93">
        <v>14</v>
      </c>
      <c r="G93">
        <v>2</v>
      </c>
      <c r="H93">
        <v>0</v>
      </c>
      <c r="I93" s="14">
        <v>909759</v>
      </c>
      <c r="J93">
        <v>287.5</v>
      </c>
      <c r="K93">
        <v>60.6</v>
      </c>
      <c r="L93">
        <v>62.6</v>
      </c>
      <c r="M93">
        <v>1.7669999999999999</v>
      </c>
      <c r="N93">
        <v>45.1</v>
      </c>
      <c r="O93">
        <v>7</v>
      </c>
      <c r="P93">
        <v>285</v>
      </c>
      <c r="Q93">
        <v>973</v>
      </c>
      <c r="R93">
        <v>232</v>
      </c>
    </row>
    <row r="94" spans="1:18" x14ac:dyDescent="0.25">
      <c r="A94" s="7">
        <v>93</v>
      </c>
      <c r="B94" t="s">
        <v>44</v>
      </c>
      <c r="C94">
        <v>38</v>
      </c>
      <c r="D94">
        <v>19</v>
      </c>
      <c r="E94">
        <v>57</v>
      </c>
      <c r="F94">
        <v>9</v>
      </c>
      <c r="G94">
        <v>1</v>
      </c>
      <c r="H94">
        <v>0</v>
      </c>
      <c r="I94" s="14">
        <v>892920</v>
      </c>
      <c r="J94">
        <v>285.10000000000002</v>
      </c>
      <c r="K94">
        <v>60.9</v>
      </c>
      <c r="L94">
        <v>62.2</v>
      </c>
      <c r="M94">
        <v>1.8260000000000001</v>
      </c>
      <c r="N94">
        <v>44.3</v>
      </c>
      <c r="O94">
        <v>2</v>
      </c>
      <c r="P94">
        <v>178</v>
      </c>
      <c r="Q94">
        <v>630</v>
      </c>
      <c r="R94">
        <v>190</v>
      </c>
    </row>
    <row r="95" spans="1:18" x14ac:dyDescent="0.25">
      <c r="A95" s="7">
        <v>94</v>
      </c>
      <c r="B95" t="s">
        <v>408</v>
      </c>
      <c r="C95">
        <v>30</v>
      </c>
      <c r="D95">
        <v>17</v>
      </c>
      <c r="E95">
        <v>58</v>
      </c>
      <c r="F95">
        <v>14</v>
      </c>
      <c r="G95">
        <v>3</v>
      </c>
      <c r="H95">
        <v>0</v>
      </c>
      <c r="I95" s="14">
        <v>882936.75</v>
      </c>
      <c r="J95">
        <v>288.39999999999998</v>
      </c>
      <c r="K95">
        <v>61.4</v>
      </c>
      <c r="L95">
        <v>64.8</v>
      </c>
      <c r="M95">
        <v>1.8240000000000001</v>
      </c>
      <c r="N95">
        <v>46</v>
      </c>
      <c r="O95">
        <v>6</v>
      </c>
      <c r="P95">
        <v>187</v>
      </c>
      <c r="Q95">
        <v>644</v>
      </c>
      <c r="R95">
        <v>184</v>
      </c>
    </row>
    <row r="96" spans="1:18" x14ac:dyDescent="0.25">
      <c r="A96" s="7">
        <v>95</v>
      </c>
      <c r="B96" t="s">
        <v>990</v>
      </c>
      <c r="C96">
        <v>28</v>
      </c>
      <c r="D96">
        <v>22</v>
      </c>
      <c r="E96">
        <v>65</v>
      </c>
      <c r="F96">
        <v>12</v>
      </c>
      <c r="G96">
        <v>3</v>
      </c>
      <c r="H96">
        <v>0</v>
      </c>
      <c r="I96" s="14">
        <v>882792.9</v>
      </c>
      <c r="J96">
        <v>280.89999999999998</v>
      </c>
      <c r="K96">
        <v>66.2</v>
      </c>
      <c r="L96">
        <v>66</v>
      </c>
      <c r="M96">
        <v>1.766</v>
      </c>
      <c r="N96">
        <v>47.2</v>
      </c>
      <c r="O96">
        <v>7</v>
      </c>
      <c r="P96">
        <v>224</v>
      </c>
      <c r="Q96">
        <v>739</v>
      </c>
      <c r="R96">
        <v>176</v>
      </c>
    </row>
    <row r="97" spans="1:18" x14ac:dyDescent="0.25">
      <c r="A97" s="7">
        <v>96</v>
      </c>
      <c r="B97" t="s">
        <v>991</v>
      </c>
      <c r="C97">
        <v>25</v>
      </c>
      <c r="D97">
        <v>20</v>
      </c>
      <c r="E97">
        <v>64</v>
      </c>
      <c r="F97">
        <v>11</v>
      </c>
      <c r="G97">
        <v>3</v>
      </c>
      <c r="H97">
        <v>0</v>
      </c>
      <c r="I97" s="14">
        <v>871003.3</v>
      </c>
      <c r="J97">
        <v>295.39999999999998</v>
      </c>
      <c r="K97">
        <v>57.7</v>
      </c>
      <c r="L97">
        <v>64.7</v>
      </c>
      <c r="M97">
        <v>1.746</v>
      </c>
      <c r="N97">
        <v>50</v>
      </c>
      <c r="O97">
        <v>6</v>
      </c>
      <c r="P97">
        <v>250</v>
      </c>
      <c r="Q97">
        <v>698</v>
      </c>
      <c r="R97">
        <v>168</v>
      </c>
    </row>
    <row r="98" spans="1:18" x14ac:dyDescent="0.25">
      <c r="A98" s="7">
        <v>97</v>
      </c>
      <c r="B98" t="s">
        <v>442</v>
      </c>
      <c r="C98">
        <v>36</v>
      </c>
      <c r="D98">
        <v>24</v>
      </c>
      <c r="E98">
        <v>75</v>
      </c>
      <c r="F98">
        <v>14</v>
      </c>
      <c r="G98">
        <v>2</v>
      </c>
      <c r="H98">
        <v>0</v>
      </c>
      <c r="I98" s="14">
        <v>867384.25</v>
      </c>
      <c r="J98">
        <v>281.8</v>
      </c>
      <c r="K98">
        <v>62.3</v>
      </c>
      <c r="L98">
        <v>65.3</v>
      </c>
      <c r="M98">
        <v>1.776</v>
      </c>
      <c r="N98">
        <v>56.4</v>
      </c>
      <c r="O98">
        <v>5</v>
      </c>
      <c r="P98">
        <v>258</v>
      </c>
      <c r="Q98">
        <v>873</v>
      </c>
      <c r="R98">
        <v>187</v>
      </c>
    </row>
    <row r="99" spans="1:18" x14ac:dyDescent="0.25">
      <c r="A99" s="7">
        <v>98</v>
      </c>
      <c r="B99" t="s">
        <v>992</v>
      </c>
      <c r="C99">
        <v>34</v>
      </c>
      <c r="D99">
        <v>12</v>
      </c>
      <c r="E99">
        <v>36</v>
      </c>
      <c r="F99">
        <v>8</v>
      </c>
      <c r="G99">
        <v>3</v>
      </c>
      <c r="H99">
        <v>0</v>
      </c>
      <c r="I99" s="14">
        <v>858653.3</v>
      </c>
      <c r="J99" t="s">
        <v>391</v>
      </c>
      <c r="K99" t="s">
        <v>391</v>
      </c>
      <c r="L99" t="s">
        <v>391</v>
      </c>
      <c r="M99" t="s">
        <v>391</v>
      </c>
      <c r="N99" t="s">
        <v>391</v>
      </c>
      <c r="O99">
        <v>4</v>
      </c>
      <c r="P99">
        <v>109</v>
      </c>
      <c r="Q99">
        <v>404</v>
      </c>
      <c r="R99">
        <v>112</v>
      </c>
    </row>
    <row r="100" spans="1:18" x14ac:dyDescent="0.25">
      <c r="A100" s="7">
        <v>99</v>
      </c>
      <c r="B100" t="s">
        <v>993</v>
      </c>
      <c r="C100">
        <v>33</v>
      </c>
      <c r="D100">
        <v>26</v>
      </c>
      <c r="E100">
        <v>74</v>
      </c>
      <c r="F100">
        <v>12</v>
      </c>
      <c r="G100">
        <v>2</v>
      </c>
      <c r="H100">
        <v>0</v>
      </c>
      <c r="I100" s="14">
        <v>853507.25</v>
      </c>
      <c r="J100">
        <v>293.3</v>
      </c>
      <c r="K100">
        <v>58.6</v>
      </c>
      <c r="L100">
        <v>64.7</v>
      </c>
      <c r="M100">
        <v>1.7490000000000001</v>
      </c>
      <c r="N100">
        <v>46.4</v>
      </c>
      <c r="O100">
        <v>10</v>
      </c>
      <c r="P100">
        <v>271</v>
      </c>
      <c r="Q100">
        <v>819</v>
      </c>
      <c r="R100">
        <v>195</v>
      </c>
    </row>
    <row r="101" spans="1:18" x14ac:dyDescent="0.25">
      <c r="A101" s="7">
        <v>100</v>
      </c>
      <c r="B101" t="s">
        <v>16</v>
      </c>
      <c r="C101">
        <v>48</v>
      </c>
      <c r="D101">
        <v>22</v>
      </c>
      <c r="E101">
        <v>75</v>
      </c>
      <c r="F101">
        <v>15</v>
      </c>
      <c r="G101">
        <v>2</v>
      </c>
      <c r="H101">
        <v>0</v>
      </c>
      <c r="I101" s="14">
        <v>832407.5</v>
      </c>
      <c r="J101">
        <v>273.2</v>
      </c>
      <c r="K101">
        <v>71.8</v>
      </c>
      <c r="L101">
        <v>65.400000000000006</v>
      </c>
      <c r="M101">
        <v>1.7729999999999999</v>
      </c>
      <c r="N101">
        <v>52.7</v>
      </c>
      <c r="O101">
        <v>6</v>
      </c>
      <c r="P101">
        <v>250</v>
      </c>
      <c r="Q101">
        <v>890</v>
      </c>
      <c r="R101">
        <v>184</v>
      </c>
    </row>
    <row r="102" spans="1:18" x14ac:dyDescent="0.25">
      <c r="A102" s="7">
        <v>101</v>
      </c>
      <c r="B102" t="s">
        <v>952</v>
      </c>
      <c r="C102">
        <v>31</v>
      </c>
      <c r="D102">
        <v>22</v>
      </c>
      <c r="E102">
        <v>61</v>
      </c>
      <c r="F102">
        <v>10</v>
      </c>
      <c r="G102">
        <v>2</v>
      </c>
      <c r="H102">
        <v>0</v>
      </c>
      <c r="I102" s="14">
        <v>829770.1</v>
      </c>
      <c r="J102">
        <v>280.3</v>
      </c>
      <c r="K102">
        <v>68</v>
      </c>
      <c r="L102">
        <v>64.5</v>
      </c>
      <c r="M102">
        <v>1.782</v>
      </c>
      <c r="N102">
        <v>43</v>
      </c>
      <c r="O102">
        <v>6</v>
      </c>
      <c r="P102">
        <v>207</v>
      </c>
      <c r="Q102">
        <v>695</v>
      </c>
      <c r="R102">
        <v>165</v>
      </c>
    </row>
    <row r="103" spans="1:18" x14ac:dyDescent="0.25">
      <c r="A103" s="7">
        <v>102</v>
      </c>
      <c r="B103" t="s">
        <v>249</v>
      </c>
      <c r="C103">
        <v>37</v>
      </c>
      <c r="D103">
        <v>23</v>
      </c>
      <c r="E103">
        <v>72</v>
      </c>
      <c r="F103">
        <v>14</v>
      </c>
      <c r="G103">
        <v>2</v>
      </c>
      <c r="H103">
        <v>0</v>
      </c>
      <c r="I103" s="14">
        <v>821101.3</v>
      </c>
      <c r="J103">
        <v>287.10000000000002</v>
      </c>
      <c r="K103">
        <v>53.9</v>
      </c>
      <c r="L103">
        <v>63.8</v>
      </c>
      <c r="M103">
        <v>1.746</v>
      </c>
      <c r="N103">
        <v>54.3</v>
      </c>
      <c r="O103">
        <v>4</v>
      </c>
      <c r="P103">
        <v>266</v>
      </c>
      <c r="Q103">
        <v>808</v>
      </c>
      <c r="R103">
        <v>185</v>
      </c>
    </row>
    <row r="104" spans="1:18" x14ac:dyDescent="0.25">
      <c r="A104" s="7">
        <v>103</v>
      </c>
      <c r="B104" t="s">
        <v>327</v>
      </c>
      <c r="C104">
        <v>36</v>
      </c>
      <c r="D104">
        <v>23</v>
      </c>
      <c r="E104">
        <v>80</v>
      </c>
      <c r="F104">
        <v>17</v>
      </c>
      <c r="G104">
        <v>0</v>
      </c>
      <c r="H104">
        <v>0</v>
      </c>
      <c r="I104" s="14">
        <v>816922.1</v>
      </c>
      <c r="J104">
        <v>273.8</v>
      </c>
      <c r="K104">
        <v>65.900000000000006</v>
      </c>
      <c r="L104">
        <v>63.7</v>
      </c>
      <c r="M104">
        <v>1.7310000000000001</v>
      </c>
      <c r="N104">
        <v>54.8</v>
      </c>
      <c r="O104">
        <v>5</v>
      </c>
      <c r="P104">
        <v>297</v>
      </c>
      <c r="Q104">
        <v>910</v>
      </c>
      <c r="R104">
        <v>212</v>
      </c>
    </row>
    <row r="105" spans="1:18" x14ac:dyDescent="0.25">
      <c r="A105" s="7">
        <v>104</v>
      </c>
      <c r="B105" t="s">
        <v>431</v>
      </c>
      <c r="C105">
        <v>33</v>
      </c>
      <c r="D105">
        <v>25</v>
      </c>
      <c r="E105">
        <v>83</v>
      </c>
      <c r="F105">
        <v>16</v>
      </c>
      <c r="G105">
        <v>2</v>
      </c>
      <c r="H105">
        <v>0</v>
      </c>
      <c r="I105" s="14">
        <v>805596.7</v>
      </c>
      <c r="J105">
        <v>300.39999999999998</v>
      </c>
      <c r="K105">
        <v>53.7</v>
      </c>
      <c r="L105">
        <v>65.5</v>
      </c>
      <c r="M105">
        <v>1.778</v>
      </c>
      <c r="N105">
        <v>56.3</v>
      </c>
      <c r="O105">
        <v>9</v>
      </c>
      <c r="P105">
        <v>291</v>
      </c>
      <c r="Q105">
        <v>962</v>
      </c>
      <c r="R105">
        <v>207</v>
      </c>
    </row>
    <row r="106" spans="1:18" x14ac:dyDescent="0.25">
      <c r="A106" s="7">
        <v>105</v>
      </c>
      <c r="B106" t="s">
        <v>311</v>
      </c>
      <c r="C106">
        <v>35</v>
      </c>
      <c r="D106">
        <v>24</v>
      </c>
      <c r="E106">
        <v>60</v>
      </c>
      <c r="F106">
        <v>8</v>
      </c>
      <c r="G106">
        <v>2</v>
      </c>
      <c r="H106">
        <v>0</v>
      </c>
      <c r="I106" s="14">
        <v>801955.44</v>
      </c>
      <c r="J106">
        <v>278.60000000000002</v>
      </c>
      <c r="K106">
        <v>58.7</v>
      </c>
      <c r="L106">
        <v>64.400000000000006</v>
      </c>
      <c r="M106">
        <v>1.837</v>
      </c>
      <c r="N106">
        <v>45.3</v>
      </c>
      <c r="O106">
        <v>4</v>
      </c>
      <c r="P106">
        <v>170</v>
      </c>
      <c r="Q106">
        <v>700</v>
      </c>
      <c r="R106">
        <v>180</v>
      </c>
    </row>
    <row r="107" spans="1:18" x14ac:dyDescent="0.25">
      <c r="A107" s="7">
        <v>106</v>
      </c>
      <c r="B107" t="s">
        <v>37</v>
      </c>
      <c r="C107">
        <v>39</v>
      </c>
      <c r="D107">
        <v>21</v>
      </c>
      <c r="E107">
        <v>58</v>
      </c>
      <c r="F107">
        <v>10</v>
      </c>
      <c r="G107">
        <v>2</v>
      </c>
      <c r="H107">
        <v>0</v>
      </c>
      <c r="I107" s="14">
        <v>796947.1</v>
      </c>
      <c r="J107">
        <v>281</v>
      </c>
      <c r="K107">
        <v>60.9</v>
      </c>
      <c r="L107">
        <v>64</v>
      </c>
      <c r="M107">
        <v>1.7889999999999999</v>
      </c>
      <c r="N107">
        <v>63.1</v>
      </c>
      <c r="O107">
        <v>4</v>
      </c>
      <c r="P107">
        <v>183</v>
      </c>
      <c r="Q107">
        <v>691</v>
      </c>
      <c r="R107">
        <v>145</v>
      </c>
    </row>
    <row r="108" spans="1:18" x14ac:dyDescent="0.25">
      <c r="A108" s="7">
        <v>107</v>
      </c>
      <c r="B108" t="s">
        <v>994</v>
      </c>
      <c r="C108">
        <v>23</v>
      </c>
      <c r="D108">
        <v>7</v>
      </c>
      <c r="E108">
        <v>26</v>
      </c>
      <c r="F108">
        <v>6</v>
      </c>
      <c r="G108">
        <v>2</v>
      </c>
      <c r="H108">
        <v>0</v>
      </c>
      <c r="I108" s="14">
        <v>771640.1</v>
      </c>
      <c r="J108" t="s">
        <v>391</v>
      </c>
      <c r="K108" t="s">
        <v>391</v>
      </c>
      <c r="L108" t="s">
        <v>391</v>
      </c>
      <c r="M108" t="s">
        <v>391</v>
      </c>
      <c r="N108" t="s">
        <v>391</v>
      </c>
      <c r="O108">
        <v>4</v>
      </c>
      <c r="P108">
        <v>89</v>
      </c>
      <c r="Q108">
        <v>291</v>
      </c>
      <c r="R108">
        <v>76</v>
      </c>
    </row>
    <row r="109" spans="1:18" x14ac:dyDescent="0.25">
      <c r="A109" s="7">
        <v>108</v>
      </c>
      <c r="B109" t="s">
        <v>22</v>
      </c>
      <c r="C109">
        <v>49</v>
      </c>
      <c r="D109">
        <v>18</v>
      </c>
      <c r="E109">
        <v>66</v>
      </c>
      <c r="F109">
        <v>15</v>
      </c>
      <c r="G109">
        <v>2</v>
      </c>
      <c r="H109">
        <v>0</v>
      </c>
      <c r="I109" s="14">
        <v>769717.3</v>
      </c>
      <c r="J109">
        <v>285</v>
      </c>
      <c r="K109">
        <v>63.1</v>
      </c>
      <c r="L109">
        <v>64.900000000000006</v>
      </c>
      <c r="M109">
        <v>1.768</v>
      </c>
      <c r="N109">
        <v>59.8</v>
      </c>
      <c r="O109">
        <v>3</v>
      </c>
      <c r="P109">
        <v>221</v>
      </c>
      <c r="Q109">
        <v>803</v>
      </c>
      <c r="R109">
        <v>141</v>
      </c>
    </row>
    <row r="110" spans="1:18" x14ac:dyDescent="0.25">
      <c r="A110" s="7">
        <v>109</v>
      </c>
      <c r="B110" t="s">
        <v>94</v>
      </c>
      <c r="C110">
        <v>40</v>
      </c>
      <c r="D110">
        <v>25</v>
      </c>
      <c r="E110">
        <v>81</v>
      </c>
      <c r="F110">
        <v>16</v>
      </c>
      <c r="G110">
        <v>2</v>
      </c>
      <c r="H110">
        <v>0</v>
      </c>
      <c r="I110" s="14">
        <v>761861.06</v>
      </c>
      <c r="J110">
        <v>284.7</v>
      </c>
      <c r="K110">
        <v>64.900000000000006</v>
      </c>
      <c r="L110">
        <v>68</v>
      </c>
      <c r="M110">
        <v>1.8140000000000001</v>
      </c>
      <c r="N110">
        <v>43.4</v>
      </c>
      <c r="O110">
        <v>5</v>
      </c>
      <c r="P110">
        <v>245</v>
      </c>
      <c r="Q110">
        <v>971</v>
      </c>
      <c r="R110">
        <v>223</v>
      </c>
    </row>
    <row r="111" spans="1:18" x14ac:dyDescent="0.25">
      <c r="A111" s="7">
        <v>110</v>
      </c>
      <c r="B111" t="s">
        <v>220</v>
      </c>
      <c r="C111">
        <v>35</v>
      </c>
      <c r="D111">
        <v>23</v>
      </c>
      <c r="E111">
        <v>65</v>
      </c>
      <c r="F111">
        <v>10</v>
      </c>
      <c r="G111">
        <v>2</v>
      </c>
      <c r="H111">
        <v>0</v>
      </c>
      <c r="I111" s="14">
        <v>747812.25</v>
      </c>
      <c r="J111">
        <v>293.7</v>
      </c>
      <c r="K111">
        <v>61.6</v>
      </c>
      <c r="L111">
        <v>66.400000000000006</v>
      </c>
      <c r="M111">
        <v>1.833</v>
      </c>
      <c r="N111">
        <v>43.1</v>
      </c>
      <c r="O111">
        <v>5</v>
      </c>
      <c r="P111">
        <v>220</v>
      </c>
      <c r="Q111">
        <v>705</v>
      </c>
      <c r="R111">
        <v>210</v>
      </c>
    </row>
    <row r="112" spans="1:18" x14ac:dyDescent="0.25">
      <c r="A112" s="7">
        <v>111</v>
      </c>
      <c r="B112" t="s">
        <v>218</v>
      </c>
      <c r="C112">
        <v>42</v>
      </c>
      <c r="D112">
        <v>23</v>
      </c>
      <c r="E112">
        <v>70</v>
      </c>
      <c r="F112">
        <v>12</v>
      </c>
      <c r="G112">
        <v>2</v>
      </c>
      <c r="H112">
        <v>0</v>
      </c>
      <c r="I112" s="14">
        <v>739030</v>
      </c>
      <c r="J112">
        <v>276.3</v>
      </c>
      <c r="K112">
        <v>65.7</v>
      </c>
      <c r="L112">
        <v>64.400000000000006</v>
      </c>
      <c r="M112">
        <v>1.738</v>
      </c>
      <c r="N112">
        <v>56.9</v>
      </c>
      <c r="O112">
        <v>0</v>
      </c>
      <c r="P112">
        <v>265</v>
      </c>
      <c r="Q112">
        <v>766</v>
      </c>
      <c r="R112">
        <v>207</v>
      </c>
    </row>
    <row r="113" spans="1:18" x14ac:dyDescent="0.25">
      <c r="A113" s="7">
        <v>112</v>
      </c>
      <c r="B113" t="s">
        <v>71</v>
      </c>
      <c r="C113">
        <v>37</v>
      </c>
      <c r="D113">
        <v>24</v>
      </c>
      <c r="E113">
        <v>80</v>
      </c>
      <c r="F113">
        <v>19</v>
      </c>
      <c r="G113">
        <v>1</v>
      </c>
      <c r="H113">
        <v>0</v>
      </c>
      <c r="I113" s="14">
        <v>738143.44</v>
      </c>
      <c r="J113">
        <v>290.2</v>
      </c>
      <c r="K113">
        <v>59.4</v>
      </c>
      <c r="L113">
        <v>62.2</v>
      </c>
      <c r="M113">
        <v>1.766</v>
      </c>
      <c r="N113">
        <v>46.3</v>
      </c>
      <c r="O113">
        <v>6</v>
      </c>
      <c r="P113">
        <v>268</v>
      </c>
      <c r="Q113">
        <v>892</v>
      </c>
      <c r="R113">
        <v>233</v>
      </c>
    </row>
    <row r="114" spans="1:18" x14ac:dyDescent="0.25">
      <c r="A114" s="7">
        <v>113</v>
      </c>
      <c r="B114" t="s">
        <v>451</v>
      </c>
      <c r="C114">
        <v>40</v>
      </c>
      <c r="D114">
        <v>25</v>
      </c>
      <c r="E114">
        <v>75</v>
      </c>
      <c r="F114">
        <v>15</v>
      </c>
      <c r="G114">
        <v>1</v>
      </c>
      <c r="H114">
        <v>0</v>
      </c>
      <c r="I114" s="14">
        <v>732741.56</v>
      </c>
      <c r="J114">
        <v>280</v>
      </c>
      <c r="K114">
        <v>69.599999999999994</v>
      </c>
      <c r="L114">
        <v>68.599999999999994</v>
      </c>
      <c r="M114">
        <v>1.7929999999999999</v>
      </c>
      <c r="N114">
        <v>38.799999999999997</v>
      </c>
      <c r="O114">
        <v>5</v>
      </c>
      <c r="P114">
        <v>260</v>
      </c>
      <c r="Q114">
        <v>834</v>
      </c>
      <c r="R114">
        <v>218</v>
      </c>
    </row>
    <row r="115" spans="1:18" x14ac:dyDescent="0.25">
      <c r="A115" s="7">
        <v>114</v>
      </c>
      <c r="B115" t="s">
        <v>289</v>
      </c>
      <c r="C115">
        <v>32</v>
      </c>
      <c r="D115">
        <v>24</v>
      </c>
      <c r="E115">
        <v>78</v>
      </c>
      <c r="F115">
        <v>17</v>
      </c>
      <c r="G115">
        <v>2</v>
      </c>
      <c r="H115">
        <v>0</v>
      </c>
      <c r="I115" s="14">
        <v>721722.56</v>
      </c>
      <c r="J115">
        <v>292.39999999999998</v>
      </c>
      <c r="K115">
        <v>57.8</v>
      </c>
      <c r="L115">
        <v>64.900000000000006</v>
      </c>
      <c r="M115">
        <v>1.7549999999999999</v>
      </c>
      <c r="N115">
        <v>46</v>
      </c>
      <c r="O115">
        <v>4</v>
      </c>
      <c r="P115">
        <v>282</v>
      </c>
      <c r="Q115">
        <v>892</v>
      </c>
      <c r="R115">
        <v>200</v>
      </c>
    </row>
    <row r="116" spans="1:18" x14ac:dyDescent="0.25">
      <c r="A116" s="7">
        <v>115</v>
      </c>
      <c r="B116" t="s">
        <v>66</v>
      </c>
      <c r="C116">
        <v>34</v>
      </c>
      <c r="D116">
        <v>23</v>
      </c>
      <c r="E116">
        <v>66</v>
      </c>
      <c r="F116">
        <v>10</v>
      </c>
      <c r="G116">
        <v>2</v>
      </c>
      <c r="H116">
        <v>0</v>
      </c>
      <c r="I116" s="14">
        <v>721023.9</v>
      </c>
      <c r="J116">
        <v>288.5</v>
      </c>
      <c r="K116">
        <v>50.7</v>
      </c>
      <c r="L116">
        <v>58</v>
      </c>
      <c r="M116">
        <v>1.7270000000000001</v>
      </c>
      <c r="N116">
        <v>51.9</v>
      </c>
      <c r="O116">
        <v>9</v>
      </c>
      <c r="P116">
        <v>231</v>
      </c>
      <c r="Q116">
        <v>712</v>
      </c>
      <c r="R116">
        <v>206</v>
      </c>
    </row>
    <row r="117" spans="1:18" x14ac:dyDescent="0.25">
      <c r="A117" s="7">
        <v>116</v>
      </c>
      <c r="B117" t="s">
        <v>964</v>
      </c>
      <c r="C117">
        <v>32</v>
      </c>
      <c r="D117">
        <v>17</v>
      </c>
      <c r="E117">
        <v>47</v>
      </c>
      <c r="F117">
        <v>9</v>
      </c>
      <c r="G117">
        <v>3</v>
      </c>
      <c r="H117">
        <v>0</v>
      </c>
      <c r="I117" s="14">
        <v>720164</v>
      </c>
      <c r="J117">
        <v>305.7</v>
      </c>
      <c r="K117">
        <v>53.8</v>
      </c>
      <c r="L117">
        <v>66.8</v>
      </c>
      <c r="M117">
        <v>1.855</v>
      </c>
      <c r="N117">
        <v>33.299999999999997</v>
      </c>
      <c r="O117">
        <v>7</v>
      </c>
      <c r="P117">
        <v>136</v>
      </c>
      <c r="Q117">
        <v>532</v>
      </c>
      <c r="R117">
        <v>155</v>
      </c>
    </row>
    <row r="118" spans="1:18" x14ac:dyDescent="0.25">
      <c r="A118" s="7">
        <v>117</v>
      </c>
      <c r="B118" t="s">
        <v>330</v>
      </c>
      <c r="C118">
        <v>34</v>
      </c>
      <c r="D118">
        <v>21</v>
      </c>
      <c r="E118">
        <v>59</v>
      </c>
      <c r="F118">
        <v>9</v>
      </c>
      <c r="G118">
        <v>2</v>
      </c>
      <c r="H118">
        <v>0</v>
      </c>
      <c r="I118" s="14">
        <v>718506.9</v>
      </c>
      <c r="J118">
        <v>293.10000000000002</v>
      </c>
      <c r="K118">
        <v>57.4</v>
      </c>
      <c r="L118">
        <v>61.3</v>
      </c>
      <c r="M118">
        <v>1.76</v>
      </c>
      <c r="N118">
        <v>56.5</v>
      </c>
      <c r="O118">
        <v>5</v>
      </c>
      <c r="P118">
        <v>219</v>
      </c>
      <c r="Q118">
        <v>638</v>
      </c>
      <c r="R118">
        <v>174</v>
      </c>
    </row>
    <row r="119" spans="1:18" x14ac:dyDescent="0.25">
      <c r="A119" s="7">
        <v>118</v>
      </c>
      <c r="B119" t="s">
        <v>995</v>
      </c>
      <c r="C119">
        <v>25</v>
      </c>
      <c r="D119">
        <v>11</v>
      </c>
      <c r="E119">
        <v>29</v>
      </c>
      <c r="F119">
        <v>6</v>
      </c>
      <c r="G119">
        <v>2</v>
      </c>
      <c r="H119">
        <v>0</v>
      </c>
      <c r="I119" s="14">
        <v>713300</v>
      </c>
      <c r="J119" t="s">
        <v>391</v>
      </c>
      <c r="K119" t="s">
        <v>391</v>
      </c>
      <c r="L119" t="s">
        <v>391</v>
      </c>
      <c r="M119" t="s">
        <v>391</v>
      </c>
      <c r="N119" t="s">
        <v>391</v>
      </c>
      <c r="O119">
        <v>3</v>
      </c>
      <c r="P119">
        <v>89</v>
      </c>
      <c r="Q119">
        <v>307</v>
      </c>
      <c r="R119">
        <v>103</v>
      </c>
    </row>
    <row r="120" spans="1:18" x14ac:dyDescent="0.25">
      <c r="A120" s="7">
        <v>119</v>
      </c>
      <c r="B120" t="s">
        <v>50</v>
      </c>
      <c r="C120">
        <v>43</v>
      </c>
      <c r="D120">
        <v>16</v>
      </c>
      <c r="E120">
        <v>49</v>
      </c>
      <c r="F120">
        <v>10</v>
      </c>
      <c r="G120">
        <v>3</v>
      </c>
      <c r="H120">
        <v>0</v>
      </c>
      <c r="I120" s="14">
        <v>711244.25</v>
      </c>
      <c r="J120">
        <v>288.3</v>
      </c>
      <c r="K120">
        <v>58.4</v>
      </c>
      <c r="L120">
        <v>60.9</v>
      </c>
      <c r="M120">
        <v>1.8029999999999999</v>
      </c>
      <c r="N120">
        <v>52.1</v>
      </c>
      <c r="O120">
        <v>3</v>
      </c>
      <c r="P120">
        <v>145</v>
      </c>
      <c r="Q120">
        <v>564</v>
      </c>
      <c r="R120">
        <v>149</v>
      </c>
    </row>
    <row r="121" spans="1:18" x14ac:dyDescent="0.25">
      <c r="A121" s="7">
        <v>120</v>
      </c>
      <c r="B121" t="s">
        <v>276</v>
      </c>
      <c r="C121">
        <v>33</v>
      </c>
      <c r="D121">
        <v>23</v>
      </c>
      <c r="E121">
        <v>75</v>
      </c>
      <c r="F121">
        <v>15</v>
      </c>
      <c r="G121">
        <v>2</v>
      </c>
      <c r="H121">
        <v>0</v>
      </c>
      <c r="I121" s="14">
        <v>709676.9</v>
      </c>
      <c r="J121">
        <v>291.8</v>
      </c>
      <c r="K121">
        <v>58.6</v>
      </c>
      <c r="L121">
        <v>66.7</v>
      </c>
      <c r="M121">
        <v>1.764</v>
      </c>
      <c r="N121">
        <v>54.2</v>
      </c>
      <c r="O121">
        <v>9</v>
      </c>
      <c r="P121">
        <v>273</v>
      </c>
      <c r="Q121">
        <v>835</v>
      </c>
      <c r="R121">
        <v>215</v>
      </c>
    </row>
    <row r="122" spans="1:18" x14ac:dyDescent="0.25">
      <c r="A122" s="7">
        <v>121</v>
      </c>
      <c r="B122" t="s">
        <v>438</v>
      </c>
      <c r="C122">
        <v>32</v>
      </c>
      <c r="D122">
        <v>21</v>
      </c>
      <c r="E122">
        <v>65</v>
      </c>
      <c r="F122">
        <v>11</v>
      </c>
      <c r="G122">
        <v>1</v>
      </c>
      <c r="H122">
        <v>0</v>
      </c>
      <c r="I122" s="14">
        <v>697774.6</v>
      </c>
      <c r="J122">
        <v>300.2</v>
      </c>
      <c r="K122">
        <v>53</v>
      </c>
      <c r="L122">
        <v>62</v>
      </c>
      <c r="M122">
        <v>1.7809999999999999</v>
      </c>
      <c r="N122">
        <v>64.900000000000006</v>
      </c>
      <c r="O122">
        <v>2</v>
      </c>
      <c r="P122">
        <v>241</v>
      </c>
      <c r="Q122">
        <v>725</v>
      </c>
      <c r="R122">
        <v>173</v>
      </c>
    </row>
    <row r="123" spans="1:18" x14ac:dyDescent="0.25">
      <c r="A123" s="7">
        <v>122</v>
      </c>
      <c r="B123" t="s">
        <v>10</v>
      </c>
      <c r="C123">
        <v>43</v>
      </c>
      <c r="D123">
        <v>24</v>
      </c>
      <c r="E123">
        <v>86</v>
      </c>
      <c r="F123">
        <v>19</v>
      </c>
      <c r="G123">
        <v>1</v>
      </c>
      <c r="H123">
        <v>0</v>
      </c>
      <c r="I123" s="14">
        <v>694138.7</v>
      </c>
      <c r="J123">
        <v>276.3</v>
      </c>
      <c r="K123">
        <v>64.400000000000006</v>
      </c>
      <c r="L123">
        <v>63.1</v>
      </c>
      <c r="M123">
        <v>1.7350000000000001</v>
      </c>
      <c r="N123">
        <v>50.4</v>
      </c>
      <c r="O123">
        <v>5</v>
      </c>
      <c r="P123">
        <v>306</v>
      </c>
      <c r="Q123">
        <v>975</v>
      </c>
      <c r="R123">
        <v>240</v>
      </c>
    </row>
    <row r="124" spans="1:18" x14ac:dyDescent="0.25">
      <c r="A124" s="7">
        <v>123</v>
      </c>
      <c r="B124" t="s">
        <v>110</v>
      </c>
      <c r="C124">
        <v>44</v>
      </c>
      <c r="D124">
        <v>25</v>
      </c>
      <c r="E124">
        <v>78</v>
      </c>
      <c r="F124">
        <v>16</v>
      </c>
      <c r="G124">
        <v>0</v>
      </c>
      <c r="H124">
        <v>0</v>
      </c>
      <c r="I124" s="14">
        <v>667026.5</v>
      </c>
      <c r="J124">
        <v>289.3</v>
      </c>
      <c r="K124">
        <v>60.6</v>
      </c>
      <c r="L124">
        <v>66</v>
      </c>
      <c r="M124">
        <v>1.8120000000000001</v>
      </c>
      <c r="N124">
        <v>43.8</v>
      </c>
      <c r="O124">
        <v>2</v>
      </c>
      <c r="P124">
        <v>258</v>
      </c>
      <c r="Q124">
        <v>883</v>
      </c>
      <c r="R124">
        <v>240</v>
      </c>
    </row>
    <row r="125" spans="1:18" x14ac:dyDescent="0.25">
      <c r="A125" s="7">
        <v>124</v>
      </c>
      <c r="B125" t="s">
        <v>271</v>
      </c>
      <c r="C125">
        <v>43</v>
      </c>
      <c r="D125">
        <v>23</v>
      </c>
      <c r="E125">
        <v>71</v>
      </c>
      <c r="F125">
        <v>14</v>
      </c>
      <c r="G125">
        <v>1</v>
      </c>
      <c r="H125">
        <v>0</v>
      </c>
      <c r="I125" s="14">
        <v>656671.80000000005</v>
      </c>
      <c r="J125">
        <v>282.10000000000002</v>
      </c>
      <c r="K125">
        <v>63</v>
      </c>
      <c r="L125">
        <v>60.6</v>
      </c>
      <c r="M125">
        <v>1.7330000000000001</v>
      </c>
      <c r="N125">
        <v>55</v>
      </c>
      <c r="O125">
        <v>5</v>
      </c>
      <c r="P125">
        <v>263</v>
      </c>
      <c r="Q125">
        <v>776</v>
      </c>
      <c r="R125">
        <v>204</v>
      </c>
    </row>
    <row r="126" spans="1:18" x14ac:dyDescent="0.25">
      <c r="A126" s="7">
        <v>125</v>
      </c>
      <c r="B126" t="s">
        <v>976</v>
      </c>
      <c r="C126">
        <v>35</v>
      </c>
      <c r="D126">
        <v>24</v>
      </c>
      <c r="E126">
        <v>74</v>
      </c>
      <c r="F126">
        <v>13</v>
      </c>
      <c r="G126">
        <v>1</v>
      </c>
      <c r="H126">
        <v>0</v>
      </c>
      <c r="I126" s="14">
        <v>651659.93999999994</v>
      </c>
      <c r="J126">
        <v>292.7</v>
      </c>
      <c r="K126">
        <v>56.9</v>
      </c>
      <c r="L126">
        <v>65.099999999999994</v>
      </c>
      <c r="M126">
        <v>1.788</v>
      </c>
      <c r="N126">
        <v>50</v>
      </c>
      <c r="O126">
        <v>6</v>
      </c>
      <c r="P126">
        <v>249</v>
      </c>
      <c r="Q126">
        <v>860</v>
      </c>
      <c r="R126">
        <v>188</v>
      </c>
    </row>
    <row r="127" spans="1:18" x14ac:dyDescent="0.25">
      <c r="A127" s="7">
        <v>126</v>
      </c>
      <c r="B127" t="s">
        <v>6</v>
      </c>
      <c r="C127">
        <v>48</v>
      </c>
      <c r="D127">
        <v>16</v>
      </c>
      <c r="E127">
        <v>44</v>
      </c>
      <c r="F127">
        <v>9</v>
      </c>
      <c r="G127">
        <v>1</v>
      </c>
      <c r="H127">
        <v>0</v>
      </c>
      <c r="I127" s="14">
        <v>646161</v>
      </c>
      <c r="J127">
        <v>277.39999999999998</v>
      </c>
      <c r="K127">
        <v>66.5</v>
      </c>
      <c r="L127">
        <v>63.6</v>
      </c>
      <c r="M127">
        <v>1.772</v>
      </c>
      <c r="N127">
        <v>56.4</v>
      </c>
      <c r="O127">
        <v>5</v>
      </c>
      <c r="P127">
        <v>149</v>
      </c>
      <c r="Q127">
        <v>497</v>
      </c>
      <c r="R127">
        <v>123</v>
      </c>
    </row>
    <row r="128" spans="1:18" x14ac:dyDescent="0.25">
      <c r="A128" s="7">
        <v>127</v>
      </c>
      <c r="B128" t="s">
        <v>131</v>
      </c>
      <c r="C128">
        <v>41</v>
      </c>
      <c r="D128">
        <v>25</v>
      </c>
      <c r="E128">
        <v>73</v>
      </c>
      <c r="F128">
        <v>13</v>
      </c>
      <c r="G128">
        <v>2</v>
      </c>
      <c r="H128">
        <v>0</v>
      </c>
      <c r="I128" s="14">
        <v>632282.56000000006</v>
      </c>
      <c r="J128">
        <v>276.8</v>
      </c>
      <c r="K128">
        <v>62.8</v>
      </c>
      <c r="L128">
        <v>61.6</v>
      </c>
      <c r="M128">
        <v>1.7310000000000001</v>
      </c>
      <c r="N128">
        <v>58.9</v>
      </c>
      <c r="O128">
        <v>8</v>
      </c>
      <c r="P128">
        <v>259</v>
      </c>
      <c r="Q128">
        <v>820</v>
      </c>
      <c r="R128">
        <v>194</v>
      </c>
    </row>
    <row r="129" spans="1:18" x14ac:dyDescent="0.25">
      <c r="A129" s="7">
        <v>128</v>
      </c>
      <c r="B129" t="s">
        <v>424</v>
      </c>
      <c r="C129">
        <v>37</v>
      </c>
      <c r="D129">
        <v>15</v>
      </c>
      <c r="E129">
        <v>44</v>
      </c>
      <c r="F129">
        <v>11</v>
      </c>
      <c r="G129">
        <v>1</v>
      </c>
      <c r="H129">
        <v>0</v>
      </c>
      <c r="I129" s="14">
        <v>610177.75</v>
      </c>
      <c r="J129">
        <v>295.3</v>
      </c>
      <c r="K129">
        <v>56.3</v>
      </c>
      <c r="L129">
        <v>61.2</v>
      </c>
      <c r="M129">
        <v>1.766</v>
      </c>
      <c r="N129">
        <v>61</v>
      </c>
      <c r="O129">
        <v>3</v>
      </c>
      <c r="P129">
        <v>144</v>
      </c>
      <c r="Q129">
        <v>487</v>
      </c>
      <c r="R129">
        <v>117</v>
      </c>
    </row>
    <row r="130" spans="1:18" x14ac:dyDescent="0.25">
      <c r="A130" s="7">
        <v>129</v>
      </c>
      <c r="B130" t="s">
        <v>332</v>
      </c>
      <c r="C130">
        <v>33</v>
      </c>
      <c r="D130">
        <v>22</v>
      </c>
      <c r="E130">
        <v>72</v>
      </c>
      <c r="F130">
        <v>14</v>
      </c>
      <c r="G130">
        <v>0</v>
      </c>
      <c r="H130">
        <v>0</v>
      </c>
      <c r="I130" s="14">
        <v>590925.19999999995</v>
      </c>
      <c r="J130">
        <v>282.8</v>
      </c>
      <c r="K130">
        <v>70.3</v>
      </c>
      <c r="L130">
        <v>66.7</v>
      </c>
      <c r="M130">
        <v>1.7789999999999999</v>
      </c>
      <c r="N130">
        <v>49.6</v>
      </c>
      <c r="O130">
        <v>4</v>
      </c>
      <c r="P130">
        <v>244</v>
      </c>
      <c r="Q130">
        <v>847</v>
      </c>
      <c r="R130">
        <v>183</v>
      </c>
    </row>
    <row r="131" spans="1:18" x14ac:dyDescent="0.25">
      <c r="A131" s="7">
        <v>130</v>
      </c>
      <c r="B131" t="s">
        <v>996</v>
      </c>
      <c r="C131">
        <v>26</v>
      </c>
      <c r="D131">
        <v>27</v>
      </c>
      <c r="E131">
        <v>75</v>
      </c>
      <c r="F131">
        <v>11</v>
      </c>
      <c r="G131">
        <v>1</v>
      </c>
      <c r="H131">
        <v>0</v>
      </c>
      <c r="I131" s="14">
        <v>590684.30000000005</v>
      </c>
      <c r="J131">
        <v>278.89999999999998</v>
      </c>
      <c r="K131">
        <v>62.5</v>
      </c>
      <c r="L131">
        <v>64</v>
      </c>
      <c r="M131">
        <v>1.7909999999999999</v>
      </c>
      <c r="N131">
        <v>46.5</v>
      </c>
      <c r="O131">
        <v>5</v>
      </c>
      <c r="P131">
        <v>232</v>
      </c>
      <c r="Q131">
        <v>882</v>
      </c>
      <c r="R131">
        <v>201</v>
      </c>
    </row>
    <row r="132" spans="1:18" x14ac:dyDescent="0.25">
      <c r="A132" s="7">
        <v>131</v>
      </c>
      <c r="B132" t="s">
        <v>446</v>
      </c>
      <c r="C132">
        <v>36</v>
      </c>
      <c r="D132">
        <v>23</v>
      </c>
      <c r="E132">
        <v>65</v>
      </c>
      <c r="F132">
        <v>10</v>
      </c>
      <c r="G132">
        <v>1</v>
      </c>
      <c r="H132">
        <v>0</v>
      </c>
      <c r="I132" s="14">
        <v>586942.25</v>
      </c>
      <c r="J132">
        <v>289.5</v>
      </c>
      <c r="K132">
        <v>61.9</v>
      </c>
      <c r="L132">
        <v>64.099999999999994</v>
      </c>
      <c r="M132">
        <v>1.768</v>
      </c>
      <c r="N132">
        <v>48.2</v>
      </c>
      <c r="O132">
        <v>3</v>
      </c>
      <c r="P132">
        <v>230</v>
      </c>
      <c r="Q132">
        <v>740</v>
      </c>
      <c r="R132">
        <v>170</v>
      </c>
    </row>
    <row r="133" spans="1:18" x14ac:dyDescent="0.25">
      <c r="A133" s="7">
        <v>132</v>
      </c>
      <c r="B133" t="s">
        <v>31</v>
      </c>
      <c r="C133">
        <v>51</v>
      </c>
      <c r="D133">
        <v>8</v>
      </c>
      <c r="E133">
        <v>17</v>
      </c>
      <c r="F133">
        <v>1</v>
      </c>
      <c r="G133">
        <v>1</v>
      </c>
      <c r="H133">
        <v>1</v>
      </c>
      <c r="I133" s="14">
        <v>568800</v>
      </c>
      <c r="J133" t="s">
        <v>391</v>
      </c>
      <c r="K133" t="s">
        <v>391</v>
      </c>
      <c r="L133" t="s">
        <v>391</v>
      </c>
      <c r="M133" t="s">
        <v>391</v>
      </c>
      <c r="N133" t="s">
        <v>391</v>
      </c>
      <c r="O133">
        <v>1</v>
      </c>
      <c r="P133">
        <v>63</v>
      </c>
      <c r="Q133">
        <v>182</v>
      </c>
      <c r="R133">
        <v>54</v>
      </c>
    </row>
    <row r="134" spans="1:18" x14ac:dyDescent="0.25">
      <c r="A134" s="7">
        <v>133</v>
      </c>
      <c r="B134" t="s">
        <v>392</v>
      </c>
      <c r="C134">
        <v>34</v>
      </c>
      <c r="D134">
        <v>26</v>
      </c>
      <c r="E134">
        <v>70</v>
      </c>
      <c r="F134">
        <v>10</v>
      </c>
      <c r="G134">
        <v>0</v>
      </c>
      <c r="H134">
        <v>0</v>
      </c>
      <c r="I134" s="14">
        <v>553878.30000000005</v>
      </c>
      <c r="J134">
        <v>289.39999999999998</v>
      </c>
      <c r="K134">
        <v>60.3</v>
      </c>
      <c r="L134">
        <v>70.5</v>
      </c>
      <c r="M134">
        <v>1.8129999999999999</v>
      </c>
      <c r="N134">
        <v>44.4</v>
      </c>
      <c r="O134">
        <v>3</v>
      </c>
      <c r="P134">
        <v>223</v>
      </c>
      <c r="Q134">
        <v>821</v>
      </c>
      <c r="R134">
        <v>194</v>
      </c>
    </row>
    <row r="135" spans="1:18" x14ac:dyDescent="0.25">
      <c r="A135" s="7">
        <v>134</v>
      </c>
      <c r="B135" t="s">
        <v>272</v>
      </c>
      <c r="C135">
        <v>39</v>
      </c>
      <c r="D135">
        <v>23</v>
      </c>
      <c r="E135">
        <v>55</v>
      </c>
      <c r="F135">
        <v>5</v>
      </c>
      <c r="G135">
        <v>2</v>
      </c>
      <c r="H135">
        <v>0</v>
      </c>
      <c r="I135" s="14">
        <v>545187.19999999995</v>
      </c>
      <c r="J135">
        <v>279.10000000000002</v>
      </c>
      <c r="K135">
        <v>61.4</v>
      </c>
      <c r="L135">
        <v>61.1</v>
      </c>
      <c r="M135">
        <v>1.7829999999999999</v>
      </c>
      <c r="N135">
        <v>46.9</v>
      </c>
      <c r="O135">
        <v>1</v>
      </c>
      <c r="P135">
        <v>179</v>
      </c>
      <c r="Q135">
        <v>615</v>
      </c>
      <c r="R135">
        <v>169</v>
      </c>
    </row>
    <row r="136" spans="1:18" x14ac:dyDescent="0.25">
      <c r="A136" s="7">
        <v>135</v>
      </c>
      <c r="B136" t="s">
        <v>48</v>
      </c>
      <c r="C136">
        <v>44</v>
      </c>
      <c r="D136">
        <v>25</v>
      </c>
      <c r="E136">
        <v>84</v>
      </c>
      <c r="F136">
        <v>18</v>
      </c>
      <c r="G136">
        <v>1</v>
      </c>
      <c r="H136">
        <v>0</v>
      </c>
      <c r="I136" s="14">
        <v>538332.6</v>
      </c>
      <c r="J136">
        <v>284.7</v>
      </c>
      <c r="K136">
        <v>62.5</v>
      </c>
      <c r="L136">
        <v>65.2</v>
      </c>
      <c r="M136">
        <v>1.788</v>
      </c>
      <c r="N136">
        <v>61.7</v>
      </c>
      <c r="O136">
        <v>3</v>
      </c>
      <c r="P136">
        <v>280</v>
      </c>
      <c r="Q136">
        <v>1008</v>
      </c>
      <c r="R136">
        <v>193</v>
      </c>
    </row>
    <row r="137" spans="1:18" x14ac:dyDescent="0.25">
      <c r="A137" s="7">
        <v>136</v>
      </c>
      <c r="B137" t="s">
        <v>342</v>
      </c>
      <c r="C137">
        <v>39</v>
      </c>
      <c r="D137">
        <v>28</v>
      </c>
      <c r="E137">
        <v>84</v>
      </c>
      <c r="F137">
        <v>14</v>
      </c>
      <c r="G137">
        <v>1</v>
      </c>
      <c r="H137">
        <v>0</v>
      </c>
      <c r="I137" s="14">
        <v>520479.06</v>
      </c>
      <c r="J137">
        <v>291</v>
      </c>
      <c r="K137">
        <v>56.3</v>
      </c>
      <c r="L137">
        <v>61</v>
      </c>
      <c r="M137">
        <v>1.78</v>
      </c>
      <c r="N137">
        <v>51.8</v>
      </c>
      <c r="O137">
        <v>3</v>
      </c>
      <c r="P137">
        <v>283</v>
      </c>
      <c r="Q137">
        <v>914</v>
      </c>
      <c r="R137">
        <v>265</v>
      </c>
    </row>
    <row r="138" spans="1:18" x14ac:dyDescent="0.25">
      <c r="A138" s="7">
        <v>137</v>
      </c>
      <c r="B138" t="s">
        <v>997</v>
      </c>
      <c r="C138">
        <v>33</v>
      </c>
      <c r="D138">
        <v>21</v>
      </c>
      <c r="E138">
        <v>64</v>
      </c>
      <c r="F138">
        <v>11</v>
      </c>
      <c r="G138">
        <v>2</v>
      </c>
      <c r="H138">
        <v>0</v>
      </c>
      <c r="I138" s="14">
        <v>511398.56</v>
      </c>
      <c r="J138">
        <v>297.2</v>
      </c>
      <c r="K138">
        <v>55</v>
      </c>
      <c r="L138">
        <v>63.7</v>
      </c>
      <c r="M138">
        <v>1.7869999999999999</v>
      </c>
      <c r="N138">
        <v>59.5</v>
      </c>
      <c r="O138">
        <v>4</v>
      </c>
      <c r="P138">
        <v>209</v>
      </c>
      <c r="Q138">
        <v>721</v>
      </c>
      <c r="R138">
        <v>172</v>
      </c>
    </row>
    <row r="139" spans="1:18" x14ac:dyDescent="0.25">
      <c r="A139" s="7">
        <v>138</v>
      </c>
      <c r="B139" t="s">
        <v>8</v>
      </c>
      <c r="C139">
        <v>41</v>
      </c>
      <c r="D139">
        <v>24</v>
      </c>
      <c r="E139">
        <v>76</v>
      </c>
      <c r="F139">
        <v>14</v>
      </c>
      <c r="G139">
        <v>1</v>
      </c>
      <c r="H139">
        <v>0</v>
      </c>
      <c r="I139" s="14">
        <v>510660.53</v>
      </c>
      <c r="J139">
        <v>288.89999999999998</v>
      </c>
      <c r="K139">
        <v>60.7</v>
      </c>
      <c r="L139">
        <v>67</v>
      </c>
      <c r="M139">
        <v>1.8029999999999999</v>
      </c>
      <c r="N139">
        <v>48.6</v>
      </c>
      <c r="O139">
        <v>9</v>
      </c>
      <c r="P139">
        <v>245</v>
      </c>
      <c r="Q139">
        <v>892</v>
      </c>
      <c r="R139">
        <v>201</v>
      </c>
    </row>
    <row r="140" spans="1:18" x14ac:dyDescent="0.25">
      <c r="A140" s="7">
        <v>139</v>
      </c>
      <c r="B140" t="s">
        <v>309</v>
      </c>
      <c r="C140">
        <v>39</v>
      </c>
      <c r="D140">
        <v>21</v>
      </c>
      <c r="E140">
        <v>69</v>
      </c>
      <c r="F140">
        <v>15</v>
      </c>
      <c r="G140">
        <v>0</v>
      </c>
      <c r="H140">
        <v>0</v>
      </c>
      <c r="I140" s="14">
        <v>500798.47</v>
      </c>
      <c r="J140">
        <v>286</v>
      </c>
      <c r="K140">
        <v>65.599999999999994</v>
      </c>
      <c r="L140">
        <v>64.3</v>
      </c>
      <c r="M140">
        <v>1.8</v>
      </c>
      <c r="N140">
        <v>50</v>
      </c>
      <c r="O140">
        <v>10</v>
      </c>
      <c r="P140">
        <v>227</v>
      </c>
      <c r="Q140">
        <v>792</v>
      </c>
      <c r="R140">
        <v>186</v>
      </c>
    </row>
    <row r="141" spans="1:18" x14ac:dyDescent="0.25">
      <c r="A141" s="7">
        <v>140</v>
      </c>
      <c r="B141" t="s">
        <v>409</v>
      </c>
      <c r="C141">
        <v>32</v>
      </c>
      <c r="D141">
        <v>12</v>
      </c>
      <c r="E141">
        <v>29</v>
      </c>
      <c r="F141">
        <v>6</v>
      </c>
      <c r="G141">
        <v>1</v>
      </c>
      <c r="H141">
        <v>0</v>
      </c>
      <c r="I141" s="14">
        <v>497407.63</v>
      </c>
      <c r="J141" t="s">
        <v>391</v>
      </c>
      <c r="K141" t="s">
        <v>391</v>
      </c>
      <c r="L141" t="s">
        <v>391</v>
      </c>
      <c r="M141" t="s">
        <v>391</v>
      </c>
      <c r="N141" t="s">
        <v>391</v>
      </c>
      <c r="O141">
        <v>2</v>
      </c>
      <c r="P141">
        <v>91</v>
      </c>
      <c r="Q141">
        <v>339</v>
      </c>
      <c r="R141">
        <v>62</v>
      </c>
    </row>
    <row r="142" spans="1:18" x14ac:dyDescent="0.25">
      <c r="A142" s="7">
        <v>141</v>
      </c>
      <c r="B142" t="s">
        <v>133</v>
      </c>
      <c r="C142">
        <v>46</v>
      </c>
      <c r="D142">
        <v>23</v>
      </c>
      <c r="E142">
        <v>67</v>
      </c>
      <c r="F142">
        <v>11</v>
      </c>
      <c r="G142">
        <v>2</v>
      </c>
      <c r="H142">
        <v>0</v>
      </c>
      <c r="I142" s="14">
        <v>495390.4</v>
      </c>
      <c r="J142">
        <v>274.8</v>
      </c>
      <c r="K142">
        <v>65.2</v>
      </c>
      <c r="L142">
        <v>64.400000000000006</v>
      </c>
      <c r="M142">
        <v>1.788</v>
      </c>
      <c r="N142">
        <v>50.4</v>
      </c>
      <c r="O142">
        <v>2</v>
      </c>
      <c r="P142">
        <v>220</v>
      </c>
      <c r="Q142">
        <v>778</v>
      </c>
      <c r="R142">
        <v>188</v>
      </c>
    </row>
    <row r="143" spans="1:18" x14ac:dyDescent="0.25">
      <c r="A143" s="7">
        <v>142</v>
      </c>
      <c r="B143" t="s">
        <v>974</v>
      </c>
      <c r="C143">
        <v>51</v>
      </c>
      <c r="D143">
        <v>3</v>
      </c>
      <c r="E143">
        <v>12</v>
      </c>
      <c r="F143">
        <v>3</v>
      </c>
      <c r="G143">
        <v>1</v>
      </c>
      <c r="H143">
        <v>0</v>
      </c>
      <c r="I143" s="14">
        <v>491547.28</v>
      </c>
      <c r="J143" t="s">
        <v>391</v>
      </c>
      <c r="K143" t="s">
        <v>391</v>
      </c>
      <c r="L143" t="s">
        <v>391</v>
      </c>
      <c r="M143" t="s">
        <v>391</v>
      </c>
      <c r="N143" t="s">
        <v>391</v>
      </c>
      <c r="O143">
        <v>0</v>
      </c>
      <c r="P143">
        <v>45</v>
      </c>
      <c r="Q143">
        <v>131</v>
      </c>
      <c r="R143">
        <v>34</v>
      </c>
    </row>
    <row r="144" spans="1:18" x14ac:dyDescent="0.25">
      <c r="A144" s="7">
        <v>143</v>
      </c>
      <c r="B144" t="s">
        <v>998</v>
      </c>
      <c r="C144">
        <v>37</v>
      </c>
      <c r="D144">
        <v>19</v>
      </c>
      <c r="E144">
        <v>55</v>
      </c>
      <c r="F144">
        <v>9</v>
      </c>
      <c r="G144">
        <v>2</v>
      </c>
      <c r="H144">
        <v>0</v>
      </c>
      <c r="I144" s="14">
        <v>490756.2</v>
      </c>
      <c r="J144">
        <v>299.2</v>
      </c>
      <c r="K144">
        <v>62.7</v>
      </c>
      <c r="L144">
        <v>68</v>
      </c>
      <c r="M144">
        <v>1.8140000000000001</v>
      </c>
      <c r="N144">
        <v>42.9</v>
      </c>
      <c r="O144">
        <v>6</v>
      </c>
      <c r="P144">
        <v>191</v>
      </c>
      <c r="Q144">
        <v>612</v>
      </c>
      <c r="R144">
        <v>156</v>
      </c>
    </row>
    <row r="145" spans="1:18" x14ac:dyDescent="0.25">
      <c r="A145" s="7">
        <v>144</v>
      </c>
      <c r="B145" t="s">
        <v>999</v>
      </c>
      <c r="C145">
        <v>33</v>
      </c>
      <c r="D145">
        <v>7</v>
      </c>
      <c r="E145">
        <v>20</v>
      </c>
      <c r="F145">
        <v>5</v>
      </c>
      <c r="G145">
        <v>1</v>
      </c>
      <c r="H145">
        <v>0</v>
      </c>
      <c r="I145" s="14">
        <v>483757.63</v>
      </c>
      <c r="J145" t="s">
        <v>391</v>
      </c>
      <c r="K145" t="s">
        <v>391</v>
      </c>
      <c r="L145" t="s">
        <v>391</v>
      </c>
      <c r="M145" t="s">
        <v>391</v>
      </c>
      <c r="N145" t="s">
        <v>391</v>
      </c>
      <c r="O145">
        <v>1</v>
      </c>
      <c r="P145">
        <v>68</v>
      </c>
      <c r="Q145">
        <v>215</v>
      </c>
      <c r="R145">
        <v>73</v>
      </c>
    </row>
    <row r="146" spans="1:18" x14ac:dyDescent="0.25">
      <c r="A146" s="7">
        <v>145</v>
      </c>
      <c r="B146" t="s">
        <v>372</v>
      </c>
      <c r="C146">
        <v>30</v>
      </c>
      <c r="D146">
        <v>10</v>
      </c>
      <c r="E146">
        <v>33</v>
      </c>
      <c r="F146">
        <v>7</v>
      </c>
      <c r="G146">
        <v>0</v>
      </c>
      <c r="H146">
        <v>0</v>
      </c>
      <c r="I146" s="14">
        <v>473219.78</v>
      </c>
      <c r="J146" t="s">
        <v>391</v>
      </c>
      <c r="K146" t="s">
        <v>391</v>
      </c>
      <c r="L146" t="s">
        <v>391</v>
      </c>
      <c r="M146" t="s">
        <v>391</v>
      </c>
      <c r="N146" t="s">
        <v>391</v>
      </c>
      <c r="O146">
        <v>2</v>
      </c>
      <c r="P146">
        <v>119</v>
      </c>
      <c r="Q146">
        <v>396</v>
      </c>
      <c r="R146">
        <v>66</v>
      </c>
    </row>
    <row r="147" spans="1:18" x14ac:dyDescent="0.25">
      <c r="A147" s="7">
        <v>146</v>
      </c>
      <c r="B147" t="s">
        <v>1000</v>
      </c>
      <c r="C147">
        <v>28</v>
      </c>
      <c r="D147">
        <v>25</v>
      </c>
      <c r="E147">
        <v>71</v>
      </c>
      <c r="F147">
        <v>11</v>
      </c>
      <c r="G147">
        <v>0</v>
      </c>
      <c r="H147">
        <v>0</v>
      </c>
      <c r="I147" s="14">
        <v>454871.25</v>
      </c>
      <c r="J147">
        <v>297.7</v>
      </c>
      <c r="K147">
        <v>59.6</v>
      </c>
      <c r="L147">
        <v>65.599999999999994</v>
      </c>
      <c r="M147">
        <v>1.79</v>
      </c>
      <c r="N147">
        <v>43.1</v>
      </c>
      <c r="O147">
        <v>5</v>
      </c>
      <c r="P147">
        <v>237</v>
      </c>
      <c r="Q147">
        <v>818</v>
      </c>
      <c r="R147">
        <v>199</v>
      </c>
    </row>
    <row r="148" spans="1:18" x14ac:dyDescent="0.25">
      <c r="A148" s="7">
        <v>147</v>
      </c>
      <c r="B148" t="s">
        <v>1001</v>
      </c>
      <c r="C148">
        <v>37</v>
      </c>
      <c r="D148">
        <v>24</v>
      </c>
      <c r="E148">
        <v>77</v>
      </c>
      <c r="F148">
        <v>17</v>
      </c>
      <c r="G148">
        <v>1</v>
      </c>
      <c r="H148">
        <v>0</v>
      </c>
      <c r="I148" s="14">
        <v>452184</v>
      </c>
      <c r="J148">
        <v>297</v>
      </c>
      <c r="K148">
        <v>58.1</v>
      </c>
      <c r="L148">
        <v>66.599999999999994</v>
      </c>
      <c r="M148">
        <v>1.78</v>
      </c>
      <c r="N148">
        <v>58.7</v>
      </c>
      <c r="O148">
        <v>9</v>
      </c>
      <c r="P148">
        <v>280</v>
      </c>
      <c r="Q148">
        <v>849</v>
      </c>
      <c r="R148">
        <v>215</v>
      </c>
    </row>
    <row r="149" spans="1:18" x14ac:dyDescent="0.25">
      <c r="A149" s="7">
        <v>148</v>
      </c>
      <c r="B149" t="s">
        <v>411</v>
      </c>
      <c r="C149">
        <v>45</v>
      </c>
      <c r="D149">
        <v>18</v>
      </c>
      <c r="E149">
        <v>52</v>
      </c>
      <c r="F149">
        <v>8</v>
      </c>
      <c r="G149">
        <v>1</v>
      </c>
      <c r="H149">
        <v>0</v>
      </c>
      <c r="I149" s="14">
        <v>444238.13</v>
      </c>
      <c r="J149">
        <v>287.2</v>
      </c>
      <c r="K149">
        <v>60.2</v>
      </c>
      <c r="L149">
        <v>63.1</v>
      </c>
      <c r="M149">
        <v>1.819</v>
      </c>
      <c r="N149">
        <v>55.6</v>
      </c>
      <c r="O149">
        <v>5</v>
      </c>
      <c r="P149">
        <v>162</v>
      </c>
      <c r="Q149">
        <v>585</v>
      </c>
      <c r="R149">
        <v>159</v>
      </c>
    </row>
    <row r="150" spans="1:18" x14ac:dyDescent="0.25">
      <c r="A150" s="7">
        <v>149</v>
      </c>
      <c r="B150" t="s">
        <v>436</v>
      </c>
      <c r="C150">
        <v>25</v>
      </c>
      <c r="D150">
        <v>24</v>
      </c>
      <c r="E150">
        <v>63</v>
      </c>
      <c r="F150">
        <v>9</v>
      </c>
      <c r="G150">
        <v>0</v>
      </c>
      <c r="H150">
        <v>0</v>
      </c>
      <c r="I150" s="14">
        <v>443698.47</v>
      </c>
      <c r="J150">
        <v>287.5</v>
      </c>
      <c r="K150">
        <v>59.2</v>
      </c>
      <c r="L150">
        <v>63.8</v>
      </c>
      <c r="M150">
        <v>1.786</v>
      </c>
      <c r="N150">
        <v>47.6</v>
      </c>
      <c r="O150">
        <v>6</v>
      </c>
      <c r="P150">
        <v>215</v>
      </c>
      <c r="Q150">
        <v>688</v>
      </c>
      <c r="R150">
        <v>198</v>
      </c>
    </row>
    <row r="151" spans="1:18" x14ac:dyDescent="0.25">
      <c r="A151" s="7">
        <v>150</v>
      </c>
      <c r="B151" t="s">
        <v>243</v>
      </c>
      <c r="C151">
        <v>43</v>
      </c>
      <c r="D151">
        <v>23</v>
      </c>
      <c r="E151">
        <v>71</v>
      </c>
      <c r="F151">
        <v>13</v>
      </c>
      <c r="G151">
        <v>0</v>
      </c>
      <c r="H151">
        <v>0</v>
      </c>
      <c r="I151" s="14">
        <v>442198.2</v>
      </c>
      <c r="J151">
        <v>292.8</v>
      </c>
      <c r="K151">
        <v>59.8</v>
      </c>
      <c r="L151">
        <v>65.7</v>
      </c>
      <c r="M151">
        <v>1.823</v>
      </c>
      <c r="N151">
        <v>50.4</v>
      </c>
      <c r="O151">
        <v>7</v>
      </c>
      <c r="P151">
        <v>238</v>
      </c>
      <c r="Q151">
        <v>786</v>
      </c>
      <c r="R151">
        <v>225</v>
      </c>
    </row>
    <row r="152" spans="1:18" x14ac:dyDescent="0.25">
      <c r="A152" s="7">
        <v>151</v>
      </c>
      <c r="B152" t="s">
        <v>69</v>
      </c>
      <c r="C152">
        <v>37</v>
      </c>
      <c r="D152">
        <v>16</v>
      </c>
      <c r="E152">
        <v>36</v>
      </c>
      <c r="F152">
        <v>4</v>
      </c>
      <c r="G152">
        <v>2</v>
      </c>
      <c r="H152">
        <v>0</v>
      </c>
      <c r="I152" s="14">
        <v>428965.56</v>
      </c>
      <c r="J152" t="s">
        <v>391</v>
      </c>
      <c r="K152" t="s">
        <v>391</v>
      </c>
      <c r="L152" t="s">
        <v>391</v>
      </c>
      <c r="M152" t="s">
        <v>391</v>
      </c>
      <c r="N152" t="s">
        <v>391</v>
      </c>
      <c r="O152">
        <v>1</v>
      </c>
      <c r="P152">
        <v>104</v>
      </c>
      <c r="Q152">
        <v>396</v>
      </c>
      <c r="R152">
        <v>110</v>
      </c>
    </row>
    <row r="153" spans="1:18" x14ac:dyDescent="0.25">
      <c r="A153" s="7">
        <v>152</v>
      </c>
      <c r="B153" t="s">
        <v>217</v>
      </c>
      <c r="C153">
        <v>40</v>
      </c>
      <c r="D153">
        <v>24</v>
      </c>
      <c r="E153">
        <v>65</v>
      </c>
      <c r="F153">
        <v>9</v>
      </c>
      <c r="G153">
        <v>1</v>
      </c>
      <c r="H153">
        <v>0</v>
      </c>
      <c r="I153" s="14">
        <v>428922.16</v>
      </c>
      <c r="J153">
        <v>299.60000000000002</v>
      </c>
      <c r="K153">
        <v>53.4</v>
      </c>
      <c r="L153">
        <v>65.8</v>
      </c>
      <c r="M153">
        <v>1.7789999999999999</v>
      </c>
      <c r="N153">
        <v>52.4</v>
      </c>
      <c r="O153">
        <v>6</v>
      </c>
      <c r="P153">
        <v>216</v>
      </c>
      <c r="Q153">
        <v>754</v>
      </c>
      <c r="R153">
        <v>165</v>
      </c>
    </row>
    <row r="154" spans="1:18" x14ac:dyDescent="0.25">
      <c r="A154" s="7">
        <v>153</v>
      </c>
      <c r="B154" t="s">
        <v>371</v>
      </c>
      <c r="C154">
        <v>30</v>
      </c>
      <c r="D154">
        <v>26</v>
      </c>
      <c r="E154">
        <v>70</v>
      </c>
      <c r="F154">
        <v>8</v>
      </c>
      <c r="G154">
        <v>1</v>
      </c>
      <c r="H154">
        <v>0</v>
      </c>
      <c r="I154" s="14">
        <v>425394.63</v>
      </c>
      <c r="J154">
        <v>280.5</v>
      </c>
      <c r="K154">
        <v>54.6</v>
      </c>
      <c r="L154">
        <v>62.1</v>
      </c>
      <c r="M154">
        <v>1.798</v>
      </c>
      <c r="N154">
        <v>63.3</v>
      </c>
      <c r="O154">
        <v>1</v>
      </c>
      <c r="P154">
        <v>199</v>
      </c>
      <c r="Q154">
        <v>845</v>
      </c>
      <c r="R154">
        <v>192</v>
      </c>
    </row>
    <row r="155" spans="1:18" x14ac:dyDescent="0.25">
      <c r="A155" s="7">
        <v>154</v>
      </c>
      <c r="B155" t="s">
        <v>430</v>
      </c>
      <c r="C155">
        <v>23</v>
      </c>
      <c r="D155">
        <v>22</v>
      </c>
      <c r="E155">
        <v>70</v>
      </c>
      <c r="F155">
        <v>13</v>
      </c>
      <c r="G155">
        <v>1</v>
      </c>
      <c r="H155">
        <v>0</v>
      </c>
      <c r="I155" s="14">
        <v>424540.97</v>
      </c>
      <c r="J155">
        <v>291.3</v>
      </c>
      <c r="K155">
        <v>55.5</v>
      </c>
      <c r="L155">
        <v>66</v>
      </c>
      <c r="M155">
        <v>1.8160000000000001</v>
      </c>
      <c r="N155">
        <v>47.9</v>
      </c>
      <c r="O155">
        <v>6</v>
      </c>
      <c r="P155">
        <v>224</v>
      </c>
      <c r="Q155">
        <v>790</v>
      </c>
      <c r="R155">
        <v>212</v>
      </c>
    </row>
    <row r="156" spans="1:18" x14ac:dyDescent="0.25">
      <c r="A156" s="7">
        <v>155</v>
      </c>
      <c r="B156" t="s">
        <v>421</v>
      </c>
      <c r="C156">
        <v>32</v>
      </c>
      <c r="D156">
        <v>9</v>
      </c>
      <c r="E156">
        <v>26</v>
      </c>
      <c r="F156">
        <v>6</v>
      </c>
      <c r="G156">
        <v>1</v>
      </c>
      <c r="H156">
        <v>0</v>
      </c>
      <c r="I156" s="14">
        <v>423963.4</v>
      </c>
      <c r="J156" t="s">
        <v>391</v>
      </c>
      <c r="K156" t="s">
        <v>391</v>
      </c>
      <c r="L156" t="s">
        <v>391</v>
      </c>
      <c r="M156" t="s">
        <v>391</v>
      </c>
      <c r="N156" t="s">
        <v>391</v>
      </c>
      <c r="O156">
        <v>2</v>
      </c>
      <c r="P156">
        <v>79</v>
      </c>
      <c r="Q156">
        <v>286</v>
      </c>
      <c r="R156">
        <v>86</v>
      </c>
    </row>
    <row r="157" spans="1:18" x14ac:dyDescent="0.25">
      <c r="A157" s="7">
        <v>156</v>
      </c>
      <c r="B157" t="s">
        <v>1002</v>
      </c>
      <c r="C157">
        <v>25</v>
      </c>
      <c r="D157">
        <v>25</v>
      </c>
      <c r="E157">
        <v>71</v>
      </c>
      <c r="F157">
        <v>11</v>
      </c>
      <c r="G157">
        <v>1</v>
      </c>
      <c r="H157">
        <v>0</v>
      </c>
      <c r="I157" s="14">
        <v>419416.4</v>
      </c>
      <c r="J157">
        <v>279</v>
      </c>
      <c r="K157">
        <v>67.8</v>
      </c>
      <c r="L157">
        <v>65.3</v>
      </c>
      <c r="M157">
        <v>1.802</v>
      </c>
      <c r="N157">
        <v>42.9</v>
      </c>
      <c r="O157">
        <v>8</v>
      </c>
      <c r="P157">
        <v>225</v>
      </c>
      <c r="Q157">
        <v>812</v>
      </c>
      <c r="R157">
        <v>209</v>
      </c>
    </row>
    <row r="158" spans="1:18" x14ac:dyDescent="0.25">
      <c r="A158" s="7">
        <v>157</v>
      </c>
      <c r="B158" t="s">
        <v>1003</v>
      </c>
      <c r="C158">
        <v>35</v>
      </c>
      <c r="D158">
        <v>9</v>
      </c>
      <c r="E158">
        <v>26</v>
      </c>
      <c r="F158">
        <v>6</v>
      </c>
      <c r="G158">
        <v>1</v>
      </c>
      <c r="H158">
        <v>0</v>
      </c>
      <c r="I158" s="14">
        <v>402106</v>
      </c>
      <c r="J158" t="s">
        <v>391</v>
      </c>
      <c r="K158" t="s">
        <v>391</v>
      </c>
      <c r="L158" t="s">
        <v>391</v>
      </c>
      <c r="M158" t="s">
        <v>391</v>
      </c>
      <c r="N158" t="s">
        <v>391</v>
      </c>
      <c r="O158">
        <v>4</v>
      </c>
      <c r="P158">
        <v>79</v>
      </c>
      <c r="Q158">
        <v>296</v>
      </c>
      <c r="R158">
        <v>72</v>
      </c>
    </row>
    <row r="159" spans="1:18" x14ac:dyDescent="0.25">
      <c r="A159" s="7">
        <v>158</v>
      </c>
      <c r="B159" t="s">
        <v>1004</v>
      </c>
      <c r="C159">
        <v>28</v>
      </c>
      <c r="D159">
        <v>21</v>
      </c>
      <c r="E159">
        <v>68</v>
      </c>
      <c r="F159">
        <v>13</v>
      </c>
      <c r="G159">
        <v>0</v>
      </c>
      <c r="H159">
        <v>0</v>
      </c>
      <c r="I159" s="14">
        <v>401957.5</v>
      </c>
      <c r="J159">
        <v>295</v>
      </c>
      <c r="K159">
        <v>60.1</v>
      </c>
      <c r="L159">
        <v>67.400000000000006</v>
      </c>
      <c r="M159">
        <v>1.7929999999999999</v>
      </c>
      <c r="N159">
        <v>51.5</v>
      </c>
      <c r="O159">
        <v>4</v>
      </c>
      <c r="P159">
        <v>236</v>
      </c>
      <c r="Q159">
        <v>772</v>
      </c>
      <c r="R159">
        <v>190</v>
      </c>
    </row>
    <row r="160" spans="1:18" x14ac:dyDescent="0.25">
      <c r="A160" s="7">
        <v>159</v>
      </c>
      <c r="B160" t="s">
        <v>208</v>
      </c>
      <c r="C160">
        <v>39</v>
      </c>
      <c r="D160">
        <v>16</v>
      </c>
      <c r="E160">
        <v>46</v>
      </c>
      <c r="F160">
        <v>8</v>
      </c>
      <c r="G160">
        <v>1</v>
      </c>
      <c r="H160">
        <v>0</v>
      </c>
      <c r="I160" s="14">
        <v>399285.72</v>
      </c>
      <c r="J160">
        <v>289.8</v>
      </c>
      <c r="K160">
        <v>65.3</v>
      </c>
      <c r="L160">
        <v>63.5</v>
      </c>
      <c r="M160">
        <v>1.768</v>
      </c>
      <c r="N160">
        <v>50.7</v>
      </c>
      <c r="O160">
        <v>1</v>
      </c>
      <c r="P160">
        <v>174</v>
      </c>
      <c r="Q160">
        <v>499</v>
      </c>
      <c r="R160">
        <v>142</v>
      </c>
    </row>
    <row r="161" spans="1:18" x14ac:dyDescent="0.25">
      <c r="A161" s="7">
        <v>160</v>
      </c>
      <c r="B161" t="s">
        <v>951</v>
      </c>
      <c r="C161">
        <v>24</v>
      </c>
      <c r="D161">
        <v>25</v>
      </c>
      <c r="E161">
        <v>67</v>
      </c>
      <c r="F161">
        <v>10</v>
      </c>
      <c r="G161">
        <v>1</v>
      </c>
      <c r="H161">
        <v>0</v>
      </c>
      <c r="I161" s="14">
        <v>391762.56</v>
      </c>
      <c r="J161">
        <v>298.8</v>
      </c>
      <c r="K161">
        <v>51.5</v>
      </c>
      <c r="L161">
        <v>64.3</v>
      </c>
      <c r="M161">
        <v>1.792</v>
      </c>
      <c r="N161">
        <v>44.2</v>
      </c>
      <c r="O161">
        <v>3</v>
      </c>
      <c r="P161">
        <v>229</v>
      </c>
      <c r="Q161">
        <v>742</v>
      </c>
      <c r="R161">
        <v>201</v>
      </c>
    </row>
    <row r="162" spans="1:18" x14ac:dyDescent="0.25">
      <c r="A162" s="7">
        <v>161</v>
      </c>
      <c r="B162" t="s">
        <v>29</v>
      </c>
      <c r="C162">
        <v>38</v>
      </c>
      <c r="D162">
        <v>19</v>
      </c>
      <c r="E162">
        <v>57</v>
      </c>
      <c r="F162">
        <v>10</v>
      </c>
      <c r="G162">
        <v>0</v>
      </c>
      <c r="H162">
        <v>0</v>
      </c>
      <c r="I162" s="14">
        <v>372543.34</v>
      </c>
      <c r="J162">
        <v>274.89999999999998</v>
      </c>
      <c r="K162">
        <v>60.5</v>
      </c>
      <c r="L162">
        <v>63.8</v>
      </c>
      <c r="M162">
        <v>1.8180000000000001</v>
      </c>
      <c r="N162">
        <v>42</v>
      </c>
      <c r="O162">
        <v>1</v>
      </c>
      <c r="P162">
        <v>171</v>
      </c>
      <c r="Q162">
        <v>652</v>
      </c>
      <c r="R162">
        <v>177</v>
      </c>
    </row>
    <row r="163" spans="1:18" x14ac:dyDescent="0.25">
      <c r="A163" s="7">
        <v>162</v>
      </c>
      <c r="B163" t="s">
        <v>251</v>
      </c>
      <c r="C163">
        <v>35</v>
      </c>
      <c r="D163">
        <v>24</v>
      </c>
      <c r="E163">
        <v>69</v>
      </c>
      <c r="F163">
        <v>11</v>
      </c>
      <c r="G163">
        <v>1</v>
      </c>
      <c r="H163">
        <v>0</v>
      </c>
      <c r="I163" s="14">
        <v>360548.66</v>
      </c>
      <c r="J163">
        <v>283.60000000000002</v>
      </c>
      <c r="K163">
        <v>61.2</v>
      </c>
      <c r="L163">
        <v>66.5</v>
      </c>
      <c r="M163">
        <v>1.8380000000000001</v>
      </c>
      <c r="N163">
        <v>47.9</v>
      </c>
      <c r="O163">
        <v>1</v>
      </c>
      <c r="P163">
        <v>194</v>
      </c>
      <c r="Q163">
        <v>837</v>
      </c>
      <c r="R163">
        <v>191</v>
      </c>
    </row>
    <row r="164" spans="1:18" x14ac:dyDescent="0.25">
      <c r="A164" s="7">
        <v>163</v>
      </c>
      <c r="B164" t="s">
        <v>1005</v>
      </c>
      <c r="C164">
        <v>28</v>
      </c>
      <c r="D164">
        <v>9</v>
      </c>
      <c r="E164">
        <v>24</v>
      </c>
      <c r="F164">
        <v>5</v>
      </c>
      <c r="G164">
        <v>1</v>
      </c>
      <c r="H164">
        <v>0</v>
      </c>
      <c r="I164" s="14">
        <v>345550.97</v>
      </c>
      <c r="J164" t="s">
        <v>391</v>
      </c>
      <c r="K164" t="s">
        <v>391</v>
      </c>
      <c r="L164" t="s">
        <v>391</v>
      </c>
      <c r="M164" t="s">
        <v>391</v>
      </c>
      <c r="N164" t="s">
        <v>391</v>
      </c>
      <c r="O164">
        <v>3</v>
      </c>
      <c r="P164">
        <v>65</v>
      </c>
      <c r="Q164">
        <v>271</v>
      </c>
      <c r="R164">
        <v>81</v>
      </c>
    </row>
    <row r="165" spans="1:18" x14ac:dyDescent="0.25">
      <c r="A165" s="7">
        <v>164</v>
      </c>
      <c r="B165" t="s">
        <v>143</v>
      </c>
      <c r="C165">
        <v>47</v>
      </c>
      <c r="D165">
        <v>22</v>
      </c>
      <c r="E165">
        <v>65</v>
      </c>
      <c r="F165">
        <v>11</v>
      </c>
      <c r="G165">
        <v>0</v>
      </c>
      <c r="H165">
        <v>0</v>
      </c>
      <c r="I165" s="14">
        <v>345325.3</v>
      </c>
      <c r="J165">
        <v>286.3</v>
      </c>
      <c r="K165">
        <v>64.8</v>
      </c>
      <c r="L165">
        <v>60.7</v>
      </c>
      <c r="M165">
        <v>1.8029999999999999</v>
      </c>
      <c r="N165">
        <v>62.6</v>
      </c>
      <c r="O165">
        <v>3</v>
      </c>
      <c r="P165">
        <v>193</v>
      </c>
      <c r="Q165">
        <v>759</v>
      </c>
      <c r="R165">
        <v>189</v>
      </c>
    </row>
    <row r="166" spans="1:18" x14ac:dyDescent="0.25">
      <c r="A166" s="7">
        <v>165</v>
      </c>
      <c r="B166" t="s">
        <v>317</v>
      </c>
      <c r="C166">
        <v>40</v>
      </c>
      <c r="D166">
        <v>22</v>
      </c>
      <c r="E166">
        <v>70</v>
      </c>
      <c r="F166">
        <v>14</v>
      </c>
      <c r="G166">
        <v>0</v>
      </c>
      <c r="H166">
        <v>0</v>
      </c>
      <c r="I166" s="14">
        <v>338920.94</v>
      </c>
      <c r="J166">
        <v>280.10000000000002</v>
      </c>
      <c r="K166">
        <v>67.400000000000006</v>
      </c>
      <c r="L166">
        <v>64.400000000000006</v>
      </c>
      <c r="M166">
        <v>1.7509999999999999</v>
      </c>
      <c r="N166">
        <v>56.1</v>
      </c>
      <c r="O166">
        <v>9</v>
      </c>
      <c r="P166">
        <v>238</v>
      </c>
      <c r="Q166">
        <v>788</v>
      </c>
      <c r="R166">
        <v>194</v>
      </c>
    </row>
    <row r="167" spans="1:18" x14ac:dyDescent="0.25">
      <c r="A167" s="7">
        <v>166</v>
      </c>
      <c r="B167" t="s">
        <v>1006</v>
      </c>
      <c r="C167">
        <v>37</v>
      </c>
      <c r="D167">
        <v>21</v>
      </c>
      <c r="E167">
        <v>62</v>
      </c>
      <c r="F167">
        <v>10</v>
      </c>
      <c r="G167">
        <v>0</v>
      </c>
      <c r="H167">
        <v>0</v>
      </c>
      <c r="I167" s="14">
        <v>337156.66</v>
      </c>
      <c r="J167">
        <v>294.10000000000002</v>
      </c>
      <c r="K167">
        <v>60.2</v>
      </c>
      <c r="L167">
        <v>67.5</v>
      </c>
      <c r="M167">
        <v>1.8129999999999999</v>
      </c>
      <c r="N167">
        <v>46</v>
      </c>
      <c r="O167">
        <v>5</v>
      </c>
      <c r="P167">
        <v>210</v>
      </c>
      <c r="Q167">
        <v>707</v>
      </c>
      <c r="R167">
        <v>179</v>
      </c>
    </row>
    <row r="168" spans="1:18" x14ac:dyDescent="0.25">
      <c r="A168" s="7">
        <v>167</v>
      </c>
      <c r="B168" t="s">
        <v>1007</v>
      </c>
      <c r="C168">
        <v>27</v>
      </c>
      <c r="D168">
        <v>5</v>
      </c>
      <c r="E168">
        <v>14</v>
      </c>
      <c r="F168">
        <v>4</v>
      </c>
      <c r="G168">
        <v>1</v>
      </c>
      <c r="H168">
        <v>0</v>
      </c>
      <c r="I168" s="14">
        <v>330585</v>
      </c>
      <c r="J168" t="s">
        <v>391</v>
      </c>
      <c r="K168" t="s">
        <v>391</v>
      </c>
      <c r="L168" t="s">
        <v>391</v>
      </c>
      <c r="M168" t="s">
        <v>391</v>
      </c>
      <c r="N168" t="s">
        <v>391</v>
      </c>
      <c r="O168">
        <v>0</v>
      </c>
      <c r="P168">
        <v>36</v>
      </c>
      <c r="Q168">
        <v>168</v>
      </c>
      <c r="R168">
        <v>42</v>
      </c>
    </row>
    <row r="169" spans="1:18" x14ac:dyDescent="0.25">
      <c r="A169" s="7">
        <v>168</v>
      </c>
      <c r="B169" t="s">
        <v>968</v>
      </c>
      <c r="C169">
        <v>29</v>
      </c>
      <c r="D169">
        <v>20</v>
      </c>
      <c r="E169">
        <v>45</v>
      </c>
      <c r="F169">
        <v>3</v>
      </c>
      <c r="G169">
        <v>1</v>
      </c>
      <c r="H169">
        <v>0</v>
      </c>
      <c r="I169" s="14">
        <v>320248</v>
      </c>
      <c r="J169">
        <v>296.2</v>
      </c>
      <c r="K169">
        <v>51.6</v>
      </c>
      <c r="L169">
        <v>62.8</v>
      </c>
      <c r="M169">
        <v>1.823</v>
      </c>
      <c r="N169">
        <v>43.6</v>
      </c>
      <c r="O169">
        <v>1</v>
      </c>
      <c r="P169">
        <v>126</v>
      </c>
      <c r="Q169">
        <v>531</v>
      </c>
      <c r="R169">
        <v>132</v>
      </c>
    </row>
    <row r="170" spans="1:18" x14ac:dyDescent="0.25">
      <c r="A170" s="7">
        <v>169</v>
      </c>
      <c r="B170" t="s">
        <v>15</v>
      </c>
      <c r="C170">
        <v>46</v>
      </c>
      <c r="D170">
        <v>9</v>
      </c>
      <c r="E170">
        <v>28</v>
      </c>
      <c r="F170">
        <v>6</v>
      </c>
      <c r="G170">
        <v>1</v>
      </c>
      <c r="H170">
        <v>0</v>
      </c>
      <c r="I170" s="14">
        <v>315701.5</v>
      </c>
      <c r="J170" t="s">
        <v>391</v>
      </c>
      <c r="K170" t="s">
        <v>391</v>
      </c>
      <c r="L170" t="s">
        <v>391</v>
      </c>
      <c r="M170" t="s">
        <v>391</v>
      </c>
      <c r="N170" t="s">
        <v>391</v>
      </c>
      <c r="O170">
        <v>1</v>
      </c>
      <c r="P170">
        <v>92</v>
      </c>
      <c r="Q170">
        <v>309</v>
      </c>
      <c r="R170">
        <v>74</v>
      </c>
    </row>
    <row r="171" spans="1:18" x14ac:dyDescent="0.25">
      <c r="A171" s="7">
        <v>170</v>
      </c>
      <c r="B171" t="s">
        <v>1008</v>
      </c>
      <c r="C171">
        <v>27</v>
      </c>
      <c r="D171">
        <v>12</v>
      </c>
      <c r="E171">
        <v>34</v>
      </c>
      <c r="F171">
        <v>7</v>
      </c>
      <c r="G171">
        <v>0</v>
      </c>
      <c r="H171">
        <v>0</v>
      </c>
      <c r="I171" s="14">
        <v>313759.28000000003</v>
      </c>
      <c r="J171" t="s">
        <v>391</v>
      </c>
      <c r="K171" t="s">
        <v>391</v>
      </c>
      <c r="L171" t="s">
        <v>391</v>
      </c>
      <c r="M171" t="s">
        <v>391</v>
      </c>
      <c r="N171" t="s">
        <v>391</v>
      </c>
      <c r="O171">
        <v>2</v>
      </c>
      <c r="P171">
        <v>104</v>
      </c>
      <c r="Q171">
        <v>358</v>
      </c>
      <c r="R171">
        <v>120</v>
      </c>
    </row>
    <row r="172" spans="1:18" x14ac:dyDescent="0.25">
      <c r="A172" s="7">
        <v>171</v>
      </c>
      <c r="B172" t="s">
        <v>393</v>
      </c>
      <c r="C172">
        <v>34</v>
      </c>
      <c r="D172">
        <v>14</v>
      </c>
      <c r="E172">
        <v>42</v>
      </c>
      <c r="F172">
        <v>7</v>
      </c>
      <c r="G172">
        <v>1</v>
      </c>
      <c r="H172">
        <v>0</v>
      </c>
      <c r="I172" s="14">
        <v>311168.28000000003</v>
      </c>
      <c r="J172" t="s">
        <v>391</v>
      </c>
      <c r="K172" t="s">
        <v>391</v>
      </c>
      <c r="L172" t="s">
        <v>391</v>
      </c>
      <c r="M172" t="s">
        <v>391</v>
      </c>
      <c r="N172" t="s">
        <v>391</v>
      </c>
      <c r="O172">
        <v>5</v>
      </c>
      <c r="P172">
        <v>144</v>
      </c>
      <c r="Q172">
        <v>466</v>
      </c>
      <c r="R172">
        <v>123</v>
      </c>
    </row>
    <row r="173" spans="1:18" x14ac:dyDescent="0.25">
      <c r="A173" s="7">
        <v>172</v>
      </c>
      <c r="B173" t="s">
        <v>2</v>
      </c>
      <c r="C173">
        <v>52</v>
      </c>
      <c r="D173">
        <v>19</v>
      </c>
      <c r="E173">
        <v>61</v>
      </c>
      <c r="F173">
        <v>12</v>
      </c>
      <c r="G173">
        <v>0</v>
      </c>
      <c r="H173">
        <v>0</v>
      </c>
      <c r="I173" s="14">
        <v>309351.09999999998</v>
      </c>
      <c r="J173">
        <v>288.10000000000002</v>
      </c>
      <c r="K173">
        <v>62.3</v>
      </c>
      <c r="L173">
        <v>69.099999999999994</v>
      </c>
      <c r="M173">
        <v>1.8879999999999999</v>
      </c>
      <c r="N173">
        <v>48.6</v>
      </c>
      <c r="O173">
        <v>1</v>
      </c>
      <c r="P173">
        <v>181</v>
      </c>
      <c r="Q173">
        <v>722</v>
      </c>
      <c r="R173">
        <v>173</v>
      </c>
    </row>
    <row r="174" spans="1:18" x14ac:dyDescent="0.25">
      <c r="A174" s="7">
        <v>173</v>
      </c>
      <c r="B174" t="s">
        <v>84</v>
      </c>
      <c r="C174">
        <v>49</v>
      </c>
      <c r="D174">
        <v>19</v>
      </c>
      <c r="E174">
        <v>58</v>
      </c>
      <c r="F174">
        <v>11</v>
      </c>
      <c r="G174">
        <v>0</v>
      </c>
      <c r="H174">
        <v>0</v>
      </c>
      <c r="I174" s="14">
        <v>309105.15999999997</v>
      </c>
      <c r="J174">
        <v>292.10000000000002</v>
      </c>
      <c r="K174">
        <v>64.8</v>
      </c>
      <c r="L174">
        <v>66</v>
      </c>
      <c r="M174">
        <v>1.8009999999999999</v>
      </c>
      <c r="N174">
        <v>46.6</v>
      </c>
      <c r="O174">
        <v>6</v>
      </c>
      <c r="P174">
        <v>186</v>
      </c>
      <c r="Q174">
        <v>664</v>
      </c>
      <c r="R174">
        <v>167</v>
      </c>
    </row>
    <row r="175" spans="1:18" x14ac:dyDescent="0.25">
      <c r="A175" s="7">
        <v>174</v>
      </c>
      <c r="B175" t="s">
        <v>969</v>
      </c>
      <c r="C175">
        <v>30</v>
      </c>
      <c r="D175">
        <v>11</v>
      </c>
      <c r="E175">
        <v>34</v>
      </c>
      <c r="F175">
        <v>7</v>
      </c>
      <c r="G175">
        <v>0</v>
      </c>
      <c r="H175">
        <v>0</v>
      </c>
      <c r="I175" s="14">
        <v>305973.21999999997</v>
      </c>
      <c r="J175" t="s">
        <v>391</v>
      </c>
      <c r="K175" t="s">
        <v>391</v>
      </c>
      <c r="L175" t="s">
        <v>391</v>
      </c>
      <c r="M175" t="s">
        <v>391</v>
      </c>
      <c r="N175" t="s">
        <v>391</v>
      </c>
      <c r="O175">
        <v>0</v>
      </c>
      <c r="P175">
        <v>117</v>
      </c>
      <c r="Q175">
        <v>400</v>
      </c>
      <c r="R175">
        <v>86</v>
      </c>
    </row>
    <row r="176" spans="1:18" x14ac:dyDescent="0.25">
      <c r="A176" s="7">
        <v>175</v>
      </c>
      <c r="B176" t="s">
        <v>975</v>
      </c>
      <c r="C176">
        <v>46</v>
      </c>
      <c r="D176">
        <v>7</v>
      </c>
      <c r="E176">
        <v>22</v>
      </c>
      <c r="F176">
        <v>6</v>
      </c>
      <c r="G176">
        <v>0</v>
      </c>
      <c r="H176">
        <v>0</v>
      </c>
      <c r="I176" s="14">
        <v>304369.3</v>
      </c>
      <c r="J176" t="s">
        <v>391</v>
      </c>
      <c r="K176" t="s">
        <v>391</v>
      </c>
      <c r="L176" t="s">
        <v>391</v>
      </c>
      <c r="M176" t="s">
        <v>391</v>
      </c>
      <c r="N176" t="s">
        <v>391</v>
      </c>
      <c r="O176">
        <v>3</v>
      </c>
      <c r="P176">
        <v>63</v>
      </c>
      <c r="Q176">
        <v>243</v>
      </c>
      <c r="R176">
        <v>72</v>
      </c>
    </row>
    <row r="177" spans="1:18" x14ac:dyDescent="0.25">
      <c r="A177" s="7">
        <v>176</v>
      </c>
      <c r="B177" t="s">
        <v>0</v>
      </c>
      <c r="C177">
        <v>51</v>
      </c>
      <c r="D177">
        <v>15</v>
      </c>
      <c r="E177">
        <v>39</v>
      </c>
      <c r="F177">
        <v>6</v>
      </c>
      <c r="G177">
        <v>1</v>
      </c>
      <c r="H177">
        <v>0</v>
      </c>
      <c r="I177" s="14">
        <v>303469.78000000003</v>
      </c>
      <c r="J177" t="s">
        <v>391</v>
      </c>
      <c r="K177" t="s">
        <v>391</v>
      </c>
      <c r="L177" t="s">
        <v>391</v>
      </c>
      <c r="M177" t="s">
        <v>391</v>
      </c>
      <c r="N177" t="s">
        <v>391</v>
      </c>
      <c r="O177">
        <v>1</v>
      </c>
      <c r="P177">
        <v>142</v>
      </c>
      <c r="Q177">
        <v>426</v>
      </c>
      <c r="R177">
        <v>119</v>
      </c>
    </row>
    <row r="178" spans="1:18" x14ac:dyDescent="0.25">
      <c r="A178" s="7">
        <v>177</v>
      </c>
      <c r="B178" t="s">
        <v>39</v>
      </c>
      <c r="C178">
        <v>45</v>
      </c>
      <c r="D178">
        <v>15</v>
      </c>
      <c r="E178">
        <v>45</v>
      </c>
      <c r="F178">
        <v>8</v>
      </c>
      <c r="G178">
        <v>0</v>
      </c>
      <c r="H178">
        <v>0</v>
      </c>
      <c r="I178" s="14">
        <v>302570.38</v>
      </c>
      <c r="J178">
        <v>283.60000000000002</v>
      </c>
      <c r="K178">
        <v>52.2</v>
      </c>
      <c r="L178">
        <v>59.8</v>
      </c>
      <c r="M178">
        <v>1.7829999999999999</v>
      </c>
      <c r="N178">
        <v>51.3</v>
      </c>
      <c r="O178">
        <v>4</v>
      </c>
      <c r="P178">
        <v>139</v>
      </c>
      <c r="Q178">
        <v>503</v>
      </c>
      <c r="R178">
        <v>153</v>
      </c>
    </row>
    <row r="179" spans="1:18" x14ac:dyDescent="0.25">
      <c r="A179" s="7">
        <v>178</v>
      </c>
      <c r="B179" t="s">
        <v>979</v>
      </c>
      <c r="C179">
        <v>39</v>
      </c>
      <c r="D179">
        <v>10</v>
      </c>
      <c r="E179">
        <v>27</v>
      </c>
      <c r="F179">
        <v>6</v>
      </c>
      <c r="G179">
        <v>0</v>
      </c>
      <c r="H179">
        <v>0</v>
      </c>
      <c r="I179" s="14">
        <v>284946.96999999997</v>
      </c>
      <c r="J179" t="s">
        <v>391</v>
      </c>
      <c r="K179" t="s">
        <v>391</v>
      </c>
      <c r="L179" t="s">
        <v>391</v>
      </c>
      <c r="M179" t="s">
        <v>391</v>
      </c>
      <c r="N179" t="s">
        <v>391</v>
      </c>
      <c r="O179">
        <v>2</v>
      </c>
      <c r="P179">
        <v>71</v>
      </c>
      <c r="Q179">
        <v>298</v>
      </c>
      <c r="R179">
        <v>93</v>
      </c>
    </row>
    <row r="180" spans="1:18" x14ac:dyDescent="0.25">
      <c r="A180" s="7">
        <v>179</v>
      </c>
      <c r="B180" t="s">
        <v>250</v>
      </c>
      <c r="C180">
        <v>34</v>
      </c>
      <c r="D180">
        <v>15</v>
      </c>
      <c r="E180">
        <v>46</v>
      </c>
      <c r="F180">
        <v>8</v>
      </c>
      <c r="G180">
        <v>1</v>
      </c>
      <c r="H180">
        <v>0</v>
      </c>
      <c r="I180" s="14">
        <v>284249.15999999997</v>
      </c>
      <c r="J180">
        <v>293.39999999999998</v>
      </c>
      <c r="K180">
        <v>63.5</v>
      </c>
      <c r="L180">
        <v>67.900000000000006</v>
      </c>
      <c r="M180">
        <v>1.7989999999999999</v>
      </c>
      <c r="N180">
        <v>33.299999999999997</v>
      </c>
      <c r="O180">
        <v>3</v>
      </c>
      <c r="P180">
        <v>160</v>
      </c>
      <c r="Q180">
        <v>524</v>
      </c>
      <c r="R180">
        <v>125</v>
      </c>
    </row>
    <row r="181" spans="1:18" x14ac:dyDescent="0.25">
      <c r="A181" s="7">
        <v>180</v>
      </c>
      <c r="B181" t="s">
        <v>254</v>
      </c>
      <c r="C181">
        <v>43</v>
      </c>
      <c r="D181">
        <v>9</v>
      </c>
      <c r="E181">
        <v>32</v>
      </c>
      <c r="F181">
        <v>7</v>
      </c>
      <c r="G181">
        <v>1</v>
      </c>
      <c r="H181">
        <v>0</v>
      </c>
      <c r="I181" s="14">
        <v>282464.13</v>
      </c>
      <c r="J181" t="s">
        <v>391</v>
      </c>
      <c r="K181" t="s">
        <v>391</v>
      </c>
      <c r="L181" t="s">
        <v>391</v>
      </c>
      <c r="M181" t="s">
        <v>391</v>
      </c>
      <c r="N181" t="s">
        <v>391</v>
      </c>
      <c r="O181">
        <v>4</v>
      </c>
      <c r="P181">
        <v>114</v>
      </c>
      <c r="Q181">
        <v>369</v>
      </c>
      <c r="R181">
        <v>82</v>
      </c>
    </row>
    <row r="182" spans="1:18" x14ac:dyDescent="0.25">
      <c r="A182" s="7">
        <v>181</v>
      </c>
      <c r="B182" t="s">
        <v>420</v>
      </c>
      <c r="C182">
        <v>41</v>
      </c>
      <c r="D182">
        <v>20</v>
      </c>
      <c r="E182">
        <v>67</v>
      </c>
      <c r="F182">
        <v>13</v>
      </c>
      <c r="G182">
        <v>0</v>
      </c>
      <c r="H182">
        <v>0</v>
      </c>
      <c r="I182" s="14">
        <v>277335.71999999997</v>
      </c>
      <c r="J182">
        <v>293.60000000000002</v>
      </c>
      <c r="K182">
        <v>59.3</v>
      </c>
      <c r="L182">
        <v>64.8</v>
      </c>
      <c r="M182">
        <v>1.7889999999999999</v>
      </c>
      <c r="N182">
        <v>58.2</v>
      </c>
      <c r="O182">
        <v>5</v>
      </c>
      <c r="P182">
        <v>220</v>
      </c>
      <c r="Q182">
        <v>782</v>
      </c>
      <c r="R182">
        <v>180</v>
      </c>
    </row>
    <row r="183" spans="1:18" x14ac:dyDescent="0.25">
      <c r="A183" s="7">
        <v>182</v>
      </c>
      <c r="B183" t="s">
        <v>116</v>
      </c>
      <c r="C183">
        <v>45</v>
      </c>
      <c r="D183">
        <v>7</v>
      </c>
      <c r="E183">
        <v>18</v>
      </c>
      <c r="F183">
        <v>2</v>
      </c>
      <c r="G183">
        <v>1</v>
      </c>
      <c r="H183">
        <v>0</v>
      </c>
      <c r="I183" s="14">
        <v>276805.34000000003</v>
      </c>
      <c r="J183" t="s">
        <v>391</v>
      </c>
      <c r="K183" t="s">
        <v>391</v>
      </c>
      <c r="L183" t="s">
        <v>391</v>
      </c>
      <c r="M183" t="s">
        <v>391</v>
      </c>
      <c r="N183" t="s">
        <v>391</v>
      </c>
      <c r="O183">
        <v>4</v>
      </c>
      <c r="P183">
        <v>60</v>
      </c>
      <c r="Q183">
        <v>197</v>
      </c>
      <c r="R183">
        <v>54</v>
      </c>
    </row>
    <row r="184" spans="1:18" x14ac:dyDescent="0.25">
      <c r="A184" s="7">
        <v>183</v>
      </c>
      <c r="B184" t="s">
        <v>368</v>
      </c>
      <c r="C184">
        <v>41</v>
      </c>
      <c r="D184">
        <v>24</v>
      </c>
      <c r="E184">
        <v>67</v>
      </c>
      <c r="F184">
        <v>11</v>
      </c>
      <c r="G184">
        <v>1</v>
      </c>
      <c r="H184">
        <v>0</v>
      </c>
      <c r="I184" s="14">
        <v>274476.79999999999</v>
      </c>
      <c r="J184">
        <v>280.60000000000002</v>
      </c>
      <c r="K184">
        <v>62.4</v>
      </c>
      <c r="L184">
        <v>63.6</v>
      </c>
      <c r="M184">
        <v>1.8009999999999999</v>
      </c>
      <c r="N184">
        <v>43.6</v>
      </c>
      <c r="O184">
        <v>2</v>
      </c>
      <c r="P184">
        <v>217</v>
      </c>
      <c r="Q184">
        <v>742</v>
      </c>
      <c r="R184">
        <v>220</v>
      </c>
    </row>
    <row r="185" spans="1:18" x14ac:dyDescent="0.25">
      <c r="A185" s="7">
        <v>184</v>
      </c>
      <c r="B185" t="s">
        <v>242</v>
      </c>
      <c r="C185">
        <v>33</v>
      </c>
      <c r="D185">
        <v>22</v>
      </c>
      <c r="E185">
        <v>56</v>
      </c>
      <c r="F185">
        <v>7</v>
      </c>
      <c r="G185">
        <v>0</v>
      </c>
      <c r="H185">
        <v>0</v>
      </c>
      <c r="I185" s="14">
        <v>268614</v>
      </c>
      <c r="J185">
        <v>299.7</v>
      </c>
      <c r="K185">
        <v>55.7</v>
      </c>
      <c r="L185">
        <v>62</v>
      </c>
      <c r="M185">
        <v>1.8240000000000001</v>
      </c>
      <c r="N185">
        <v>47.7</v>
      </c>
      <c r="O185">
        <v>6</v>
      </c>
      <c r="P185">
        <v>167</v>
      </c>
      <c r="Q185">
        <v>626</v>
      </c>
      <c r="R185">
        <v>183</v>
      </c>
    </row>
    <row r="186" spans="1:18" x14ac:dyDescent="0.25">
      <c r="A186" s="7">
        <v>185</v>
      </c>
      <c r="B186" t="s">
        <v>1009</v>
      </c>
      <c r="C186">
        <v>29</v>
      </c>
      <c r="D186">
        <v>11</v>
      </c>
      <c r="E186">
        <v>36</v>
      </c>
      <c r="F186">
        <v>9</v>
      </c>
      <c r="G186">
        <v>0</v>
      </c>
      <c r="H186">
        <v>0</v>
      </c>
      <c r="I186" s="14">
        <v>267760.94</v>
      </c>
      <c r="J186" t="s">
        <v>391</v>
      </c>
      <c r="K186" t="s">
        <v>391</v>
      </c>
      <c r="L186" t="s">
        <v>391</v>
      </c>
      <c r="M186" t="s">
        <v>391</v>
      </c>
      <c r="N186" t="s">
        <v>391</v>
      </c>
      <c r="O186">
        <v>2</v>
      </c>
      <c r="P186">
        <v>108</v>
      </c>
      <c r="Q186">
        <v>389</v>
      </c>
      <c r="R186">
        <v>127</v>
      </c>
    </row>
    <row r="187" spans="1:18" x14ac:dyDescent="0.25">
      <c r="A187" s="7">
        <v>186</v>
      </c>
      <c r="B187" t="s">
        <v>1010</v>
      </c>
      <c r="C187">
        <v>30</v>
      </c>
      <c r="D187">
        <v>24</v>
      </c>
      <c r="E187">
        <v>61</v>
      </c>
      <c r="F187">
        <v>8</v>
      </c>
      <c r="G187">
        <v>0</v>
      </c>
      <c r="H187">
        <v>0</v>
      </c>
      <c r="I187" s="14">
        <v>264400.56</v>
      </c>
      <c r="J187">
        <v>306.3</v>
      </c>
      <c r="K187">
        <v>45.6</v>
      </c>
      <c r="L187">
        <v>62.4</v>
      </c>
      <c r="M187">
        <v>1.8</v>
      </c>
      <c r="N187">
        <v>58.3</v>
      </c>
      <c r="O187">
        <v>7</v>
      </c>
      <c r="P187">
        <v>205</v>
      </c>
      <c r="Q187">
        <v>658</v>
      </c>
      <c r="R187">
        <v>192</v>
      </c>
    </row>
    <row r="188" spans="1:18" x14ac:dyDescent="0.25">
      <c r="A188" s="7">
        <v>187</v>
      </c>
      <c r="B188" t="s">
        <v>1011</v>
      </c>
      <c r="C188">
        <v>31</v>
      </c>
      <c r="D188">
        <v>5</v>
      </c>
      <c r="E188">
        <v>15</v>
      </c>
      <c r="F188">
        <v>4</v>
      </c>
      <c r="G188">
        <v>0</v>
      </c>
      <c r="H188">
        <v>0</v>
      </c>
      <c r="I188" s="14">
        <v>262967.63</v>
      </c>
      <c r="J188" t="s">
        <v>391</v>
      </c>
      <c r="K188" t="s">
        <v>391</v>
      </c>
      <c r="L188" t="s">
        <v>391</v>
      </c>
      <c r="M188" t="s">
        <v>391</v>
      </c>
      <c r="N188" t="s">
        <v>391</v>
      </c>
      <c r="O188">
        <v>0</v>
      </c>
      <c r="P188">
        <v>44</v>
      </c>
      <c r="Q188">
        <v>161</v>
      </c>
      <c r="R188">
        <v>60</v>
      </c>
    </row>
    <row r="189" spans="1:18" x14ac:dyDescent="0.25">
      <c r="A189" s="7">
        <v>188</v>
      </c>
      <c r="B189" t="s">
        <v>978</v>
      </c>
      <c r="C189">
        <v>26</v>
      </c>
      <c r="D189">
        <v>6</v>
      </c>
      <c r="E189">
        <v>21</v>
      </c>
      <c r="F189">
        <v>5</v>
      </c>
      <c r="G189">
        <v>1</v>
      </c>
      <c r="H189">
        <v>0</v>
      </c>
      <c r="I189" s="14">
        <v>259679</v>
      </c>
      <c r="J189" t="s">
        <v>391</v>
      </c>
      <c r="K189" t="s">
        <v>391</v>
      </c>
      <c r="L189" t="s">
        <v>391</v>
      </c>
      <c r="M189" t="s">
        <v>391</v>
      </c>
      <c r="N189" t="s">
        <v>391</v>
      </c>
      <c r="O189">
        <v>1</v>
      </c>
      <c r="P189">
        <v>63</v>
      </c>
      <c r="Q189">
        <v>236</v>
      </c>
      <c r="R189">
        <v>65</v>
      </c>
    </row>
    <row r="190" spans="1:18" x14ac:dyDescent="0.25">
      <c r="A190" s="7">
        <v>189</v>
      </c>
      <c r="B190" t="s">
        <v>345</v>
      </c>
      <c r="C190">
        <v>43</v>
      </c>
      <c r="D190">
        <v>19</v>
      </c>
      <c r="E190">
        <v>56</v>
      </c>
      <c r="F190">
        <v>9</v>
      </c>
      <c r="G190">
        <v>0</v>
      </c>
      <c r="H190">
        <v>0</v>
      </c>
      <c r="I190" s="14">
        <v>259117.73</v>
      </c>
      <c r="J190">
        <v>286.7</v>
      </c>
      <c r="K190">
        <v>62.8</v>
      </c>
      <c r="L190">
        <v>62.7</v>
      </c>
      <c r="M190">
        <v>1.79</v>
      </c>
      <c r="N190">
        <v>44.1</v>
      </c>
      <c r="O190">
        <v>2</v>
      </c>
      <c r="P190">
        <v>179</v>
      </c>
      <c r="Q190">
        <v>639</v>
      </c>
      <c r="R190">
        <v>157</v>
      </c>
    </row>
    <row r="191" spans="1:18" x14ac:dyDescent="0.25">
      <c r="A191" s="7">
        <v>190</v>
      </c>
      <c r="B191" t="s">
        <v>275</v>
      </c>
      <c r="C191">
        <v>35</v>
      </c>
      <c r="D191">
        <v>23</v>
      </c>
      <c r="E191">
        <v>66</v>
      </c>
      <c r="F191">
        <v>10</v>
      </c>
      <c r="G191">
        <v>0</v>
      </c>
      <c r="H191">
        <v>0</v>
      </c>
      <c r="I191" s="14">
        <v>245090.4</v>
      </c>
      <c r="J191">
        <v>294.10000000000002</v>
      </c>
      <c r="K191">
        <v>55.4</v>
      </c>
      <c r="L191">
        <v>64.8</v>
      </c>
      <c r="M191">
        <v>1.8009999999999999</v>
      </c>
      <c r="N191">
        <v>50.5</v>
      </c>
      <c r="O191">
        <v>7</v>
      </c>
      <c r="P191">
        <v>201</v>
      </c>
      <c r="Q191">
        <v>784</v>
      </c>
      <c r="R191">
        <v>158</v>
      </c>
    </row>
    <row r="192" spans="1:18" x14ac:dyDescent="0.25">
      <c r="A192" s="7">
        <v>191</v>
      </c>
      <c r="B192" t="s">
        <v>449</v>
      </c>
      <c r="C192">
        <v>22</v>
      </c>
      <c r="D192">
        <v>9</v>
      </c>
      <c r="E192">
        <v>26</v>
      </c>
      <c r="F192">
        <v>6</v>
      </c>
      <c r="G192">
        <v>0</v>
      </c>
      <c r="H192">
        <v>0</v>
      </c>
      <c r="I192" s="14">
        <v>242684</v>
      </c>
      <c r="J192" t="s">
        <v>391</v>
      </c>
      <c r="K192" t="s">
        <v>391</v>
      </c>
      <c r="L192" t="s">
        <v>391</v>
      </c>
      <c r="M192" t="s">
        <v>391</v>
      </c>
      <c r="N192" t="s">
        <v>391</v>
      </c>
      <c r="O192">
        <v>3</v>
      </c>
      <c r="P192">
        <v>63</v>
      </c>
      <c r="Q192">
        <v>295</v>
      </c>
      <c r="R192">
        <v>91</v>
      </c>
    </row>
    <row r="193" spans="1:18" x14ac:dyDescent="0.25">
      <c r="A193" s="7">
        <v>192</v>
      </c>
      <c r="B193" t="s">
        <v>1012</v>
      </c>
      <c r="C193">
        <v>40</v>
      </c>
      <c r="D193">
        <v>5</v>
      </c>
      <c r="E193">
        <v>16</v>
      </c>
      <c r="F193">
        <v>5</v>
      </c>
      <c r="G193">
        <v>0</v>
      </c>
      <c r="H193">
        <v>0</v>
      </c>
      <c r="I193" s="14">
        <v>242017.64</v>
      </c>
      <c r="J193" t="s">
        <v>391</v>
      </c>
      <c r="K193" t="s">
        <v>391</v>
      </c>
      <c r="L193" t="s">
        <v>391</v>
      </c>
      <c r="M193" t="s">
        <v>391</v>
      </c>
      <c r="N193" t="s">
        <v>391</v>
      </c>
      <c r="O193">
        <v>1</v>
      </c>
      <c r="P193">
        <v>38</v>
      </c>
      <c r="Q193">
        <v>191</v>
      </c>
      <c r="R193">
        <v>53</v>
      </c>
    </row>
    <row r="194" spans="1:18" x14ac:dyDescent="0.25">
      <c r="A194" s="7">
        <v>193</v>
      </c>
      <c r="B194" t="s">
        <v>60</v>
      </c>
      <c r="C194">
        <v>51</v>
      </c>
      <c r="D194">
        <v>12</v>
      </c>
      <c r="E194">
        <v>36</v>
      </c>
      <c r="F194">
        <v>6</v>
      </c>
      <c r="G194">
        <v>0</v>
      </c>
      <c r="H194">
        <v>0</v>
      </c>
      <c r="I194" s="14">
        <v>223098</v>
      </c>
      <c r="J194" t="s">
        <v>391</v>
      </c>
      <c r="K194" t="s">
        <v>391</v>
      </c>
      <c r="L194" t="s">
        <v>391</v>
      </c>
      <c r="M194" t="s">
        <v>391</v>
      </c>
      <c r="N194" t="s">
        <v>391</v>
      </c>
      <c r="O194">
        <v>2</v>
      </c>
      <c r="P194">
        <v>90</v>
      </c>
      <c r="Q194">
        <v>456</v>
      </c>
      <c r="R194">
        <v>87</v>
      </c>
    </row>
    <row r="195" spans="1:18" x14ac:dyDescent="0.25">
      <c r="A195" s="7">
        <v>194</v>
      </c>
      <c r="B195" t="s">
        <v>1013</v>
      </c>
      <c r="C195">
        <v>39</v>
      </c>
      <c r="D195">
        <v>22</v>
      </c>
      <c r="E195">
        <v>59</v>
      </c>
      <c r="F195">
        <v>7</v>
      </c>
      <c r="G195">
        <v>0</v>
      </c>
      <c r="H195">
        <v>0</v>
      </c>
      <c r="I195" s="14">
        <v>219644.75</v>
      </c>
      <c r="J195">
        <v>288.39999999999998</v>
      </c>
      <c r="K195">
        <v>58.5</v>
      </c>
      <c r="L195">
        <v>64.099999999999994</v>
      </c>
      <c r="M195">
        <v>1.796</v>
      </c>
      <c r="N195">
        <v>47.5</v>
      </c>
      <c r="O195">
        <v>7</v>
      </c>
      <c r="P195">
        <v>191</v>
      </c>
      <c r="Q195">
        <v>653</v>
      </c>
      <c r="R195">
        <v>180</v>
      </c>
    </row>
    <row r="196" spans="1:18" x14ac:dyDescent="0.25">
      <c r="A196" s="7">
        <v>195</v>
      </c>
      <c r="B196" t="s">
        <v>18</v>
      </c>
      <c r="C196">
        <v>55</v>
      </c>
      <c r="D196">
        <v>4</v>
      </c>
      <c r="E196">
        <v>16</v>
      </c>
      <c r="F196">
        <v>4</v>
      </c>
      <c r="G196">
        <v>0</v>
      </c>
      <c r="H196">
        <v>0</v>
      </c>
      <c r="I196" s="14">
        <v>218398.17</v>
      </c>
      <c r="J196" t="s">
        <v>391</v>
      </c>
      <c r="K196" t="s">
        <v>391</v>
      </c>
      <c r="L196" t="s">
        <v>391</v>
      </c>
      <c r="M196" t="s">
        <v>391</v>
      </c>
      <c r="N196" t="s">
        <v>391</v>
      </c>
      <c r="O196">
        <v>1</v>
      </c>
      <c r="P196">
        <v>55</v>
      </c>
      <c r="Q196">
        <v>171</v>
      </c>
      <c r="R196">
        <v>52</v>
      </c>
    </row>
    <row r="197" spans="1:18" x14ac:dyDescent="0.25">
      <c r="A197" s="7">
        <v>196</v>
      </c>
      <c r="B197" t="s">
        <v>1014</v>
      </c>
      <c r="C197">
        <v>33</v>
      </c>
      <c r="D197">
        <v>10</v>
      </c>
      <c r="E197">
        <v>32</v>
      </c>
      <c r="F197">
        <v>7</v>
      </c>
      <c r="G197">
        <v>0</v>
      </c>
      <c r="H197">
        <v>0</v>
      </c>
      <c r="I197" s="14">
        <v>218240.45</v>
      </c>
      <c r="J197" t="s">
        <v>391</v>
      </c>
      <c r="K197" t="s">
        <v>391</v>
      </c>
      <c r="L197" t="s">
        <v>391</v>
      </c>
      <c r="M197" t="s">
        <v>391</v>
      </c>
      <c r="N197" t="s">
        <v>391</v>
      </c>
      <c r="O197">
        <v>3</v>
      </c>
      <c r="P197">
        <v>114</v>
      </c>
      <c r="Q197">
        <v>357</v>
      </c>
      <c r="R197">
        <v>91</v>
      </c>
    </row>
    <row r="198" spans="1:18" x14ac:dyDescent="0.25">
      <c r="A198" s="7">
        <v>197</v>
      </c>
      <c r="B198" t="s">
        <v>367</v>
      </c>
      <c r="C198">
        <v>33</v>
      </c>
      <c r="D198">
        <v>18</v>
      </c>
      <c r="E198">
        <v>44</v>
      </c>
      <c r="F198">
        <v>3</v>
      </c>
      <c r="G198">
        <v>1</v>
      </c>
      <c r="H198">
        <v>0</v>
      </c>
      <c r="I198" s="14">
        <v>217495.28</v>
      </c>
      <c r="J198">
        <v>277.10000000000002</v>
      </c>
      <c r="K198">
        <v>63</v>
      </c>
      <c r="L198">
        <v>62.2</v>
      </c>
      <c r="M198">
        <v>1.7689999999999999</v>
      </c>
      <c r="N198">
        <v>47.8</v>
      </c>
      <c r="O198">
        <v>1</v>
      </c>
      <c r="P198">
        <v>152</v>
      </c>
      <c r="Q198">
        <v>497</v>
      </c>
      <c r="R198">
        <v>125</v>
      </c>
    </row>
    <row r="199" spans="1:18" x14ac:dyDescent="0.25">
      <c r="A199" s="7">
        <v>198</v>
      </c>
      <c r="B199" t="s">
        <v>961</v>
      </c>
      <c r="C199">
        <v>33</v>
      </c>
      <c r="D199">
        <v>24</v>
      </c>
      <c r="E199">
        <v>63</v>
      </c>
      <c r="F199">
        <v>8</v>
      </c>
      <c r="G199">
        <v>0</v>
      </c>
      <c r="H199">
        <v>0</v>
      </c>
      <c r="I199" s="14">
        <v>206722.3</v>
      </c>
      <c r="J199">
        <v>284.89999999999998</v>
      </c>
      <c r="K199">
        <v>62.8</v>
      </c>
      <c r="L199">
        <v>65.7</v>
      </c>
      <c r="M199">
        <v>1.827</v>
      </c>
      <c r="N199">
        <v>36</v>
      </c>
      <c r="O199">
        <v>3</v>
      </c>
      <c r="P199">
        <v>195</v>
      </c>
      <c r="Q199">
        <v>721</v>
      </c>
      <c r="R199">
        <v>199</v>
      </c>
    </row>
    <row r="200" spans="1:18" x14ac:dyDescent="0.25">
      <c r="A200" s="7">
        <v>199</v>
      </c>
      <c r="B200" t="s">
        <v>362</v>
      </c>
      <c r="C200">
        <v>39</v>
      </c>
      <c r="D200">
        <v>9</v>
      </c>
      <c r="E200">
        <v>23</v>
      </c>
      <c r="F200">
        <v>3</v>
      </c>
      <c r="G200">
        <v>1</v>
      </c>
      <c r="H200">
        <v>0</v>
      </c>
      <c r="I200" s="14">
        <v>206710</v>
      </c>
      <c r="J200" t="s">
        <v>391</v>
      </c>
      <c r="K200" t="s">
        <v>391</v>
      </c>
      <c r="L200" t="s">
        <v>391</v>
      </c>
      <c r="M200" t="s">
        <v>391</v>
      </c>
      <c r="N200" t="s">
        <v>391</v>
      </c>
      <c r="O200">
        <v>0</v>
      </c>
      <c r="P200">
        <v>73</v>
      </c>
      <c r="Q200">
        <v>282</v>
      </c>
      <c r="R200">
        <v>52</v>
      </c>
    </row>
    <row r="201" spans="1:18" x14ac:dyDescent="0.25">
      <c r="A201" s="7">
        <v>200</v>
      </c>
      <c r="B201" t="s">
        <v>24</v>
      </c>
      <c r="C201">
        <v>44</v>
      </c>
      <c r="D201">
        <v>23</v>
      </c>
      <c r="E201">
        <v>56</v>
      </c>
      <c r="F201">
        <v>5</v>
      </c>
      <c r="G201">
        <v>1</v>
      </c>
      <c r="H201">
        <v>0</v>
      </c>
      <c r="I201" s="14">
        <v>204272</v>
      </c>
      <c r="J201">
        <v>284.89999999999998</v>
      </c>
      <c r="K201">
        <v>57.9</v>
      </c>
      <c r="L201">
        <v>62.4</v>
      </c>
      <c r="M201">
        <v>1.804</v>
      </c>
      <c r="N201">
        <v>49.5</v>
      </c>
      <c r="O201">
        <v>4</v>
      </c>
      <c r="P201">
        <v>168</v>
      </c>
      <c r="Q201">
        <v>630</v>
      </c>
      <c r="R201">
        <v>184</v>
      </c>
    </row>
  </sheetData>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01"/>
  <sheetViews>
    <sheetView showRowColHeaders="0" workbookViewId="0"/>
  </sheetViews>
  <sheetFormatPr defaultRowHeight="15" x14ac:dyDescent="0.25"/>
  <cols>
    <col min="1" max="1" width="7.5703125" customWidth="1"/>
    <col min="2" max="2" width="16.5703125" bestFit="1" customWidth="1"/>
    <col min="3" max="3" width="4.5703125" customWidth="1"/>
    <col min="4" max="4" width="7.7109375" customWidth="1"/>
    <col min="5" max="5" width="8.5703125" customWidth="1"/>
    <col min="6" max="6" width="11.140625" bestFit="1" customWidth="1"/>
    <col min="7" max="7" width="7" customWidth="1"/>
    <col min="8" max="8" width="5.85546875" customWidth="1"/>
    <col min="9" max="9" width="13.5703125" style="14" bestFit="1" customWidth="1"/>
    <col min="10" max="10" width="11.42578125" bestFit="1" customWidth="1"/>
    <col min="11" max="11" width="15.5703125" bestFit="1" customWidth="1"/>
    <col min="12" max="12" width="19.85546875" bestFit="1" customWidth="1"/>
    <col min="13" max="13" width="15.28515625" bestFit="1" customWidth="1"/>
    <col min="14" max="14" width="13.140625" bestFit="1" customWidth="1"/>
  </cols>
  <sheetData>
    <row r="1" spans="1:18" x14ac:dyDescent="0.25">
      <c r="A1" s="6" t="s">
        <v>457</v>
      </c>
      <c r="B1" s="2" t="s">
        <v>373</v>
      </c>
      <c r="C1" s="1" t="s">
        <v>374</v>
      </c>
      <c r="D1" s="1" t="s">
        <v>375</v>
      </c>
      <c r="E1" s="1" t="s">
        <v>376</v>
      </c>
      <c r="F1" s="1" t="s">
        <v>390</v>
      </c>
      <c r="G1" s="1" t="s">
        <v>377</v>
      </c>
      <c r="H1" s="1" t="s">
        <v>378</v>
      </c>
      <c r="I1" s="32" t="s">
        <v>379</v>
      </c>
      <c r="J1" s="1" t="s">
        <v>380</v>
      </c>
      <c r="K1" s="1" t="s">
        <v>381</v>
      </c>
      <c r="L1" s="1" t="s">
        <v>383</v>
      </c>
      <c r="M1" s="3" t="s">
        <v>382</v>
      </c>
      <c r="N1" s="1" t="s">
        <v>384</v>
      </c>
      <c r="O1" s="1" t="s">
        <v>385</v>
      </c>
      <c r="P1" s="1" t="s">
        <v>386</v>
      </c>
      <c r="Q1" s="1" t="s">
        <v>387</v>
      </c>
      <c r="R1" s="1" t="s">
        <v>388</v>
      </c>
    </row>
    <row r="2" spans="1:18" x14ac:dyDescent="0.25">
      <c r="A2" s="7">
        <v>1</v>
      </c>
      <c r="B2" t="s">
        <v>401</v>
      </c>
      <c r="C2">
        <v>26</v>
      </c>
      <c r="D2">
        <v>17</v>
      </c>
      <c r="E2">
        <v>64</v>
      </c>
      <c r="F2">
        <v>17</v>
      </c>
      <c r="G2">
        <v>12</v>
      </c>
      <c r="H2">
        <v>3</v>
      </c>
      <c r="I2" s="14">
        <v>8280095.5</v>
      </c>
      <c r="J2">
        <v>310.5</v>
      </c>
      <c r="K2">
        <v>59.9</v>
      </c>
      <c r="L2">
        <v>69.400000000000006</v>
      </c>
      <c r="M2">
        <v>1.708</v>
      </c>
      <c r="N2">
        <v>47.5</v>
      </c>
      <c r="O2">
        <v>9</v>
      </c>
      <c r="P2">
        <v>293</v>
      </c>
      <c r="Q2">
        <v>686</v>
      </c>
      <c r="R2">
        <v>141</v>
      </c>
    </row>
    <row r="3" spans="1:18" x14ac:dyDescent="0.25">
      <c r="A3" s="7">
        <v>2</v>
      </c>
      <c r="B3" t="s">
        <v>282</v>
      </c>
      <c r="C3">
        <v>36</v>
      </c>
      <c r="D3">
        <v>21</v>
      </c>
      <c r="E3">
        <v>73</v>
      </c>
      <c r="F3">
        <v>18</v>
      </c>
      <c r="G3">
        <v>8</v>
      </c>
      <c r="H3">
        <v>2</v>
      </c>
      <c r="I3" s="14">
        <v>6336978</v>
      </c>
      <c r="J3">
        <v>314.3</v>
      </c>
      <c r="K3">
        <v>60.5</v>
      </c>
      <c r="L3">
        <v>68</v>
      </c>
      <c r="M3">
        <v>1.7370000000000001</v>
      </c>
      <c r="N3">
        <v>41.8</v>
      </c>
      <c r="O3">
        <v>11</v>
      </c>
      <c r="P3">
        <v>289</v>
      </c>
      <c r="Q3">
        <v>826</v>
      </c>
      <c r="R3">
        <v>158</v>
      </c>
    </row>
    <row r="4" spans="1:18" x14ac:dyDescent="0.25">
      <c r="A4" s="7">
        <v>3</v>
      </c>
      <c r="B4" t="s">
        <v>4</v>
      </c>
      <c r="C4">
        <v>45</v>
      </c>
      <c r="D4">
        <v>21</v>
      </c>
      <c r="E4">
        <v>80</v>
      </c>
      <c r="F4">
        <v>21</v>
      </c>
      <c r="G4">
        <v>11</v>
      </c>
      <c r="H4">
        <v>0</v>
      </c>
      <c r="I4" s="14">
        <v>5987395</v>
      </c>
      <c r="J4">
        <v>279.3</v>
      </c>
      <c r="K4">
        <v>73.2</v>
      </c>
      <c r="L4">
        <v>68.8</v>
      </c>
      <c r="M4">
        <v>1.7869999999999999</v>
      </c>
      <c r="N4">
        <v>50</v>
      </c>
      <c r="O4">
        <v>5</v>
      </c>
      <c r="P4">
        <v>275</v>
      </c>
      <c r="Q4">
        <v>986</v>
      </c>
      <c r="R4">
        <v>167</v>
      </c>
    </row>
    <row r="5" spans="1:18" x14ac:dyDescent="0.25">
      <c r="A5" s="7">
        <v>4</v>
      </c>
      <c r="B5" t="s">
        <v>351</v>
      </c>
      <c r="C5">
        <v>37</v>
      </c>
      <c r="D5">
        <v>27</v>
      </c>
      <c r="E5">
        <v>96</v>
      </c>
      <c r="F5">
        <v>23</v>
      </c>
      <c r="G5">
        <v>10</v>
      </c>
      <c r="H5">
        <v>3</v>
      </c>
      <c r="I5" s="14">
        <v>5787016</v>
      </c>
      <c r="J5">
        <v>301</v>
      </c>
      <c r="K5">
        <v>51.7</v>
      </c>
      <c r="L5">
        <v>67.599999999999994</v>
      </c>
      <c r="M5">
        <v>1.732</v>
      </c>
      <c r="N5">
        <v>50</v>
      </c>
      <c r="O5">
        <v>5</v>
      </c>
      <c r="P5">
        <v>401</v>
      </c>
      <c r="Q5">
        <v>1060</v>
      </c>
      <c r="R5">
        <v>232</v>
      </c>
    </row>
    <row r="6" spans="1:18" x14ac:dyDescent="0.25">
      <c r="A6" s="7">
        <v>5</v>
      </c>
      <c r="B6" t="s">
        <v>95</v>
      </c>
      <c r="C6">
        <v>35</v>
      </c>
      <c r="D6">
        <v>16</v>
      </c>
      <c r="E6">
        <v>58</v>
      </c>
      <c r="F6">
        <v>15</v>
      </c>
      <c r="G6">
        <v>10</v>
      </c>
      <c r="H6">
        <v>0</v>
      </c>
      <c r="I6" s="14">
        <v>4939606.5</v>
      </c>
      <c r="J6">
        <v>294.3</v>
      </c>
      <c r="K6">
        <v>62.2</v>
      </c>
      <c r="L6">
        <v>68.7</v>
      </c>
      <c r="M6">
        <v>1.75</v>
      </c>
      <c r="N6">
        <v>56.4</v>
      </c>
      <c r="O6">
        <v>5</v>
      </c>
      <c r="P6">
        <v>224</v>
      </c>
      <c r="Q6">
        <v>685</v>
      </c>
      <c r="R6">
        <v>126</v>
      </c>
    </row>
    <row r="7" spans="1:18" x14ac:dyDescent="0.25">
      <c r="A7" s="7">
        <v>6</v>
      </c>
      <c r="B7" t="s">
        <v>404</v>
      </c>
      <c r="C7">
        <v>30</v>
      </c>
      <c r="D7">
        <v>28</v>
      </c>
      <c r="E7">
        <v>104</v>
      </c>
      <c r="F7">
        <v>26</v>
      </c>
      <c r="G7">
        <v>5</v>
      </c>
      <c r="H7">
        <v>2</v>
      </c>
      <c r="I7" s="14">
        <v>4854777</v>
      </c>
      <c r="J7">
        <v>291</v>
      </c>
      <c r="K7">
        <v>62.8</v>
      </c>
      <c r="L7">
        <v>63.5</v>
      </c>
      <c r="M7">
        <v>1.7589999999999999</v>
      </c>
      <c r="N7">
        <v>57.9</v>
      </c>
      <c r="O7">
        <v>9</v>
      </c>
      <c r="P7">
        <v>383</v>
      </c>
      <c r="Q7">
        <v>1189</v>
      </c>
      <c r="R7">
        <v>263</v>
      </c>
    </row>
    <row r="8" spans="1:18" x14ac:dyDescent="0.25">
      <c r="A8" s="7">
        <v>7</v>
      </c>
      <c r="B8" t="s">
        <v>441</v>
      </c>
      <c r="C8">
        <v>28</v>
      </c>
      <c r="D8">
        <v>27</v>
      </c>
      <c r="E8">
        <v>90</v>
      </c>
      <c r="F8">
        <v>20</v>
      </c>
      <c r="G8">
        <v>5</v>
      </c>
      <c r="H8">
        <v>2</v>
      </c>
      <c r="I8" s="14">
        <v>4814786.5</v>
      </c>
      <c r="J8">
        <v>291.60000000000002</v>
      </c>
      <c r="K8">
        <v>67</v>
      </c>
      <c r="L8">
        <v>70.400000000000006</v>
      </c>
      <c r="M8">
        <v>1.79</v>
      </c>
      <c r="N8">
        <v>45.1</v>
      </c>
      <c r="O8">
        <v>14</v>
      </c>
      <c r="P8">
        <v>323</v>
      </c>
      <c r="Q8">
        <v>1026</v>
      </c>
      <c r="R8">
        <v>223</v>
      </c>
    </row>
    <row r="9" spans="1:18" x14ac:dyDescent="0.25">
      <c r="A9" s="7">
        <v>8</v>
      </c>
      <c r="B9" t="s">
        <v>402</v>
      </c>
      <c r="C9">
        <v>26</v>
      </c>
      <c r="D9">
        <v>26</v>
      </c>
      <c r="E9">
        <v>85</v>
      </c>
      <c r="F9">
        <v>19</v>
      </c>
      <c r="G9">
        <v>10</v>
      </c>
      <c r="H9">
        <v>0</v>
      </c>
      <c r="I9" s="14">
        <v>4806116.5</v>
      </c>
      <c r="J9">
        <v>297.5</v>
      </c>
      <c r="K9">
        <v>59.9</v>
      </c>
      <c r="L9">
        <v>64.5</v>
      </c>
      <c r="M9">
        <v>1.7549999999999999</v>
      </c>
      <c r="N9">
        <v>51.9</v>
      </c>
      <c r="O9">
        <v>4</v>
      </c>
      <c r="P9">
        <v>330</v>
      </c>
      <c r="Q9">
        <v>964</v>
      </c>
      <c r="R9">
        <v>196</v>
      </c>
    </row>
    <row r="10" spans="1:18" x14ac:dyDescent="0.25">
      <c r="A10" s="7">
        <v>9</v>
      </c>
      <c r="B10" t="s">
        <v>168</v>
      </c>
      <c r="C10">
        <v>37</v>
      </c>
      <c r="D10">
        <v>24</v>
      </c>
      <c r="E10">
        <v>88</v>
      </c>
      <c r="F10">
        <v>22</v>
      </c>
      <c r="G10">
        <v>11</v>
      </c>
      <c r="H10">
        <v>1</v>
      </c>
      <c r="I10" s="14">
        <v>4695515.5</v>
      </c>
      <c r="J10">
        <v>283.8</v>
      </c>
      <c r="K10">
        <v>67.400000000000006</v>
      </c>
      <c r="L10">
        <v>66.900000000000006</v>
      </c>
      <c r="M10">
        <v>1.7549999999999999</v>
      </c>
      <c r="N10">
        <v>56.3</v>
      </c>
      <c r="O10">
        <v>6</v>
      </c>
      <c r="P10">
        <v>336</v>
      </c>
      <c r="Q10">
        <v>1016</v>
      </c>
      <c r="R10">
        <v>210</v>
      </c>
    </row>
    <row r="11" spans="1:18" x14ac:dyDescent="0.25">
      <c r="A11" s="7">
        <v>10</v>
      </c>
      <c r="B11" t="s">
        <v>408</v>
      </c>
      <c r="C11">
        <v>30</v>
      </c>
      <c r="D11">
        <v>19</v>
      </c>
      <c r="E11">
        <v>64</v>
      </c>
      <c r="F11">
        <v>15</v>
      </c>
      <c r="G11">
        <v>4</v>
      </c>
      <c r="H11">
        <v>2</v>
      </c>
      <c r="I11" s="14">
        <v>4532537</v>
      </c>
      <c r="J11">
        <v>294.89999999999998</v>
      </c>
      <c r="K11">
        <v>61.3</v>
      </c>
      <c r="L11">
        <v>64.599999999999994</v>
      </c>
      <c r="M11">
        <v>1.7589999999999999</v>
      </c>
      <c r="N11">
        <v>52.6</v>
      </c>
      <c r="O11">
        <v>6</v>
      </c>
      <c r="P11">
        <v>236</v>
      </c>
      <c r="Q11">
        <v>695</v>
      </c>
      <c r="R11">
        <v>188</v>
      </c>
    </row>
    <row r="12" spans="1:18" x14ac:dyDescent="0.25">
      <c r="A12" s="7">
        <v>11</v>
      </c>
      <c r="B12" t="s">
        <v>986</v>
      </c>
      <c r="C12">
        <v>22</v>
      </c>
      <c r="D12">
        <v>27</v>
      </c>
      <c r="E12">
        <v>98</v>
      </c>
      <c r="F12">
        <v>24</v>
      </c>
      <c r="G12">
        <v>8</v>
      </c>
      <c r="H12">
        <v>0</v>
      </c>
      <c r="I12" s="14">
        <v>4342748.5</v>
      </c>
      <c r="J12">
        <v>289.7</v>
      </c>
      <c r="K12">
        <v>58.8</v>
      </c>
      <c r="L12">
        <v>62.5</v>
      </c>
      <c r="M12">
        <v>1.7170000000000001</v>
      </c>
      <c r="N12">
        <v>57.6</v>
      </c>
      <c r="O12">
        <v>4</v>
      </c>
      <c r="P12">
        <v>389</v>
      </c>
      <c r="Q12">
        <v>1084</v>
      </c>
      <c r="R12">
        <v>263</v>
      </c>
    </row>
    <row r="13" spans="1:18" x14ac:dyDescent="0.25">
      <c r="A13" s="7">
        <v>12</v>
      </c>
      <c r="B13" t="s">
        <v>331</v>
      </c>
      <c r="C13">
        <v>31</v>
      </c>
      <c r="D13">
        <v>17</v>
      </c>
      <c r="E13">
        <v>57</v>
      </c>
      <c r="F13">
        <v>14</v>
      </c>
      <c r="G13">
        <v>7</v>
      </c>
      <c r="H13">
        <v>1</v>
      </c>
      <c r="I13" s="14">
        <v>4249180</v>
      </c>
      <c r="J13">
        <v>311</v>
      </c>
      <c r="K13">
        <v>57.2</v>
      </c>
      <c r="L13">
        <v>68</v>
      </c>
      <c r="M13">
        <v>1.726</v>
      </c>
      <c r="N13">
        <v>52</v>
      </c>
      <c r="O13">
        <v>9</v>
      </c>
      <c r="P13">
        <v>231</v>
      </c>
      <c r="Q13">
        <v>638</v>
      </c>
      <c r="R13">
        <v>125</v>
      </c>
    </row>
    <row r="14" spans="1:18" x14ac:dyDescent="0.25">
      <c r="A14" s="7">
        <v>13</v>
      </c>
      <c r="B14" t="s">
        <v>70</v>
      </c>
      <c r="C14">
        <v>35</v>
      </c>
      <c r="D14">
        <v>17</v>
      </c>
      <c r="E14">
        <v>68</v>
      </c>
      <c r="F14">
        <v>17</v>
      </c>
      <c r="G14">
        <v>10</v>
      </c>
      <c r="H14">
        <v>1</v>
      </c>
      <c r="I14" s="14">
        <v>4098588.3</v>
      </c>
      <c r="J14">
        <v>303.5</v>
      </c>
      <c r="K14">
        <v>61.5</v>
      </c>
      <c r="L14">
        <v>68.8</v>
      </c>
      <c r="M14">
        <v>1.732</v>
      </c>
      <c r="N14">
        <v>53.7</v>
      </c>
      <c r="O14">
        <v>8</v>
      </c>
      <c r="P14">
        <v>288</v>
      </c>
      <c r="Q14">
        <v>755</v>
      </c>
      <c r="R14">
        <v>149</v>
      </c>
    </row>
    <row r="15" spans="1:18" x14ac:dyDescent="0.25">
      <c r="A15" s="7">
        <v>14</v>
      </c>
      <c r="B15" t="s">
        <v>980</v>
      </c>
      <c r="C15">
        <v>24</v>
      </c>
      <c r="D15">
        <v>28</v>
      </c>
      <c r="E15">
        <v>90</v>
      </c>
      <c r="F15">
        <v>20</v>
      </c>
      <c r="G15">
        <v>4</v>
      </c>
      <c r="H15">
        <v>2</v>
      </c>
      <c r="I15" s="14">
        <v>4026075.8</v>
      </c>
      <c r="J15">
        <v>292.3</v>
      </c>
      <c r="K15">
        <v>55.6</v>
      </c>
      <c r="L15">
        <v>63.6</v>
      </c>
      <c r="M15">
        <v>1.768</v>
      </c>
      <c r="N15">
        <v>59</v>
      </c>
      <c r="O15">
        <v>14</v>
      </c>
      <c r="P15">
        <v>314</v>
      </c>
      <c r="Q15">
        <v>1015</v>
      </c>
      <c r="R15">
        <v>240</v>
      </c>
    </row>
    <row r="16" spans="1:18" x14ac:dyDescent="0.25">
      <c r="A16" s="7">
        <v>15</v>
      </c>
      <c r="B16" t="s">
        <v>207</v>
      </c>
      <c r="C16">
        <v>35</v>
      </c>
      <c r="D16">
        <v>19</v>
      </c>
      <c r="E16">
        <v>68</v>
      </c>
      <c r="F16">
        <v>17</v>
      </c>
      <c r="G16">
        <v>8</v>
      </c>
      <c r="H16">
        <v>1</v>
      </c>
      <c r="I16" s="14">
        <v>3926767.8</v>
      </c>
      <c r="J16">
        <v>295.10000000000002</v>
      </c>
      <c r="K16">
        <v>59.9</v>
      </c>
      <c r="L16">
        <v>66.900000000000006</v>
      </c>
      <c r="M16">
        <v>1.7569999999999999</v>
      </c>
      <c r="N16">
        <v>58.2</v>
      </c>
      <c r="O16">
        <v>12</v>
      </c>
      <c r="P16">
        <v>256</v>
      </c>
      <c r="Q16">
        <v>772</v>
      </c>
      <c r="R16">
        <v>161</v>
      </c>
    </row>
    <row r="17" spans="1:18" x14ac:dyDescent="0.25">
      <c r="A17" s="7">
        <v>16</v>
      </c>
      <c r="B17" t="s">
        <v>340</v>
      </c>
      <c r="C17">
        <v>27</v>
      </c>
      <c r="D17">
        <v>16</v>
      </c>
      <c r="E17">
        <v>49</v>
      </c>
      <c r="F17">
        <v>11</v>
      </c>
      <c r="G17">
        <v>6</v>
      </c>
      <c r="H17">
        <v>1</v>
      </c>
      <c r="I17" s="14">
        <v>3789574</v>
      </c>
      <c r="J17">
        <v>301.2</v>
      </c>
      <c r="K17">
        <v>58.7</v>
      </c>
      <c r="L17">
        <v>64</v>
      </c>
      <c r="M17">
        <v>1.776</v>
      </c>
      <c r="N17">
        <v>57.3</v>
      </c>
      <c r="O17">
        <v>1</v>
      </c>
      <c r="P17">
        <v>172</v>
      </c>
      <c r="Q17">
        <v>570</v>
      </c>
      <c r="R17">
        <v>110</v>
      </c>
    </row>
    <row r="18" spans="1:18" x14ac:dyDescent="0.25">
      <c r="A18" s="7">
        <v>17</v>
      </c>
      <c r="B18" t="s">
        <v>360</v>
      </c>
      <c r="C18">
        <v>29</v>
      </c>
      <c r="D18">
        <v>25</v>
      </c>
      <c r="E18">
        <v>84</v>
      </c>
      <c r="F18">
        <v>19</v>
      </c>
      <c r="G18">
        <v>9</v>
      </c>
      <c r="H18">
        <v>1</v>
      </c>
      <c r="I18" s="14">
        <v>3539601</v>
      </c>
      <c r="J18">
        <v>288.5</v>
      </c>
      <c r="K18">
        <v>62.2</v>
      </c>
      <c r="L18">
        <v>65.3</v>
      </c>
      <c r="M18">
        <v>1.7649999999999999</v>
      </c>
      <c r="N18">
        <v>53.6</v>
      </c>
      <c r="O18">
        <v>6</v>
      </c>
      <c r="P18">
        <v>315</v>
      </c>
      <c r="Q18">
        <v>937</v>
      </c>
      <c r="R18">
        <v>230</v>
      </c>
    </row>
    <row r="19" spans="1:18" x14ac:dyDescent="0.25">
      <c r="A19" s="7">
        <v>18</v>
      </c>
      <c r="B19" t="s">
        <v>372</v>
      </c>
      <c r="C19">
        <v>30</v>
      </c>
      <c r="D19">
        <v>29</v>
      </c>
      <c r="E19">
        <v>108</v>
      </c>
      <c r="F19">
        <v>25</v>
      </c>
      <c r="G19">
        <v>7</v>
      </c>
      <c r="H19">
        <v>1</v>
      </c>
      <c r="I19" s="14">
        <v>3396746.8</v>
      </c>
      <c r="J19">
        <v>280.3</v>
      </c>
      <c r="K19">
        <v>64.900000000000006</v>
      </c>
      <c r="L19">
        <v>64</v>
      </c>
      <c r="M19">
        <v>1.744</v>
      </c>
      <c r="N19">
        <v>58.2</v>
      </c>
      <c r="O19">
        <v>6</v>
      </c>
      <c r="P19">
        <v>383</v>
      </c>
      <c r="Q19">
        <v>1263</v>
      </c>
      <c r="R19">
        <v>267</v>
      </c>
    </row>
    <row r="20" spans="1:18" x14ac:dyDescent="0.25">
      <c r="A20" s="7">
        <v>19</v>
      </c>
      <c r="B20" t="s">
        <v>202</v>
      </c>
      <c r="C20">
        <v>39</v>
      </c>
      <c r="D20">
        <v>26</v>
      </c>
      <c r="E20">
        <v>96</v>
      </c>
      <c r="F20">
        <v>24</v>
      </c>
      <c r="G20">
        <v>5</v>
      </c>
      <c r="H20">
        <v>1</v>
      </c>
      <c r="I20" s="14">
        <v>3353417.3</v>
      </c>
      <c r="J20">
        <v>282.2</v>
      </c>
      <c r="K20">
        <v>70.5</v>
      </c>
      <c r="L20">
        <v>67.400000000000006</v>
      </c>
      <c r="M20">
        <v>1.76</v>
      </c>
      <c r="N20">
        <v>53.2</v>
      </c>
      <c r="O20">
        <v>6</v>
      </c>
      <c r="P20">
        <v>347</v>
      </c>
      <c r="Q20">
        <v>1126</v>
      </c>
      <c r="R20">
        <v>221</v>
      </c>
    </row>
    <row r="21" spans="1:18" x14ac:dyDescent="0.25">
      <c r="A21" s="7">
        <v>20</v>
      </c>
      <c r="B21" t="s">
        <v>211</v>
      </c>
      <c r="C21">
        <v>31</v>
      </c>
      <c r="D21">
        <v>27</v>
      </c>
      <c r="E21">
        <v>94</v>
      </c>
      <c r="F21">
        <v>20</v>
      </c>
      <c r="G21">
        <v>6</v>
      </c>
      <c r="H21">
        <v>0</v>
      </c>
      <c r="I21" s="14">
        <v>3153107.5</v>
      </c>
      <c r="J21">
        <v>280.3</v>
      </c>
      <c r="K21">
        <v>64.3</v>
      </c>
      <c r="L21">
        <v>64.7</v>
      </c>
      <c r="M21">
        <v>1.7529999999999999</v>
      </c>
      <c r="N21">
        <v>56.9</v>
      </c>
      <c r="O21">
        <v>10</v>
      </c>
      <c r="P21">
        <v>347</v>
      </c>
      <c r="Q21">
        <v>1094</v>
      </c>
      <c r="R21">
        <v>208</v>
      </c>
    </row>
    <row r="22" spans="1:18" x14ac:dyDescent="0.25">
      <c r="A22" s="7">
        <v>21</v>
      </c>
      <c r="B22" t="s">
        <v>252</v>
      </c>
      <c r="C22">
        <v>32</v>
      </c>
      <c r="D22">
        <v>24</v>
      </c>
      <c r="E22">
        <v>84</v>
      </c>
      <c r="F22">
        <v>20</v>
      </c>
      <c r="G22">
        <v>7</v>
      </c>
      <c r="H22">
        <v>1</v>
      </c>
      <c r="I22" s="14">
        <v>3098262.8</v>
      </c>
      <c r="J22">
        <v>284.7</v>
      </c>
      <c r="K22">
        <v>69.900000000000006</v>
      </c>
      <c r="L22">
        <v>68</v>
      </c>
      <c r="M22">
        <v>1.754</v>
      </c>
      <c r="N22">
        <v>47.8</v>
      </c>
      <c r="O22">
        <v>9</v>
      </c>
      <c r="P22">
        <v>319</v>
      </c>
      <c r="Q22">
        <v>944</v>
      </c>
      <c r="R22">
        <v>228</v>
      </c>
    </row>
    <row r="23" spans="1:18" x14ac:dyDescent="0.25">
      <c r="A23" s="7">
        <v>22</v>
      </c>
      <c r="B23" t="s">
        <v>213</v>
      </c>
      <c r="C23">
        <v>33</v>
      </c>
      <c r="D23">
        <v>25</v>
      </c>
      <c r="E23">
        <v>85</v>
      </c>
      <c r="F23">
        <v>19</v>
      </c>
      <c r="G23">
        <v>6</v>
      </c>
      <c r="H23">
        <v>1</v>
      </c>
      <c r="I23" s="14">
        <v>3097983.3</v>
      </c>
      <c r="J23">
        <v>295.8</v>
      </c>
      <c r="K23">
        <v>65.099999999999994</v>
      </c>
      <c r="L23">
        <v>66.7</v>
      </c>
      <c r="M23">
        <v>1.78</v>
      </c>
      <c r="N23">
        <v>54.3</v>
      </c>
      <c r="O23">
        <v>3</v>
      </c>
      <c r="P23">
        <v>295</v>
      </c>
      <c r="Q23">
        <v>968</v>
      </c>
      <c r="R23">
        <v>238</v>
      </c>
    </row>
    <row r="24" spans="1:18" x14ac:dyDescent="0.25">
      <c r="A24" s="7">
        <v>23</v>
      </c>
      <c r="B24" t="s">
        <v>954</v>
      </c>
      <c r="C24">
        <v>26</v>
      </c>
      <c r="D24">
        <v>28</v>
      </c>
      <c r="E24">
        <v>92</v>
      </c>
      <c r="F24">
        <v>20</v>
      </c>
      <c r="G24">
        <v>7</v>
      </c>
      <c r="H24">
        <v>1</v>
      </c>
      <c r="I24" s="14">
        <v>2947322</v>
      </c>
      <c r="J24">
        <v>299.2</v>
      </c>
      <c r="K24">
        <v>60</v>
      </c>
      <c r="L24">
        <v>68.400000000000006</v>
      </c>
      <c r="M24">
        <v>1.776</v>
      </c>
      <c r="N24">
        <v>47.4</v>
      </c>
      <c r="O24">
        <v>10</v>
      </c>
      <c r="P24">
        <v>349</v>
      </c>
      <c r="Q24">
        <v>1035</v>
      </c>
      <c r="R24">
        <v>238</v>
      </c>
    </row>
    <row r="25" spans="1:18" x14ac:dyDescent="0.25">
      <c r="A25" s="7">
        <v>24</v>
      </c>
      <c r="B25" t="s">
        <v>204</v>
      </c>
      <c r="C25">
        <v>38</v>
      </c>
      <c r="D25">
        <v>23</v>
      </c>
      <c r="E25">
        <v>85</v>
      </c>
      <c r="F25">
        <v>20</v>
      </c>
      <c r="G25">
        <v>8</v>
      </c>
      <c r="H25">
        <v>0</v>
      </c>
      <c r="I25" s="14">
        <v>2924300.3</v>
      </c>
      <c r="J25">
        <v>300.39999999999998</v>
      </c>
      <c r="K25">
        <v>58.6</v>
      </c>
      <c r="L25">
        <v>66.7</v>
      </c>
      <c r="M25">
        <v>1.738</v>
      </c>
      <c r="N25">
        <v>53.9</v>
      </c>
      <c r="O25">
        <v>13</v>
      </c>
      <c r="P25">
        <v>334</v>
      </c>
      <c r="Q25">
        <v>930</v>
      </c>
      <c r="R25">
        <v>228</v>
      </c>
    </row>
    <row r="26" spans="1:18" x14ac:dyDescent="0.25">
      <c r="A26" s="7">
        <v>25</v>
      </c>
      <c r="B26" t="s">
        <v>110</v>
      </c>
      <c r="C26">
        <v>44</v>
      </c>
      <c r="D26">
        <v>27</v>
      </c>
      <c r="E26">
        <v>99</v>
      </c>
      <c r="F26">
        <v>22</v>
      </c>
      <c r="G26">
        <v>5</v>
      </c>
      <c r="H26">
        <v>1</v>
      </c>
      <c r="I26" s="14">
        <v>2856684.5</v>
      </c>
      <c r="J26">
        <v>288.89999999999998</v>
      </c>
      <c r="K26">
        <v>64.2</v>
      </c>
      <c r="L26">
        <v>67.8</v>
      </c>
      <c r="M26">
        <v>1.7689999999999999</v>
      </c>
      <c r="N26">
        <v>59</v>
      </c>
      <c r="O26">
        <v>9</v>
      </c>
      <c r="P26">
        <v>341</v>
      </c>
      <c r="Q26">
        <v>1173</v>
      </c>
      <c r="R26">
        <v>226</v>
      </c>
    </row>
    <row r="27" spans="1:18" x14ac:dyDescent="0.25">
      <c r="A27" s="7">
        <v>26</v>
      </c>
      <c r="B27" t="s">
        <v>285</v>
      </c>
      <c r="C27">
        <v>33</v>
      </c>
      <c r="D27">
        <v>28</v>
      </c>
      <c r="E27">
        <v>105</v>
      </c>
      <c r="F27">
        <v>27</v>
      </c>
      <c r="G27">
        <v>5</v>
      </c>
      <c r="H27">
        <v>0</v>
      </c>
      <c r="I27" s="14">
        <v>2841520.8</v>
      </c>
      <c r="J27">
        <v>291.89999999999998</v>
      </c>
      <c r="K27">
        <v>62.9</v>
      </c>
      <c r="L27">
        <v>68.599999999999994</v>
      </c>
      <c r="M27">
        <v>1.778</v>
      </c>
      <c r="N27">
        <v>62.1</v>
      </c>
      <c r="O27">
        <v>9</v>
      </c>
      <c r="P27">
        <v>374</v>
      </c>
      <c r="Q27">
        <v>1227</v>
      </c>
      <c r="R27">
        <v>267</v>
      </c>
    </row>
    <row r="28" spans="1:18" x14ac:dyDescent="0.25">
      <c r="A28" s="7">
        <v>27</v>
      </c>
      <c r="B28" t="s">
        <v>994</v>
      </c>
      <c r="C28">
        <v>23</v>
      </c>
      <c r="D28">
        <v>24</v>
      </c>
      <c r="E28">
        <v>80</v>
      </c>
      <c r="F28">
        <v>19</v>
      </c>
      <c r="G28">
        <v>4</v>
      </c>
      <c r="H28">
        <v>1</v>
      </c>
      <c r="I28" s="14">
        <v>2837477.3</v>
      </c>
      <c r="J28">
        <v>294.8</v>
      </c>
      <c r="K28">
        <v>61.5</v>
      </c>
      <c r="L28">
        <v>64</v>
      </c>
      <c r="M28">
        <v>1.77</v>
      </c>
      <c r="N28">
        <v>53.1</v>
      </c>
      <c r="O28">
        <v>8</v>
      </c>
      <c r="P28">
        <v>311</v>
      </c>
      <c r="Q28">
        <v>871</v>
      </c>
      <c r="R28">
        <v>227</v>
      </c>
    </row>
    <row r="29" spans="1:18" x14ac:dyDescent="0.25">
      <c r="A29" s="7">
        <v>28</v>
      </c>
      <c r="B29" t="s">
        <v>397</v>
      </c>
      <c r="C29">
        <v>29</v>
      </c>
      <c r="D29">
        <v>26</v>
      </c>
      <c r="E29">
        <v>88</v>
      </c>
      <c r="F29">
        <v>20</v>
      </c>
      <c r="G29">
        <v>6</v>
      </c>
      <c r="H29">
        <v>0</v>
      </c>
      <c r="I29" s="14">
        <v>2828637.8</v>
      </c>
      <c r="J29">
        <v>302.2</v>
      </c>
      <c r="K29">
        <v>62.4</v>
      </c>
      <c r="L29">
        <v>66.7</v>
      </c>
      <c r="M29">
        <v>1.7669999999999999</v>
      </c>
      <c r="N29">
        <v>50.4</v>
      </c>
      <c r="O29">
        <v>6</v>
      </c>
      <c r="P29">
        <v>336</v>
      </c>
      <c r="Q29">
        <v>1013</v>
      </c>
      <c r="R29">
        <v>200</v>
      </c>
    </row>
    <row r="30" spans="1:18" x14ac:dyDescent="0.25">
      <c r="A30" s="7">
        <v>29</v>
      </c>
      <c r="B30" t="s">
        <v>399</v>
      </c>
      <c r="C30">
        <v>31</v>
      </c>
      <c r="D30">
        <v>25</v>
      </c>
      <c r="E30">
        <v>92</v>
      </c>
      <c r="F30">
        <v>23</v>
      </c>
      <c r="G30">
        <v>5</v>
      </c>
      <c r="H30">
        <v>0</v>
      </c>
      <c r="I30" s="14">
        <v>2734152.5</v>
      </c>
      <c r="J30">
        <v>304.10000000000002</v>
      </c>
      <c r="K30">
        <v>59.5</v>
      </c>
      <c r="L30">
        <v>66.5</v>
      </c>
      <c r="M30">
        <v>1.774</v>
      </c>
      <c r="N30">
        <v>41</v>
      </c>
      <c r="O30">
        <v>8</v>
      </c>
      <c r="P30">
        <v>336</v>
      </c>
      <c r="Q30">
        <v>1056</v>
      </c>
      <c r="R30">
        <v>227</v>
      </c>
    </row>
    <row r="31" spans="1:18" x14ac:dyDescent="0.25">
      <c r="A31" s="7">
        <v>30</v>
      </c>
      <c r="B31" t="s">
        <v>957</v>
      </c>
      <c r="C31">
        <v>33</v>
      </c>
      <c r="D31">
        <v>24</v>
      </c>
      <c r="E31">
        <v>79</v>
      </c>
      <c r="F31">
        <v>17</v>
      </c>
      <c r="G31">
        <v>7</v>
      </c>
      <c r="H31">
        <v>0</v>
      </c>
      <c r="I31" s="14">
        <v>2616517.7999999998</v>
      </c>
      <c r="J31">
        <v>303.39999999999998</v>
      </c>
      <c r="K31">
        <v>62.1</v>
      </c>
      <c r="L31">
        <v>70.7</v>
      </c>
      <c r="M31">
        <v>1.788</v>
      </c>
      <c r="N31">
        <v>53.4</v>
      </c>
      <c r="O31">
        <v>6</v>
      </c>
      <c r="P31">
        <v>298</v>
      </c>
      <c r="Q31">
        <v>908</v>
      </c>
      <c r="R31">
        <v>184</v>
      </c>
    </row>
    <row r="32" spans="1:18" x14ac:dyDescent="0.25">
      <c r="A32" s="7">
        <v>31</v>
      </c>
      <c r="B32" t="s">
        <v>987</v>
      </c>
      <c r="C32">
        <v>26</v>
      </c>
      <c r="D32">
        <v>29</v>
      </c>
      <c r="E32">
        <v>92</v>
      </c>
      <c r="F32">
        <v>17</v>
      </c>
      <c r="G32">
        <v>3</v>
      </c>
      <c r="H32">
        <v>1</v>
      </c>
      <c r="I32" s="14">
        <v>2590493.5</v>
      </c>
      <c r="J32">
        <v>293.7</v>
      </c>
      <c r="K32">
        <v>63.7</v>
      </c>
      <c r="L32">
        <v>61.8</v>
      </c>
      <c r="M32">
        <v>1.756</v>
      </c>
      <c r="N32">
        <v>48.1</v>
      </c>
      <c r="O32">
        <v>6</v>
      </c>
      <c r="P32">
        <v>325</v>
      </c>
      <c r="Q32">
        <v>993</v>
      </c>
      <c r="R32">
        <v>283</v>
      </c>
    </row>
    <row r="33" spans="1:18" x14ac:dyDescent="0.25">
      <c r="A33" s="7">
        <v>32</v>
      </c>
      <c r="B33" t="s">
        <v>361</v>
      </c>
      <c r="C33">
        <v>31</v>
      </c>
      <c r="D33">
        <v>24</v>
      </c>
      <c r="E33">
        <v>80</v>
      </c>
      <c r="F33">
        <v>18</v>
      </c>
      <c r="G33">
        <v>6</v>
      </c>
      <c r="H33">
        <v>0</v>
      </c>
      <c r="I33" s="14">
        <v>2558657</v>
      </c>
      <c r="J33">
        <v>297.60000000000002</v>
      </c>
      <c r="K33">
        <v>58</v>
      </c>
      <c r="L33">
        <v>65.2</v>
      </c>
      <c r="M33">
        <v>1.7549999999999999</v>
      </c>
      <c r="N33">
        <v>56.9</v>
      </c>
      <c r="O33">
        <v>12</v>
      </c>
      <c r="P33">
        <v>283</v>
      </c>
      <c r="Q33">
        <v>905</v>
      </c>
      <c r="R33">
        <v>222</v>
      </c>
    </row>
    <row r="34" spans="1:18" x14ac:dyDescent="0.25">
      <c r="A34" s="7">
        <v>33</v>
      </c>
      <c r="B34" t="s">
        <v>406</v>
      </c>
      <c r="C34">
        <v>31</v>
      </c>
      <c r="D34">
        <v>26</v>
      </c>
      <c r="E34">
        <v>85</v>
      </c>
      <c r="F34">
        <v>17</v>
      </c>
      <c r="G34">
        <v>6</v>
      </c>
      <c r="H34">
        <v>1</v>
      </c>
      <c r="I34" s="14">
        <v>2540370.5</v>
      </c>
      <c r="J34">
        <v>286.3</v>
      </c>
      <c r="K34">
        <v>56.7</v>
      </c>
      <c r="L34">
        <v>63.3</v>
      </c>
      <c r="M34">
        <v>1.766</v>
      </c>
      <c r="N34">
        <v>51</v>
      </c>
      <c r="O34">
        <v>6</v>
      </c>
      <c r="P34">
        <v>308</v>
      </c>
      <c r="Q34">
        <v>945</v>
      </c>
      <c r="R34">
        <v>230</v>
      </c>
    </row>
    <row r="35" spans="1:18" x14ac:dyDescent="0.25">
      <c r="A35" s="7">
        <v>34</v>
      </c>
      <c r="B35" t="s">
        <v>956</v>
      </c>
      <c r="C35">
        <v>28</v>
      </c>
      <c r="D35">
        <v>32</v>
      </c>
      <c r="E35">
        <v>111</v>
      </c>
      <c r="F35">
        <v>23</v>
      </c>
      <c r="G35">
        <v>6</v>
      </c>
      <c r="H35">
        <v>1</v>
      </c>
      <c r="I35" s="14">
        <v>2414334</v>
      </c>
      <c r="J35">
        <v>289</v>
      </c>
      <c r="K35">
        <v>61</v>
      </c>
      <c r="L35">
        <v>64.3</v>
      </c>
      <c r="M35">
        <v>1.7549999999999999</v>
      </c>
      <c r="N35">
        <v>51.8</v>
      </c>
      <c r="O35">
        <v>14</v>
      </c>
      <c r="P35">
        <v>389</v>
      </c>
      <c r="Q35">
        <v>1275</v>
      </c>
      <c r="R35">
        <v>286</v>
      </c>
    </row>
    <row r="36" spans="1:18" x14ac:dyDescent="0.25">
      <c r="A36" s="7">
        <v>35</v>
      </c>
      <c r="B36" t="s">
        <v>278</v>
      </c>
      <c r="C36">
        <v>33</v>
      </c>
      <c r="D36">
        <v>24</v>
      </c>
      <c r="E36">
        <v>86</v>
      </c>
      <c r="F36">
        <v>19</v>
      </c>
      <c r="G36">
        <v>2</v>
      </c>
      <c r="H36">
        <v>1</v>
      </c>
      <c r="I36" s="14">
        <v>2365204.5</v>
      </c>
      <c r="J36">
        <v>308</v>
      </c>
      <c r="K36">
        <v>54.7</v>
      </c>
      <c r="L36">
        <v>60.9</v>
      </c>
      <c r="M36">
        <v>1.744</v>
      </c>
      <c r="N36">
        <v>46.6</v>
      </c>
      <c r="O36">
        <v>2</v>
      </c>
      <c r="P36">
        <v>321</v>
      </c>
      <c r="Q36">
        <v>937</v>
      </c>
      <c r="R36">
        <v>252</v>
      </c>
    </row>
    <row r="37" spans="1:18" x14ac:dyDescent="0.25">
      <c r="A37" s="7">
        <v>36</v>
      </c>
      <c r="B37" t="s">
        <v>265</v>
      </c>
      <c r="C37">
        <v>35</v>
      </c>
      <c r="D37">
        <v>26</v>
      </c>
      <c r="E37">
        <v>89</v>
      </c>
      <c r="F37">
        <v>21</v>
      </c>
      <c r="G37">
        <v>3</v>
      </c>
      <c r="H37">
        <v>1</v>
      </c>
      <c r="I37" s="14">
        <v>2300306.7999999998</v>
      </c>
      <c r="J37">
        <v>291.60000000000002</v>
      </c>
      <c r="K37">
        <v>64.3</v>
      </c>
      <c r="L37">
        <v>68.900000000000006</v>
      </c>
      <c r="M37">
        <v>1.788</v>
      </c>
      <c r="N37">
        <v>42.8</v>
      </c>
      <c r="O37">
        <v>11</v>
      </c>
      <c r="P37">
        <v>321</v>
      </c>
      <c r="Q37">
        <v>1000</v>
      </c>
      <c r="R37">
        <v>235</v>
      </c>
    </row>
    <row r="38" spans="1:18" x14ac:dyDescent="0.25">
      <c r="A38" s="7">
        <v>37</v>
      </c>
      <c r="B38" t="s">
        <v>434</v>
      </c>
      <c r="C38">
        <v>27</v>
      </c>
      <c r="D38">
        <v>31</v>
      </c>
      <c r="E38">
        <v>112</v>
      </c>
      <c r="F38">
        <v>24</v>
      </c>
      <c r="G38">
        <v>3</v>
      </c>
      <c r="H38">
        <v>0</v>
      </c>
      <c r="I38" s="14">
        <v>2169722.7999999998</v>
      </c>
      <c r="J38">
        <v>282.8</v>
      </c>
      <c r="K38">
        <v>63.7</v>
      </c>
      <c r="L38">
        <v>66.7</v>
      </c>
      <c r="M38">
        <v>1.7749999999999999</v>
      </c>
      <c r="N38">
        <v>52.4</v>
      </c>
      <c r="O38">
        <v>10</v>
      </c>
      <c r="P38">
        <v>375</v>
      </c>
      <c r="Q38">
        <v>1322</v>
      </c>
      <c r="R38">
        <v>267</v>
      </c>
    </row>
    <row r="39" spans="1:18" x14ac:dyDescent="0.25">
      <c r="A39" s="7">
        <v>38</v>
      </c>
      <c r="B39" t="s">
        <v>26</v>
      </c>
      <c r="C39">
        <v>45</v>
      </c>
      <c r="D39">
        <v>21</v>
      </c>
      <c r="E39">
        <v>71</v>
      </c>
      <c r="F39">
        <v>16</v>
      </c>
      <c r="G39">
        <v>1</v>
      </c>
      <c r="H39">
        <v>0</v>
      </c>
      <c r="I39" s="14">
        <v>2158018.7999999998</v>
      </c>
      <c r="J39">
        <v>292.39999999999998</v>
      </c>
      <c r="K39">
        <v>58</v>
      </c>
      <c r="L39">
        <v>65.3</v>
      </c>
      <c r="M39">
        <v>1.7529999999999999</v>
      </c>
      <c r="N39">
        <v>61.3</v>
      </c>
      <c r="O39">
        <v>4</v>
      </c>
      <c r="P39">
        <v>266</v>
      </c>
      <c r="Q39">
        <v>811</v>
      </c>
      <c r="R39">
        <v>168</v>
      </c>
    </row>
    <row r="40" spans="1:18" x14ac:dyDescent="0.25">
      <c r="A40" s="7">
        <v>39</v>
      </c>
      <c r="B40" t="s">
        <v>951</v>
      </c>
      <c r="C40">
        <v>24</v>
      </c>
      <c r="D40">
        <v>27</v>
      </c>
      <c r="E40">
        <v>92</v>
      </c>
      <c r="F40">
        <v>20</v>
      </c>
      <c r="G40">
        <v>3</v>
      </c>
      <c r="H40">
        <v>1</v>
      </c>
      <c r="I40" s="14">
        <v>2115233.5</v>
      </c>
      <c r="J40">
        <v>296.5</v>
      </c>
      <c r="K40">
        <v>55</v>
      </c>
      <c r="L40">
        <v>67</v>
      </c>
      <c r="M40">
        <v>1.7769999999999999</v>
      </c>
      <c r="N40">
        <v>60.3</v>
      </c>
      <c r="O40">
        <v>8</v>
      </c>
      <c r="P40">
        <v>321</v>
      </c>
      <c r="Q40">
        <v>1066</v>
      </c>
      <c r="R40">
        <v>222</v>
      </c>
    </row>
    <row r="41" spans="1:18" x14ac:dyDescent="0.25">
      <c r="A41" s="7">
        <v>40</v>
      </c>
      <c r="B41" t="s">
        <v>333</v>
      </c>
      <c r="C41">
        <v>36</v>
      </c>
      <c r="D41">
        <v>24</v>
      </c>
      <c r="E41">
        <v>78</v>
      </c>
      <c r="F41">
        <v>17</v>
      </c>
      <c r="G41">
        <v>2</v>
      </c>
      <c r="H41">
        <v>1</v>
      </c>
      <c r="I41" s="14">
        <v>2107994</v>
      </c>
      <c r="J41">
        <v>288.60000000000002</v>
      </c>
      <c r="K41">
        <v>68</v>
      </c>
      <c r="L41">
        <v>63.2</v>
      </c>
      <c r="M41">
        <v>1.76</v>
      </c>
      <c r="N41">
        <v>43.2</v>
      </c>
      <c r="O41">
        <v>7</v>
      </c>
      <c r="P41">
        <v>281</v>
      </c>
      <c r="Q41">
        <v>839</v>
      </c>
      <c r="R41">
        <v>243</v>
      </c>
    </row>
    <row r="42" spans="1:18" x14ac:dyDescent="0.25">
      <c r="A42" s="7">
        <v>41</v>
      </c>
      <c r="B42" t="s">
        <v>247</v>
      </c>
      <c r="C42">
        <v>36</v>
      </c>
      <c r="D42">
        <v>17</v>
      </c>
      <c r="E42">
        <v>62</v>
      </c>
      <c r="F42">
        <v>16</v>
      </c>
      <c r="G42">
        <v>8</v>
      </c>
      <c r="H42">
        <v>0</v>
      </c>
      <c r="I42" s="14">
        <v>2077386.8</v>
      </c>
      <c r="J42">
        <v>278</v>
      </c>
      <c r="K42">
        <v>69.2</v>
      </c>
      <c r="L42">
        <v>65.8</v>
      </c>
      <c r="M42">
        <v>1.7470000000000001</v>
      </c>
      <c r="N42">
        <v>53.8</v>
      </c>
      <c r="O42">
        <v>6</v>
      </c>
      <c r="P42">
        <v>224</v>
      </c>
      <c r="Q42">
        <v>717</v>
      </c>
      <c r="R42">
        <v>154</v>
      </c>
    </row>
    <row r="43" spans="1:18" x14ac:dyDescent="0.25">
      <c r="A43" s="7">
        <v>42</v>
      </c>
      <c r="B43" t="s">
        <v>51</v>
      </c>
      <c r="C43">
        <v>39</v>
      </c>
      <c r="D43">
        <v>27</v>
      </c>
      <c r="E43">
        <v>76</v>
      </c>
      <c r="F43">
        <v>14</v>
      </c>
      <c r="G43">
        <v>3</v>
      </c>
      <c r="H43">
        <v>1</v>
      </c>
      <c r="I43" s="14">
        <v>2066343.5</v>
      </c>
      <c r="J43">
        <v>272.2</v>
      </c>
      <c r="K43">
        <v>74</v>
      </c>
      <c r="L43">
        <v>64.3</v>
      </c>
      <c r="M43">
        <v>1.7549999999999999</v>
      </c>
      <c r="N43">
        <v>61</v>
      </c>
      <c r="O43">
        <v>4</v>
      </c>
      <c r="P43">
        <v>250</v>
      </c>
      <c r="Q43">
        <v>870</v>
      </c>
      <c r="R43">
        <v>199</v>
      </c>
    </row>
    <row r="44" spans="1:18" x14ac:dyDescent="0.25">
      <c r="A44" s="7">
        <v>43</v>
      </c>
      <c r="B44" t="s">
        <v>309</v>
      </c>
      <c r="C44">
        <v>39</v>
      </c>
      <c r="D44">
        <v>24</v>
      </c>
      <c r="E44">
        <v>79</v>
      </c>
      <c r="F44">
        <v>16</v>
      </c>
      <c r="G44">
        <v>4</v>
      </c>
      <c r="H44">
        <v>0</v>
      </c>
      <c r="I44" s="14">
        <v>2014357.3</v>
      </c>
      <c r="J44">
        <v>286.10000000000002</v>
      </c>
      <c r="K44">
        <v>62.2</v>
      </c>
      <c r="L44">
        <v>66.2</v>
      </c>
      <c r="M44">
        <v>1.76</v>
      </c>
      <c r="N44">
        <v>48.2</v>
      </c>
      <c r="O44">
        <v>8</v>
      </c>
      <c r="P44">
        <v>294</v>
      </c>
      <c r="Q44">
        <v>885</v>
      </c>
      <c r="R44">
        <v>210</v>
      </c>
    </row>
    <row r="45" spans="1:18" x14ac:dyDescent="0.25">
      <c r="A45" s="7">
        <v>44</v>
      </c>
      <c r="B45" t="s">
        <v>400</v>
      </c>
      <c r="C45">
        <v>30</v>
      </c>
      <c r="D45">
        <v>18</v>
      </c>
      <c r="E45">
        <v>62</v>
      </c>
      <c r="F45">
        <v>15</v>
      </c>
      <c r="G45">
        <v>5</v>
      </c>
      <c r="H45">
        <v>0</v>
      </c>
      <c r="I45" s="14">
        <v>1997481.8</v>
      </c>
      <c r="J45">
        <v>297.8</v>
      </c>
      <c r="K45">
        <v>59.4</v>
      </c>
      <c r="L45">
        <v>63.5</v>
      </c>
      <c r="M45">
        <v>1.7390000000000001</v>
      </c>
      <c r="N45">
        <v>54.8</v>
      </c>
      <c r="O45">
        <v>6</v>
      </c>
      <c r="P45">
        <v>249</v>
      </c>
      <c r="Q45">
        <v>681</v>
      </c>
      <c r="R45">
        <v>160</v>
      </c>
    </row>
    <row r="46" spans="1:18" x14ac:dyDescent="0.25">
      <c r="A46" s="7">
        <v>45</v>
      </c>
      <c r="B46" t="s">
        <v>17</v>
      </c>
      <c r="C46">
        <v>36</v>
      </c>
      <c r="D46">
        <v>29</v>
      </c>
      <c r="E46">
        <v>106</v>
      </c>
      <c r="F46">
        <v>24</v>
      </c>
      <c r="G46">
        <v>6</v>
      </c>
      <c r="H46">
        <v>0</v>
      </c>
      <c r="I46" s="14">
        <v>1997044.1</v>
      </c>
      <c r="J46">
        <v>304.10000000000002</v>
      </c>
      <c r="K46">
        <v>52.8</v>
      </c>
      <c r="L46">
        <v>67.7</v>
      </c>
      <c r="M46">
        <v>1.77</v>
      </c>
      <c r="N46">
        <v>55.3</v>
      </c>
      <c r="O46">
        <v>14</v>
      </c>
      <c r="P46">
        <v>387</v>
      </c>
      <c r="Q46">
        <v>1221</v>
      </c>
      <c r="R46">
        <v>264</v>
      </c>
    </row>
    <row r="47" spans="1:18" x14ac:dyDescent="0.25">
      <c r="A47" s="7">
        <v>46</v>
      </c>
      <c r="B47" t="s">
        <v>281</v>
      </c>
      <c r="C47">
        <v>38</v>
      </c>
      <c r="D47">
        <v>25</v>
      </c>
      <c r="E47">
        <v>93</v>
      </c>
      <c r="F47">
        <v>21</v>
      </c>
      <c r="G47">
        <v>5</v>
      </c>
      <c r="H47">
        <v>0</v>
      </c>
      <c r="I47" s="14">
        <v>1977295.6</v>
      </c>
      <c r="J47">
        <v>299.2</v>
      </c>
      <c r="K47">
        <v>58.7</v>
      </c>
      <c r="L47">
        <v>67.099999999999994</v>
      </c>
      <c r="M47">
        <v>1.756</v>
      </c>
      <c r="N47">
        <v>45.7</v>
      </c>
      <c r="O47">
        <v>6</v>
      </c>
      <c r="P47">
        <v>362</v>
      </c>
      <c r="Q47">
        <v>1045</v>
      </c>
      <c r="R47">
        <v>218</v>
      </c>
    </row>
    <row r="48" spans="1:18" x14ac:dyDescent="0.25">
      <c r="A48" s="7">
        <v>47</v>
      </c>
      <c r="B48" t="s">
        <v>339</v>
      </c>
      <c r="C48">
        <v>35</v>
      </c>
      <c r="D48">
        <v>25</v>
      </c>
      <c r="E48">
        <v>83</v>
      </c>
      <c r="F48">
        <v>17</v>
      </c>
      <c r="G48">
        <v>1</v>
      </c>
      <c r="H48">
        <v>1</v>
      </c>
      <c r="I48" s="14">
        <v>1928154.1</v>
      </c>
      <c r="J48">
        <v>296.3</v>
      </c>
      <c r="K48">
        <v>58.5</v>
      </c>
      <c r="L48">
        <v>63.3</v>
      </c>
      <c r="M48">
        <v>1.7450000000000001</v>
      </c>
      <c r="N48">
        <v>41.8</v>
      </c>
      <c r="O48">
        <v>16</v>
      </c>
      <c r="P48">
        <v>283</v>
      </c>
      <c r="Q48">
        <v>931</v>
      </c>
      <c r="R48">
        <v>231</v>
      </c>
    </row>
    <row r="49" spans="1:18" x14ac:dyDescent="0.25">
      <c r="A49" s="7">
        <v>48</v>
      </c>
      <c r="B49" t="s">
        <v>958</v>
      </c>
      <c r="C49">
        <v>40</v>
      </c>
      <c r="D49">
        <v>27</v>
      </c>
      <c r="E49">
        <v>91</v>
      </c>
      <c r="F49">
        <v>19</v>
      </c>
      <c r="G49">
        <v>4</v>
      </c>
      <c r="H49">
        <v>0</v>
      </c>
      <c r="I49" s="14">
        <v>1901789</v>
      </c>
      <c r="J49">
        <v>284.60000000000002</v>
      </c>
      <c r="K49">
        <v>59.4</v>
      </c>
      <c r="L49">
        <v>62.6</v>
      </c>
      <c r="M49">
        <v>1.746</v>
      </c>
      <c r="N49">
        <v>49.1</v>
      </c>
      <c r="O49">
        <v>5</v>
      </c>
      <c r="P49">
        <v>317</v>
      </c>
      <c r="Q49">
        <v>1054</v>
      </c>
      <c r="R49">
        <v>232</v>
      </c>
    </row>
    <row r="50" spans="1:18" x14ac:dyDescent="0.25">
      <c r="A50" s="7">
        <v>49</v>
      </c>
      <c r="B50" t="s">
        <v>294</v>
      </c>
      <c r="C50">
        <v>39</v>
      </c>
      <c r="D50">
        <v>15</v>
      </c>
      <c r="E50">
        <v>54</v>
      </c>
      <c r="F50">
        <v>14</v>
      </c>
      <c r="G50">
        <v>3</v>
      </c>
      <c r="H50">
        <v>0</v>
      </c>
      <c r="I50" s="14">
        <v>1894235.4</v>
      </c>
      <c r="J50">
        <v>293.2</v>
      </c>
      <c r="K50">
        <v>68.8</v>
      </c>
      <c r="L50">
        <v>69</v>
      </c>
      <c r="M50">
        <v>1.7789999999999999</v>
      </c>
      <c r="N50">
        <v>44.9</v>
      </c>
      <c r="O50">
        <v>3</v>
      </c>
      <c r="P50">
        <v>214</v>
      </c>
      <c r="Q50">
        <v>586</v>
      </c>
      <c r="R50">
        <v>154</v>
      </c>
    </row>
    <row r="51" spans="1:18" x14ac:dyDescent="0.25">
      <c r="A51" s="7">
        <v>50</v>
      </c>
      <c r="B51" t="s">
        <v>136</v>
      </c>
      <c r="C51">
        <v>45</v>
      </c>
      <c r="D51">
        <v>23</v>
      </c>
      <c r="E51">
        <v>69</v>
      </c>
      <c r="F51">
        <v>12</v>
      </c>
      <c r="G51">
        <v>1</v>
      </c>
      <c r="H51">
        <v>1</v>
      </c>
      <c r="I51" s="14">
        <v>1868559.3</v>
      </c>
      <c r="J51">
        <v>303.7</v>
      </c>
      <c r="K51">
        <v>58.4</v>
      </c>
      <c r="L51">
        <v>65</v>
      </c>
      <c r="M51">
        <v>1.776</v>
      </c>
      <c r="N51">
        <v>37.200000000000003</v>
      </c>
      <c r="O51">
        <v>4</v>
      </c>
      <c r="P51">
        <v>254</v>
      </c>
      <c r="Q51">
        <v>743</v>
      </c>
      <c r="R51">
        <v>213</v>
      </c>
    </row>
    <row r="52" spans="1:18" x14ac:dyDescent="0.25">
      <c r="A52" s="7">
        <v>51</v>
      </c>
      <c r="B52" t="s">
        <v>268</v>
      </c>
      <c r="C52">
        <v>40</v>
      </c>
      <c r="D52">
        <v>27</v>
      </c>
      <c r="E52">
        <v>82</v>
      </c>
      <c r="F52">
        <v>14</v>
      </c>
      <c r="G52">
        <v>5</v>
      </c>
      <c r="H52">
        <v>0</v>
      </c>
      <c r="I52" s="14">
        <v>1853822.4</v>
      </c>
      <c r="J52">
        <v>290.60000000000002</v>
      </c>
      <c r="K52">
        <v>64.5</v>
      </c>
      <c r="L52">
        <v>65.599999999999994</v>
      </c>
      <c r="M52">
        <v>1.772</v>
      </c>
      <c r="N52">
        <v>49.2</v>
      </c>
      <c r="O52">
        <v>14</v>
      </c>
      <c r="P52">
        <v>293</v>
      </c>
      <c r="Q52">
        <v>913</v>
      </c>
      <c r="R52">
        <v>233</v>
      </c>
    </row>
    <row r="53" spans="1:18" x14ac:dyDescent="0.25">
      <c r="A53" s="7">
        <v>52</v>
      </c>
      <c r="B53" t="s">
        <v>423</v>
      </c>
      <c r="C53">
        <v>32</v>
      </c>
      <c r="D53">
        <v>29</v>
      </c>
      <c r="E53">
        <v>87</v>
      </c>
      <c r="F53">
        <v>16</v>
      </c>
      <c r="G53">
        <v>4</v>
      </c>
      <c r="H53">
        <v>0</v>
      </c>
      <c r="I53" s="14">
        <v>1852531.1</v>
      </c>
      <c r="J53">
        <v>283.39999999999998</v>
      </c>
      <c r="K53">
        <v>66.099999999999994</v>
      </c>
      <c r="L53">
        <v>63.9</v>
      </c>
      <c r="M53">
        <v>1.7490000000000001</v>
      </c>
      <c r="N53">
        <v>51</v>
      </c>
      <c r="O53">
        <v>5</v>
      </c>
      <c r="P53">
        <v>322</v>
      </c>
      <c r="Q53">
        <v>985</v>
      </c>
      <c r="R53">
        <v>233</v>
      </c>
    </row>
    <row r="54" spans="1:18" x14ac:dyDescent="0.25">
      <c r="A54" s="7">
        <v>53</v>
      </c>
      <c r="B54" t="s">
        <v>314</v>
      </c>
      <c r="C54">
        <v>33</v>
      </c>
      <c r="D54">
        <v>25</v>
      </c>
      <c r="E54">
        <v>88</v>
      </c>
      <c r="F54">
        <v>19</v>
      </c>
      <c r="G54">
        <v>4</v>
      </c>
      <c r="H54">
        <v>0</v>
      </c>
      <c r="I54" s="14">
        <v>1826399.3</v>
      </c>
      <c r="J54">
        <v>285.8</v>
      </c>
      <c r="K54">
        <v>63.9</v>
      </c>
      <c r="L54">
        <v>65.2</v>
      </c>
      <c r="M54">
        <v>1.7350000000000001</v>
      </c>
      <c r="N54">
        <v>52.1</v>
      </c>
      <c r="O54">
        <v>2</v>
      </c>
      <c r="P54">
        <v>342</v>
      </c>
      <c r="Q54">
        <v>1000</v>
      </c>
      <c r="R54">
        <v>211</v>
      </c>
    </row>
    <row r="55" spans="1:18" x14ac:dyDescent="0.25">
      <c r="A55" s="7">
        <v>54</v>
      </c>
      <c r="B55" t="s">
        <v>44</v>
      </c>
      <c r="C55">
        <v>38</v>
      </c>
      <c r="D55">
        <v>26</v>
      </c>
      <c r="E55">
        <v>80</v>
      </c>
      <c r="F55">
        <v>15</v>
      </c>
      <c r="G55">
        <v>1</v>
      </c>
      <c r="H55">
        <v>0</v>
      </c>
      <c r="I55" s="14">
        <v>1809632.4</v>
      </c>
      <c r="J55">
        <v>292.5</v>
      </c>
      <c r="K55">
        <v>58.5</v>
      </c>
      <c r="L55">
        <v>64.5</v>
      </c>
      <c r="M55">
        <v>1.7949999999999999</v>
      </c>
      <c r="N55">
        <v>48.6</v>
      </c>
      <c r="O55">
        <v>8</v>
      </c>
      <c r="P55">
        <v>264</v>
      </c>
      <c r="Q55">
        <v>896</v>
      </c>
      <c r="R55">
        <v>231</v>
      </c>
    </row>
    <row r="56" spans="1:18" x14ac:dyDescent="0.25">
      <c r="A56" s="7">
        <v>55</v>
      </c>
      <c r="B56" t="s">
        <v>7</v>
      </c>
      <c r="C56">
        <v>45</v>
      </c>
      <c r="D56">
        <v>24</v>
      </c>
      <c r="E56">
        <v>79</v>
      </c>
      <c r="F56">
        <v>18</v>
      </c>
      <c r="G56">
        <v>3</v>
      </c>
      <c r="H56">
        <v>0</v>
      </c>
      <c r="I56" s="14">
        <v>1799569.3</v>
      </c>
      <c r="J56">
        <v>291.2</v>
      </c>
      <c r="K56">
        <v>53.3</v>
      </c>
      <c r="L56">
        <v>61.6</v>
      </c>
      <c r="M56">
        <v>1.766</v>
      </c>
      <c r="N56">
        <v>48.3</v>
      </c>
      <c r="O56">
        <v>8</v>
      </c>
      <c r="P56">
        <v>259</v>
      </c>
      <c r="Q56">
        <v>909</v>
      </c>
      <c r="R56">
        <v>225</v>
      </c>
    </row>
    <row r="57" spans="1:18" x14ac:dyDescent="0.25">
      <c r="A57" s="7">
        <v>56</v>
      </c>
      <c r="B57" t="s">
        <v>976</v>
      </c>
      <c r="C57">
        <v>35</v>
      </c>
      <c r="D57">
        <v>28</v>
      </c>
      <c r="E57">
        <v>88</v>
      </c>
      <c r="F57">
        <v>17</v>
      </c>
      <c r="G57">
        <v>3</v>
      </c>
      <c r="H57">
        <v>0</v>
      </c>
      <c r="I57" s="14">
        <v>1796143.1</v>
      </c>
      <c r="J57">
        <v>283.3</v>
      </c>
      <c r="K57">
        <v>58.5</v>
      </c>
      <c r="L57">
        <v>63.1</v>
      </c>
      <c r="M57">
        <v>1.762</v>
      </c>
      <c r="N57">
        <v>48</v>
      </c>
      <c r="O57">
        <v>9</v>
      </c>
      <c r="P57">
        <v>294</v>
      </c>
      <c r="Q57">
        <v>1007</v>
      </c>
      <c r="R57">
        <v>244</v>
      </c>
    </row>
    <row r="58" spans="1:18" x14ac:dyDescent="0.25">
      <c r="A58" s="7">
        <v>57</v>
      </c>
      <c r="B58" t="s">
        <v>438</v>
      </c>
      <c r="C58">
        <v>32</v>
      </c>
      <c r="D58">
        <v>30</v>
      </c>
      <c r="E58">
        <v>93</v>
      </c>
      <c r="F58">
        <v>18</v>
      </c>
      <c r="G58">
        <v>1</v>
      </c>
      <c r="H58">
        <v>1</v>
      </c>
      <c r="I58" s="14">
        <v>1734692.9</v>
      </c>
      <c r="J58">
        <v>298.10000000000002</v>
      </c>
      <c r="K58">
        <v>55.1</v>
      </c>
      <c r="L58">
        <v>63.4</v>
      </c>
      <c r="M58">
        <v>1.786</v>
      </c>
      <c r="N58">
        <v>53.6</v>
      </c>
      <c r="O58">
        <v>16</v>
      </c>
      <c r="P58">
        <v>315</v>
      </c>
      <c r="Q58">
        <v>1021</v>
      </c>
      <c r="R58">
        <v>283</v>
      </c>
    </row>
    <row r="59" spans="1:18" x14ac:dyDescent="0.25">
      <c r="A59" s="7">
        <v>58</v>
      </c>
      <c r="B59" t="s">
        <v>1015</v>
      </c>
      <c r="C59">
        <v>28</v>
      </c>
      <c r="D59">
        <v>29</v>
      </c>
      <c r="E59">
        <v>84</v>
      </c>
      <c r="F59">
        <v>13</v>
      </c>
      <c r="G59">
        <v>4</v>
      </c>
      <c r="H59">
        <v>1</v>
      </c>
      <c r="I59" s="14">
        <v>1703315.5</v>
      </c>
      <c r="J59">
        <v>290.60000000000002</v>
      </c>
      <c r="K59">
        <v>57</v>
      </c>
      <c r="L59">
        <v>63</v>
      </c>
      <c r="M59">
        <v>1.7629999999999999</v>
      </c>
      <c r="N59">
        <v>46.7</v>
      </c>
      <c r="O59">
        <v>3</v>
      </c>
      <c r="P59">
        <v>308</v>
      </c>
      <c r="Q59">
        <v>907</v>
      </c>
      <c r="R59">
        <v>257</v>
      </c>
    </row>
    <row r="60" spans="1:18" x14ac:dyDescent="0.25">
      <c r="A60" s="7">
        <v>59</v>
      </c>
      <c r="B60" t="s">
        <v>1016</v>
      </c>
      <c r="C60">
        <v>25</v>
      </c>
      <c r="D60">
        <v>10</v>
      </c>
      <c r="E60">
        <v>34</v>
      </c>
      <c r="F60">
        <v>9</v>
      </c>
      <c r="G60">
        <v>3</v>
      </c>
      <c r="H60">
        <v>0</v>
      </c>
      <c r="I60" s="14">
        <v>1693485.6</v>
      </c>
      <c r="J60" t="s">
        <v>391</v>
      </c>
      <c r="K60" t="s">
        <v>391</v>
      </c>
      <c r="L60" t="s">
        <v>391</v>
      </c>
      <c r="M60" t="s">
        <v>391</v>
      </c>
      <c r="N60" t="s">
        <v>391</v>
      </c>
      <c r="O60">
        <v>4</v>
      </c>
      <c r="P60">
        <v>112</v>
      </c>
      <c r="Q60">
        <v>383</v>
      </c>
      <c r="R60">
        <v>101</v>
      </c>
    </row>
    <row r="61" spans="1:18" x14ac:dyDescent="0.25">
      <c r="A61" s="7">
        <v>60</v>
      </c>
      <c r="B61" t="s">
        <v>38</v>
      </c>
      <c r="C61">
        <v>45</v>
      </c>
      <c r="D61">
        <v>23</v>
      </c>
      <c r="E61">
        <v>80</v>
      </c>
      <c r="F61">
        <v>17</v>
      </c>
      <c r="G61">
        <v>2</v>
      </c>
      <c r="H61">
        <v>0</v>
      </c>
      <c r="I61" s="14">
        <v>1677847.6</v>
      </c>
      <c r="J61">
        <v>279.8</v>
      </c>
      <c r="K61">
        <v>64.2</v>
      </c>
      <c r="L61">
        <v>62.1</v>
      </c>
      <c r="M61">
        <v>1.7470000000000001</v>
      </c>
      <c r="N61">
        <v>54.3</v>
      </c>
      <c r="O61">
        <v>6</v>
      </c>
      <c r="P61">
        <v>268</v>
      </c>
      <c r="Q61">
        <v>905</v>
      </c>
      <c r="R61">
        <v>236</v>
      </c>
    </row>
    <row r="62" spans="1:18" x14ac:dyDescent="0.25">
      <c r="A62" s="7">
        <v>61</v>
      </c>
      <c r="B62" t="s">
        <v>304</v>
      </c>
      <c r="C62">
        <v>34</v>
      </c>
      <c r="D62">
        <v>25</v>
      </c>
      <c r="E62">
        <v>87</v>
      </c>
      <c r="F62">
        <v>20</v>
      </c>
      <c r="G62">
        <v>3</v>
      </c>
      <c r="H62">
        <v>0</v>
      </c>
      <c r="I62" s="14">
        <v>1652380</v>
      </c>
      <c r="J62">
        <v>285.60000000000002</v>
      </c>
      <c r="K62">
        <v>63.7</v>
      </c>
      <c r="L62">
        <v>63.3</v>
      </c>
      <c r="M62">
        <v>1.7549999999999999</v>
      </c>
      <c r="N62">
        <v>48.3</v>
      </c>
      <c r="O62">
        <v>7</v>
      </c>
      <c r="P62">
        <v>303</v>
      </c>
      <c r="Q62">
        <v>991</v>
      </c>
      <c r="R62">
        <v>239</v>
      </c>
    </row>
    <row r="63" spans="1:18" x14ac:dyDescent="0.25">
      <c r="A63" s="7">
        <v>62</v>
      </c>
      <c r="B63" t="s">
        <v>229</v>
      </c>
      <c r="C63">
        <v>38</v>
      </c>
      <c r="D63">
        <v>17</v>
      </c>
      <c r="E63">
        <v>55</v>
      </c>
      <c r="F63">
        <v>13</v>
      </c>
      <c r="G63">
        <v>4</v>
      </c>
      <c r="H63">
        <v>0</v>
      </c>
      <c r="I63" s="14">
        <v>1651490.8</v>
      </c>
      <c r="J63">
        <v>285.3</v>
      </c>
      <c r="K63">
        <v>63.8</v>
      </c>
      <c r="L63">
        <v>66.3</v>
      </c>
      <c r="M63">
        <v>1.784</v>
      </c>
      <c r="N63">
        <v>53.8</v>
      </c>
      <c r="O63">
        <v>6</v>
      </c>
      <c r="P63">
        <v>196</v>
      </c>
      <c r="Q63">
        <v>584</v>
      </c>
      <c r="R63">
        <v>170</v>
      </c>
    </row>
    <row r="64" spans="1:18" x14ac:dyDescent="0.25">
      <c r="A64" s="7">
        <v>63</v>
      </c>
      <c r="B64" t="s">
        <v>276</v>
      </c>
      <c r="C64">
        <v>33</v>
      </c>
      <c r="D64">
        <v>29</v>
      </c>
      <c r="E64">
        <v>95</v>
      </c>
      <c r="F64">
        <v>20</v>
      </c>
      <c r="G64">
        <v>1</v>
      </c>
      <c r="H64">
        <v>1</v>
      </c>
      <c r="I64" s="14">
        <v>1642124.1</v>
      </c>
      <c r="J64">
        <v>292.5</v>
      </c>
      <c r="K64">
        <v>60</v>
      </c>
      <c r="L64">
        <v>67</v>
      </c>
      <c r="M64">
        <v>1.7609999999999999</v>
      </c>
      <c r="N64">
        <v>50.7</v>
      </c>
      <c r="O64">
        <v>5</v>
      </c>
      <c r="P64">
        <v>353</v>
      </c>
      <c r="Q64">
        <v>1068</v>
      </c>
      <c r="R64">
        <v>248</v>
      </c>
    </row>
    <row r="65" spans="1:18" x14ac:dyDescent="0.25">
      <c r="A65" s="7">
        <v>64</v>
      </c>
      <c r="B65" t="s">
        <v>240</v>
      </c>
      <c r="C65">
        <v>39</v>
      </c>
      <c r="D65">
        <v>17</v>
      </c>
      <c r="E65">
        <v>56</v>
      </c>
      <c r="F65">
        <v>13</v>
      </c>
      <c r="G65">
        <v>2</v>
      </c>
      <c r="H65">
        <v>0</v>
      </c>
      <c r="I65" s="14">
        <v>1616693.4</v>
      </c>
      <c r="J65">
        <v>288.10000000000002</v>
      </c>
      <c r="K65">
        <v>61.4</v>
      </c>
      <c r="L65">
        <v>62.4</v>
      </c>
      <c r="M65">
        <v>1.7490000000000001</v>
      </c>
      <c r="N65">
        <v>48.8</v>
      </c>
      <c r="O65">
        <v>4</v>
      </c>
      <c r="P65">
        <v>203</v>
      </c>
      <c r="Q65">
        <v>616</v>
      </c>
      <c r="R65">
        <v>165</v>
      </c>
    </row>
    <row r="66" spans="1:18" x14ac:dyDescent="0.25">
      <c r="A66" s="7">
        <v>65</v>
      </c>
      <c r="B66" t="s">
        <v>991</v>
      </c>
      <c r="C66">
        <v>25</v>
      </c>
      <c r="D66">
        <v>32</v>
      </c>
      <c r="E66">
        <v>99</v>
      </c>
      <c r="F66">
        <v>18</v>
      </c>
      <c r="G66">
        <v>2</v>
      </c>
      <c r="H66">
        <v>0</v>
      </c>
      <c r="I66" s="14">
        <v>1595922.1</v>
      </c>
      <c r="J66">
        <v>295.39999999999998</v>
      </c>
      <c r="K66">
        <v>54.1</v>
      </c>
      <c r="L66">
        <v>62.7</v>
      </c>
      <c r="M66">
        <v>1.75</v>
      </c>
      <c r="N66">
        <v>56.9</v>
      </c>
      <c r="O66">
        <v>9</v>
      </c>
      <c r="P66">
        <v>366</v>
      </c>
      <c r="Q66">
        <v>1087</v>
      </c>
      <c r="R66">
        <v>276</v>
      </c>
    </row>
    <row r="67" spans="1:18" x14ac:dyDescent="0.25">
      <c r="A67" s="7">
        <v>66</v>
      </c>
      <c r="B67" t="s">
        <v>218</v>
      </c>
      <c r="C67">
        <v>42</v>
      </c>
      <c r="D67">
        <v>25</v>
      </c>
      <c r="E67">
        <v>81</v>
      </c>
      <c r="F67">
        <v>15</v>
      </c>
      <c r="G67">
        <v>3</v>
      </c>
      <c r="H67">
        <v>0</v>
      </c>
      <c r="I67" s="14">
        <v>1585189</v>
      </c>
      <c r="J67">
        <v>280</v>
      </c>
      <c r="K67">
        <v>65</v>
      </c>
      <c r="L67">
        <v>64.7</v>
      </c>
      <c r="M67">
        <v>1.7569999999999999</v>
      </c>
      <c r="N67">
        <v>49.6</v>
      </c>
      <c r="O67">
        <v>6</v>
      </c>
      <c r="P67">
        <v>277</v>
      </c>
      <c r="Q67">
        <v>926</v>
      </c>
      <c r="R67">
        <v>222</v>
      </c>
    </row>
    <row r="68" spans="1:18" x14ac:dyDescent="0.25">
      <c r="A68" s="7">
        <v>67</v>
      </c>
      <c r="B68" t="s">
        <v>451</v>
      </c>
      <c r="C68">
        <v>40</v>
      </c>
      <c r="D68">
        <v>30</v>
      </c>
      <c r="E68">
        <v>99</v>
      </c>
      <c r="F68">
        <v>20</v>
      </c>
      <c r="G68">
        <v>2</v>
      </c>
      <c r="H68">
        <v>0</v>
      </c>
      <c r="I68" s="14">
        <v>1544061.4</v>
      </c>
      <c r="J68">
        <v>285.10000000000002</v>
      </c>
      <c r="K68">
        <v>73.5</v>
      </c>
      <c r="L68">
        <v>71.400000000000006</v>
      </c>
      <c r="M68">
        <v>1.7989999999999999</v>
      </c>
      <c r="N68">
        <v>43.9</v>
      </c>
      <c r="O68">
        <v>4</v>
      </c>
      <c r="P68">
        <v>342</v>
      </c>
      <c r="Q68">
        <v>1158</v>
      </c>
      <c r="R68">
        <v>239</v>
      </c>
    </row>
    <row r="69" spans="1:18" x14ac:dyDescent="0.25">
      <c r="A69" s="7">
        <v>68</v>
      </c>
      <c r="B69" t="s">
        <v>37</v>
      </c>
      <c r="C69">
        <v>39</v>
      </c>
      <c r="D69">
        <v>25</v>
      </c>
      <c r="E69">
        <v>81</v>
      </c>
      <c r="F69">
        <v>16</v>
      </c>
      <c r="G69">
        <v>2</v>
      </c>
      <c r="H69">
        <v>1</v>
      </c>
      <c r="I69" s="14">
        <v>1534634</v>
      </c>
      <c r="J69">
        <v>279</v>
      </c>
      <c r="K69">
        <v>66.400000000000006</v>
      </c>
      <c r="L69">
        <v>63.4</v>
      </c>
      <c r="M69">
        <v>1.7649999999999999</v>
      </c>
      <c r="N69">
        <v>54.4</v>
      </c>
      <c r="O69">
        <v>4</v>
      </c>
      <c r="P69">
        <v>264</v>
      </c>
      <c r="Q69">
        <v>945</v>
      </c>
      <c r="R69">
        <v>222</v>
      </c>
    </row>
    <row r="70" spans="1:18" x14ac:dyDescent="0.25">
      <c r="A70" s="7">
        <v>69</v>
      </c>
      <c r="B70" t="s">
        <v>969</v>
      </c>
      <c r="C70">
        <v>30</v>
      </c>
      <c r="D70">
        <v>26</v>
      </c>
      <c r="E70">
        <v>92</v>
      </c>
      <c r="F70">
        <v>20</v>
      </c>
      <c r="G70">
        <v>3</v>
      </c>
      <c r="H70">
        <v>0</v>
      </c>
      <c r="I70" s="14">
        <v>1513630.4</v>
      </c>
      <c r="J70">
        <v>285.7</v>
      </c>
      <c r="K70">
        <v>67.599999999999994</v>
      </c>
      <c r="L70">
        <v>68</v>
      </c>
      <c r="M70">
        <v>1.782</v>
      </c>
      <c r="N70">
        <v>55.2</v>
      </c>
      <c r="O70">
        <v>9</v>
      </c>
      <c r="P70">
        <v>312</v>
      </c>
      <c r="Q70">
        <v>1102</v>
      </c>
      <c r="R70">
        <v>214</v>
      </c>
    </row>
    <row r="71" spans="1:18" x14ac:dyDescent="0.25">
      <c r="A71" s="7">
        <v>70</v>
      </c>
      <c r="B71" t="s">
        <v>450</v>
      </c>
      <c r="C71">
        <v>31</v>
      </c>
      <c r="D71">
        <v>27</v>
      </c>
      <c r="E71">
        <v>98</v>
      </c>
      <c r="F71">
        <v>22</v>
      </c>
      <c r="G71">
        <v>2</v>
      </c>
      <c r="H71">
        <v>0</v>
      </c>
      <c r="I71" s="14">
        <v>1509542.8</v>
      </c>
      <c r="J71">
        <v>282.2</v>
      </c>
      <c r="K71">
        <v>66.3</v>
      </c>
      <c r="L71">
        <v>66.900000000000006</v>
      </c>
      <c r="M71">
        <v>1.7669999999999999</v>
      </c>
      <c r="N71">
        <v>42.4</v>
      </c>
      <c r="O71">
        <v>12</v>
      </c>
      <c r="P71">
        <v>338</v>
      </c>
      <c r="Q71">
        <v>1137</v>
      </c>
      <c r="R71">
        <v>260</v>
      </c>
    </row>
    <row r="72" spans="1:18" x14ac:dyDescent="0.25">
      <c r="A72" s="7">
        <v>71</v>
      </c>
      <c r="B72" t="s">
        <v>448</v>
      </c>
      <c r="C72">
        <v>27</v>
      </c>
      <c r="D72">
        <v>26</v>
      </c>
      <c r="E72">
        <v>80</v>
      </c>
      <c r="F72">
        <v>13</v>
      </c>
      <c r="G72">
        <v>3</v>
      </c>
      <c r="H72">
        <v>0</v>
      </c>
      <c r="I72" s="14">
        <v>1482835.9</v>
      </c>
      <c r="J72">
        <v>291.7</v>
      </c>
      <c r="K72">
        <v>64.3</v>
      </c>
      <c r="L72">
        <v>66</v>
      </c>
      <c r="M72">
        <v>1.7589999999999999</v>
      </c>
      <c r="N72">
        <v>50.8</v>
      </c>
      <c r="O72">
        <v>8</v>
      </c>
      <c r="P72">
        <v>280</v>
      </c>
      <c r="Q72">
        <v>927</v>
      </c>
      <c r="R72">
        <v>199</v>
      </c>
    </row>
    <row r="73" spans="1:18" x14ac:dyDescent="0.25">
      <c r="A73" s="7">
        <v>72</v>
      </c>
      <c r="B73" t="s">
        <v>48</v>
      </c>
      <c r="C73">
        <v>44</v>
      </c>
      <c r="D73">
        <v>29</v>
      </c>
      <c r="E73">
        <v>90</v>
      </c>
      <c r="F73">
        <v>19</v>
      </c>
      <c r="G73">
        <v>3</v>
      </c>
      <c r="H73">
        <v>0</v>
      </c>
      <c r="I73" s="14">
        <v>1477970.8</v>
      </c>
      <c r="J73">
        <v>278.60000000000002</v>
      </c>
      <c r="K73">
        <v>60.4</v>
      </c>
      <c r="L73">
        <v>63</v>
      </c>
      <c r="M73">
        <v>1.7490000000000001</v>
      </c>
      <c r="N73">
        <v>53</v>
      </c>
      <c r="O73">
        <v>4</v>
      </c>
      <c r="P73">
        <v>324</v>
      </c>
      <c r="Q73">
        <v>1020</v>
      </c>
      <c r="R73">
        <v>243</v>
      </c>
    </row>
    <row r="74" spans="1:18" x14ac:dyDescent="0.25">
      <c r="A74" s="7">
        <v>73</v>
      </c>
      <c r="B74" t="s">
        <v>97</v>
      </c>
      <c r="C74">
        <v>37</v>
      </c>
      <c r="D74">
        <v>17</v>
      </c>
      <c r="E74">
        <v>56</v>
      </c>
      <c r="F74">
        <v>13</v>
      </c>
      <c r="G74">
        <v>3</v>
      </c>
      <c r="H74">
        <v>0</v>
      </c>
      <c r="I74" s="14">
        <v>1451439.8</v>
      </c>
      <c r="J74">
        <v>278.10000000000002</v>
      </c>
      <c r="K74">
        <v>62.6</v>
      </c>
      <c r="L74">
        <v>63</v>
      </c>
      <c r="M74">
        <v>1.7589999999999999</v>
      </c>
      <c r="N74">
        <v>51.4</v>
      </c>
      <c r="O74">
        <v>2</v>
      </c>
      <c r="P74">
        <v>192</v>
      </c>
      <c r="Q74">
        <v>643</v>
      </c>
      <c r="R74">
        <v>151</v>
      </c>
    </row>
    <row r="75" spans="1:18" x14ac:dyDescent="0.25">
      <c r="A75" s="7">
        <v>74</v>
      </c>
      <c r="B75" t="s">
        <v>16</v>
      </c>
      <c r="C75">
        <v>48</v>
      </c>
      <c r="D75">
        <v>23</v>
      </c>
      <c r="E75">
        <v>80</v>
      </c>
      <c r="F75">
        <v>17</v>
      </c>
      <c r="G75">
        <v>4</v>
      </c>
      <c r="H75">
        <v>0</v>
      </c>
      <c r="I75" s="14">
        <v>1451059</v>
      </c>
      <c r="J75">
        <v>277.5</v>
      </c>
      <c r="K75">
        <v>66.5</v>
      </c>
      <c r="L75">
        <v>65.599999999999994</v>
      </c>
      <c r="M75">
        <v>1.736</v>
      </c>
      <c r="N75">
        <v>50.3</v>
      </c>
      <c r="O75">
        <v>3</v>
      </c>
      <c r="P75">
        <v>293</v>
      </c>
      <c r="Q75">
        <v>936</v>
      </c>
      <c r="R75">
        <v>187</v>
      </c>
    </row>
    <row r="76" spans="1:18" x14ac:dyDescent="0.25">
      <c r="A76" s="7">
        <v>75</v>
      </c>
      <c r="B76" t="s">
        <v>970</v>
      </c>
      <c r="C76">
        <v>32</v>
      </c>
      <c r="D76">
        <v>30</v>
      </c>
      <c r="E76">
        <v>100</v>
      </c>
      <c r="F76">
        <v>21</v>
      </c>
      <c r="G76">
        <v>4</v>
      </c>
      <c r="H76">
        <v>0</v>
      </c>
      <c r="I76" s="14">
        <v>1441724.6</v>
      </c>
      <c r="J76">
        <v>287.2</v>
      </c>
      <c r="K76">
        <v>66.5</v>
      </c>
      <c r="L76">
        <v>65</v>
      </c>
      <c r="M76">
        <v>1.7649999999999999</v>
      </c>
      <c r="N76">
        <v>46.4</v>
      </c>
      <c r="O76">
        <v>7</v>
      </c>
      <c r="P76">
        <v>361</v>
      </c>
      <c r="Q76">
        <v>1132</v>
      </c>
      <c r="R76">
        <v>274</v>
      </c>
    </row>
    <row r="77" spans="1:18" x14ac:dyDescent="0.25">
      <c r="A77" s="7">
        <v>76</v>
      </c>
      <c r="B77" t="s">
        <v>453</v>
      </c>
      <c r="C77">
        <v>30</v>
      </c>
      <c r="D77">
        <v>28</v>
      </c>
      <c r="E77">
        <v>76</v>
      </c>
      <c r="F77">
        <v>12</v>
      </c>
      <c r="G77">
        <v>1</v>
      </c>
      <c r="H77">
        <v>1</v>
      </c>
      <c r="I77" s="14">
        <v>1385688.8</v>
      </c>
      <c r="J77">
        <v>300.39999999999998</v>
      </c>
      <c r="K77">
        <v>56</v>
      </c>
      <c r="L77">
        <v>63.2</v>
      </c>
      <c r="M77">
        <v>1.804</v>
      </c>
      <c r="N77">
        <v>44.7</v>
      </c>
      <c r="O77">
        <v>8</v>
      </c>
      <c r="P77">
        <v>240</v>
      </c>
      <c r="Q77">
        <v>851</v>
      </c>
      <c r="R77">
        <v>231</v>
      </c>
    </row>
    <row r="78" spans="1:18" x14ac:dyDescent="0.25">
      <c r="A78" s="7">
        <v>77</v>
      </c>
      <c r="B78" t="s">
        <v>430</v>
      </c>
      <c r="C78">
        <v>23</v>
      </c>
      <c r="D78">
        <v>24</v>
      </c>
      <c r="E78">
        <v>75</v>
      </c>
      <c r="F78">
        <v>14</v>
      </c>
      <c r="G78">
        <v>3</v>
      </c>
      <c r="H78">
        <v>0</v>
      </c>
      <c r="I78" s="14">
        <v>1380579.1</v>
      </c>
      <c r="J78">
        <v>291</v>
      </c>
      <c r="K78">
        <v>53.3</v>
      </c>
      <c r="L78">
        <v>65</v>
      </c>
      <c r="M78">
        <v>1.734</v>
      </c>
      <c r="N78">
        <v>50.9</v>
      </c>
      <c r="O78">
        <v>7</v>
      </c>
      <c r="P78">
        <v>292</v>
      </c>
      <c r="Q78">
        <v>814</v>
      </c>
      <c r="R78">
        <v>205</v>
      </c>
    </row>
    <row r="79" spans="1:18" x14ac:dyDescent="0.25">
      <c r="A79" s="7">
        <v>78</v>
      </c>
      <c r="B79" t="s">
        <v>997</v>
      </c>
      <c r="C79">
        <v>33</v>
      </c>
      <c r="D79">
        <v>17</v>
      </c>
      <c r="E79">
        <v>60</v>
      </c>
      <c r="F79">
        <v>13</v>
      </c>
      <c r="G79">
        <v>2</v>
      </c>
      <c r="H79">
        <v>0</v>
      </c>
      <c r="I79" s="14">
        <v>1369258.9</v>
      </c>
      <c r="J79">
        <v>297.7</v>
      </c>
      <c r="K79">
        <v>64.2</v>
      </c>
      <c r="L79">
        <v>66.2</v>
      </c>
      <c r="M79">
        <v>1.7869999999999999</v>
      </c>
      <c r="N79">
        <v>47</v>
      </c>
      <c r="O79">
        <v>8</v>
      </c>
      <c r="P79">
        <v>197</v>
      </c>
      <c r="Q79">
        <v>699</v>
      </c>
      <c r="R79">
        <v>160</v>
      </c>
    </row>
    <row r="80" spans="1:18" x14ac:dyDescent="0.25">
      <c r="A80" s="7">
        <v>79</v>
      </c>
      <c r="B80" t="s">
        <v>403</v>
      </c>
      <c r="C80">
        <v>32</v>
      </c>
      <c r="D80">
        <v>26</v>
      </c>
      <c r="E80">
        <v>85</v>
      </c>
      <c r="F80">
        <v>17</v>
      </c>
      <c r="G80">
        <v>4</v>
      </c>
      <c r="H80">
        <v>0</v>
      </c>
      <c r="I80" s="14">
        <v>1359890</v>
      </c>
      <c r="J80">
        <v>298.89999999999998</v>
      </c>
      <c r="K80">
        <v>59.5</v>
      </c>
      <c r="L80">
        <v>66.5</v>
      </c>
      <c r="M80">
        <v>1.774</v>
      </c>
      <c r="N80">
        <v>49.2</v>
      </c>
      <c r="O80">
        <v>10</v>
      </c>
      <c r="P80">
        <v>306</v>
      </c>
      <c r="Q80">
        <v>965</v>
      </c>
      <c r="R80">
        <v>219</v>
      </c>
    </row>
    <row r="81" spans="1:18" x14ac:dyDescent="0.25">
      <c r="A81" s="7">
        <v>80</v>
      </c>
      <c r="B81" t="s">
        <v>71</v>
      </c>
      <c r="C81">
        <v>37</v>
      </c>
      <c r="D81">
        <v>28</v>
      </c>
      <c r="E81">
        <v>91</v>
      </c>
      <c r="F81">
        <v>17</v>
      </c>
      <c r="G81">
        <v>4</v>
      </c>
      <c r="H81">
        <v>0</v>
      </c>
      <c r="I81" s="14">
        <v>1348393.4</v>
      </c>
      <c r="J81">
        <v>295.5</v>
      </c>
      <c r="K81">
        <v>58.8</v>
      </c>
      <c r="L81">
        <v>66.7</v>
      </c>
      <c r="M81">
        <v>1.7889999999999999</v>
      </c>
      <c r="N81">
        <v>46.9</v>
      </c>
      <c r="O81">
        <v>8</v>
      </c>
      <c r="P81">
        <v>317</v>
      </c>
      <c r="Q81">
        <v>1038</v>
      </c>
      <c r="R81">
        <v>250</v>
      </c>
    </row>
    <row r="82" spans="1:18" x14ac:dyDescent="0.25">
      <c r="A82" s="7">
        <v>81</v>
      </c>
      <c r="B82" t="s">
        <v>456</v>
      </c>
      <c r="C82">
        <v>29</v>
      </c>
      <c r="D82">
        <v>28</v>
      </c>
      <c r="E82">
        <v>96</v>
      </c>
      <c r="F82">
        <v>21</v>
      </c>
      <c r="G82">
        <v>1</v>
      </c>
      <c r="H82">
        <v>0</v>
      </c>
      <c r="I82" s="14">
        <v>1343411.6</v>
      </c>
      <c r="J82">
        <v>296.2</v>
      </c>
      <c r="K82">
        <v>64.900000000000006</v>
      </c>
      <c r="L82">
        <v>67.599999999999994</v>
      </c>
      <c r="M82">
        <v>1.7529999999999999</v>
      </c>
      <c r="N82">
        <v>51</v>
      </c>
      <c r="O82">
        <v>7</v>
      </c>
      <c r="P82">
        <v>367</v>
      </c>
      <c r="Q82">
        <v>1076</v>
      </c>
      <c r="R82">
        <v>247</v>
      </c>
    </row>
    <row r="83" spans="1:18" x14ac:dyDescent="0.25">
      <c r="A83" s="7">
        <v>82</v>
      </c>
      <c r="B83" t="s">
        <v>950</v>
      </c>
      <c r="C83">
        <v>31</v>
      </c>
      <c r="D83">
        <v>21</v>
      </c>
      <c r="E83">
        <v>62</v>
      </c>
      <c r="F83">
        <v>12</v>
      </c>
      <c r="G83">
        <v>1</v>
      </c>
      <c r="H83">
        <v>0</v>
      </c>
      <c r="I83" s="14">
        <v>1342197.5</v>
      </c>
      <c r="J83">
        <v>286.10000000000002</v>
      </c>
      <c r="K83">
        <v>56.2</v>
      </c>
      <c r="L83">
        <v>61.1</v>
      </c>
      <c r="M83">
        <v>1.7669999999999999</v>
      </c>
      <c r="N83">
        <v>59.3</v>
      </c>
      <c r="O83">
        <v>4</v>
      </c>
      <c r="P83">
        <v>211</v>
      </c>
      <c r="Q83">
        <v>705</v>
      </c>
      <c r="R83">
        <v>164</v>
      </c>
    </row>
    <row r="84" spans="1:18" x14ac:dyDescent="0.25">
      <c r="A84" s="7">
        <v>83</v>
      </c>
      <c r="B84" t="s">
        <v>979</v>
      </c>
      <c r="C84">
        <v>39</v>
      </c>
      <c r="D84">
        <v>12</v>
      </c>
      <c r="E84">
        <v>38</v>
      </c>
      <c r="F84">
        <v>9</v>
      </c>
      <c r="G84">
        <v>2</v>
      </c>
      <c r="H84">
        <v>0</v>
      </c>
      <c r="I84" s="14">
        <v>1329822.6000000001</v>
      </c>
      <c r="J84" t="s">
        <v>391</v>
      </c>
      <c r="K84" t="s">
        <v>391</v>
      </c>
      <c r="L84" t="s">
        <v>391</v>
      </c>
      <c r="M84" t="s">
        <v>391</v>
      </c>
      <c r="N84" t="s">
        <v>391</v>
      </c>
      <c r="O84">
        <v>3</v>
      </c>
      <c r="P84">
        <v>139</v>
      </c>
      <c r="Q84">
        <v>415</v>
      </c>
      <c r="R84">
        <v>112</v>
      </c>
    </row>
    <row r="85" spans="1:18" x14ac:dyDescent="0.25">
      <c r="A85" s="7">
        <v>84</v>
      </c>
      <c r="B85" t="s">
        <v>122</v>
      </c>
      <c r="C85">
        <v>39</v>
      </c>
      <c r="D85">
        <v>25</v>
      </c>
      <c r="E85">
        <v>84</v>
      </c>
      <c r="F85">
        <v>18</v>
      </c>
      <c r="G85">
        <v>3</v>
      </c>
      <c r="H85">
        <v>0</v>
      </c>
      <c r="I85" s="14">
        <v>1315080.3</v>
      </c>
      <c r="J85">
        <v>286.39999999999998</v>
      </c>
      <c r="K85">
        <v>60.1</v>
      </c>
      <c r="L85">
        <v>64.400000000000006</v>
      </c>
      <c r="M85">
        <v>1.7689999999999999</v>
      </c>
      <c r="N85">
        <v>47.4</v>
      </c>
      <c r="O85">
        <v>7</v>
      </c>
      <c r="P85">
        <v>286</v>
      </c>
      <c r="Q85">
        <v>973</v>
      </c>
      <c r="R85">
        <v>207</v>
      </c>
    </row>
    <row r="86" spans="1:18" x14ac:dyDescent="0.25">
      <c r="A86" s="7">
        <v>85</v>
      </c>
      <c r="B86" t="s">
        <v>1000</v>
      </c>
      <c r="C86">
        <v>28</v>
      </c>
      <c r="D86">
        <v>21</v>
      </c>
      <c r="E86">
        <v>71</v>
      </c>
      <c r="F86">
        <v>16</v>
      </c>
      <c r="G86">
        <v>2</v>
      </c>
      <c r="H86">
        <v>0</v>
      </c>
      <c r="I86" s="14">
        <v>1300074.8</v>
      </c>
      <c r="J86">
        <v>300</v>
      </c>
      <c r="K86">
        <v>59.6</v>
      </c>
      <c r="L86">
        <v>65.599999999999994</v>
      </c>
      <c r="M86">
        <v>1.766</v>
      </c>
      <c r="N86">
        <v>44</v>
      </c>
      <c r="O86">
        <v>6</v>
      </c>
      <c r="P86">
        <v>261</v>
      </c>
      <c r="Q86">
        <v>795</v>
      </c>
      <c r="R86">
        <v>198</v>
      </c>
    </row>
    <row r="87" spans="1:18" x14ac:dyDescent="0.25">
      <c r="A87" s="7">
        <v>86</v>
      </c>
      <c r="B87" t="s">
        <v>442</v>
      </c>
      <c r="C87">
        <v>36</v>
      </c>
      <c r="D87">
        <v>29</v>
      </c>
      <c r="E87">
        <v>96</v>
      </c>
      <c r="F87">
        <v>19</v>
      </c>
      <c r="G87">
        <v>4</v>
      </c>
      <c r="H87">
        <v>0</v>
      </c>
      <c r="I87" s="14">
        <v>1275738</v>
      </c>
      <c r="J87">
        <v>278.5</v>
      </c>
      <c r="K87">
        <v>65.900000000000006</v>
      </c>
      <c r="L87">
        <v>64.400000000000006</v>
      </c>
      <c r="M87">
        <v>1.7569999999999999</v>
      </c>
      <c r="N87">
        <v>46</v>
      </c>
      <c r="O87">
        <v>6</v>
      </c>
      <c r="P87">
        <v>335</v>
      </c>
      <c r="Q87">
        <v>1109</v>
      </c>
      <c r="R87">
        <v>259</v>
      </c>
    </row>
    <row r="88" spans="1:18" x14ac:dyDescent="0.25">
      <c r="A88" s="7">
        <v>87</v>
      </c>
      <c r="B88" t="s">
        <v>258</v>
      </c>
      <c r="C88">
        <v>42</v>
      </c>
      <c r="D88">
        <v>18</v>
      </c>
      <c r="E88">
        <v>56</v>
      </c>
      <c r="F88">
        <v>12</v>
      </c>
      <c r="G88">
        <v>2</v>
      </c>
      <c r="H88">
        <v>0</v>
      </c>
      <c r="I88" s="14">
        <v>1223104.3</v>
      </c>
      <c r="J88">
        <v>292.3</v>
      </c>
      <c r="K88">
        <v>61.2</v>
      </c>
      <c r="L88">
        <v>63.7</v>
      </c>
      <c r="M88">
        <v>1.754</v>
      </c>
      <c r="N88">
        <v>49.5</v>
      </c>
      <c r="O88">
        <v>5</v>
      </c>
      <c r="P88">
        <v>207</v>
      </c>
      <c r="Q88">
        <v>610</v>
      </c>
      <c r="R88">
        <v>159</v>
      </c>
    </row>
    <row r="89" spans="1:18" x14ac:dyDescent="0.25">
      <c r="A89" s="7">
        <v>88</v>
      </c>
      <c r="B89" t="s">
        <v>963</v>
      </c>
      <c r="C89">
        <v>30</v>
      </c>
      <c r="D89">
        <v>19</v>
      </c>
      <c r="E89">
        <v>65</v>
      </c>
      <c r="F89">
        <v>13</v>
      </c>
      <c r="G89">
        <v>2</v>
      </c>
      <c r="H89">
        <v>0</v>
      </c>
      <c r="I89" s="14">
        <v>1200381.1000000001</v>
      </c>
      <c r="J89">
        <v>303.39999999999998</v>
      </c>
      <c r="K89">
        <v>55.6</v>
      </c>
      <c r="L89">
        <v>65.400000000000006</v>
      </c>
      <c r="M89">
        <v>1.748</v>
      </c>
      <c r="N89">
        <v>49.1</v>
      </c>
      <c r="O89">
        <v>8</v>
      </c>
      <c r="P89">
        <v>246</v>
      </c>
      <c r="Q89">
        <v>734</v>
      </c>
      <c r="R89">
        <v>156</v>
      </c>
    </row>
    <row r="90" spans="1:18" x14ac:dyDescent="0.25">
      <c r="A90" s="7">
        <v>89</v>
      </c>
      <c r="B90" t="s">
        <v>321</v>
      </c>
      <c r="C90">
        <v>35</v>
      </c>
      <c r="D90">
        <v>31</v>
      </c>
      <c r="E90">
        <v>109</v>
      </c>
      <c r="F90">
        <v>24</v>
      </c>
      <c r="G90">
        <v>2</v>
      </c>
      <c r="H90">
        <v>0</v>
      </c>
      <c r="I90" s="14">
        <v>1171395.1000000001</v>
      </c>
      <c r="J90">
        <v>287.89999999999998</v>
      </c>
      <c r="K90">
        <v>67.900000000000006</v>
      </c>
      <c r="L90">
        <v>64.5</v>
      </c>
      <c r="M90">
        <v>1.7809999999999999</v>
      </c>
      <c r="N90">
        <v>44.7</v>
      </c>
      <c r="O90">
        <v>7</v>
      </c>
      <c r="P90">
        <v>359</v>
      </c>
      <c r="Q90">
        <v>1262</v>
      </c>
      <c r="R90">
        <v>294</v>
      </c>
    </row>
    <row r="91" spans="1:18" x14ac:dyDescent="0.25">
      <c r="A91" s="7">
        <v>90</v>
      </c>
      <c r="B91" t="s">
        <v>1017</v>
      </c>
      <c r="C91">
        <v>35</v>
      </c>
      <c r="D91">
        <v>24</v>
      </c>
      <c r="E91">
        <v>77</v>
      </c>
      <c r="F91">
        <v>14</v>
      </c>
      <c r="G91">
        <v>2</v>
      </c>
      <c r="H91">
        <v>0</v>
      </c>
      <c r="I91" s="14">
        <v>1168072.5</v>
      </c>
      <c r="J91">
        <v>287.39999999999998</v>
      </c>
      <c r="K91">
        <v>66.099999999999994</v>
      </c>
      <c r="L91">
        <v>68.099999999999994</v>
      </c>
      <c r="M91">
        <v>1.792</v>
      </c>
      <c r="N91">
        <v>36.700000000000003</v>
      </c>
      <c r="O91">
        <v>5</v>
      </c>
      <c r="P91">
        <v>264</v>
      </c>
      <c r="Q91">
        <v>905</v>
      </c>
      <c r="R91">
        <v>188</v>
      </c>
    </row>
    <row r="92" spans="1:18" x14ac:dyDescent="0.25">
      <c r="A92" s="7">
        <v>91</v>
      </c>
      <c r="B92" t="s">
        <v>190</v>
      </c>
      <c r="C92">
        <v>48</v>
      </c>
      <c r="D92">
        <v>11</v>
      </c>
      <c r="E92">
        <v>40</v>
      </c>
      <c r="F92">
        <v>11</v>
      </c>
      <c r="G92">
        <v>2</v>
      </c>
      <c r="H92">
        <v>0</v>
      </c>
      <c r="I92" s="14">
        <v>1154746.8999999999</v>
      </c>
      <c r="J92" t="s">
        <v>391</v>
      </c>
      <c r="K92" t="s">
        <v>391</v>
      </c>
      <c r="L92" t="s">
        <v>391</v>
      </c>
      <c r="M92" t="s">
        <v>391</v>
      </c>
      <c r="N92" t="s">
        <v>391</v>
      </c>
      <c r="O92">
        <v>1</v>
      </c>
      <c r="P92">
        <v>144</v>
      </c>
      <c r="Q92">
        <v>459</v>
      </c>
      <c r="R92">
        <v>105</v>
      </c>
    </row>
    <row r="93" spans="1:18" x14ac:dyDescent="0.25">
      <c r="A93" s="7">
        <v>92</v>
      </c>
      <c r="B93" t="s">
        <v>996</v>
      </c>
      <c r="C93">
        <v>26</v>
      </c>
      <c r="D93">
        <v>29</v>
      </c>
      <c r="E93">
        <v>93</v>
      </c>
      <c r="F93">
        <v>18</v>
      </c>
      <c r="G93">
        <v>1</v>
      </c>
      <c r="H93">
        <v>0</v>
      </c>
      <c r="I93" s="14">
        <v>1151496.3999999999</v>
      </c>
      <c r="J93">
        <v>281.3</v>
      </c>
      <c r="K93">
        <v>61.1</v>
      </c>
      <c r="L93">
        <v>64.2</v>
      </c>
      <c r="M93">
        <v>1.754</v>
      </c>
      <c r="N93">
        <v>55.6</v>
      </c>
      <c r="O93">
        <v>4</v>
      </c>
      <c r="P93">
        <v>323</v>
      </c>
      <c r="Q93">
        <v>1087</v>
      </c>
      <c r="R93">
        <v>234</v>
      </c>
    </row>
    <row r="94" spans="1:18" x14ac:dyDescent="0.25">
      <c r="A94" s="7">
        <v>93</v>
      </c>
      <c r="B94" t="s">
        <v>971</v>
      </c>
      <c r="C94">
        <v>33</v>
      </c>
      <c r="D94">
        <v>26</v>
      </c>
      <c r="E94">
        <v>86</v>
      </c>
      <c r="F94">
        <v>17</v>
      </c>
      <c r="G94">
        <v>4</v>
      </c>
      <c r="H94">
        <v>0</v>
      </c>
      <c r="I94" s="14">
        <v>1145299.3999999999</v>
      </c>
      <c r="J94">
        <v>276.7</v>
      </c>
      <c r="K94">
        <v>70.400000000000006</v>
      </c>
      <c r="L94">
        <v>65.900000000000006</v>
      </c>
      <c r="M94">
        <v>1.7869999999999999</v>
      </c>
      <c r="N94">
        <v>52.3</v>
      </c>
      <c r="O94">
        <v>4</v>
      </c>
      <c r="P94">
        <v>272</v>
      </c>
      <c r="Q94">
        <v>1033</v>
      </c>
      <c r="R94">
        <v>215</v>
      </c>
    </row>
    <row r="95" spans="1:18" x14ac:dyDescent="0.25">
      <c r="A95" s="7">
        <v>94</v>
      </c>
      <c r="B95" t="s">
        <v>274</v>
      </c>
      <c r="C95">
        <v>36</v>
      </c>
      <c r="D95">
        <v>28</v>
      </c>
      <c r="E95">
        <v>97</v>
      </c>
      <c r="F95">
        <v>20</v>
      </c>
      <c r="G95">
        <v>3</v>
      </c>
      <c r="H95">
        <v>0</v>
      </c>
      <c r="I95" s="14">
        <v>1138323.8</v>
      </c>
      <c r="J95">
        <v>279.10000000000002</v>
      </c>
      <c r="K95">
        <v>67.5</v>
      </c>
      <c r="L95">
        <v>66.400000000000006</v>
      </c>
      <c r="M95">
        <v>1.764</v>
      </c>
      <c r="N95">
        <v>54.9</v>
      </c>
      <c r="O95">
        <v>2</v>
      </c>
      <c r="P95">
        <v>336</v>
      </c>
      <c r="Q95">
        <v>1150</v>
      </c>
      <c r="R95">
        <v>228</v>
      </c>
    </row>
    <row r="96" spans="1:18" x14ac:dyDescent="0.25">
      <c r="A96" s="7">
        <v>95</v>
      </c>
      <c r="B96" t="s">
        <v>421</v>
      </c>
      <c r="C96">
        <v>32</v>
      </c>
      <c r="D96">
        <v>12</v>
      </c>
      <c r="E96">
        <v>44</v>
      </c>
      <c r="F96">
        <v>12</v>
      </c>
      <c r="G96">
        <v>2</v>
      </c>
      <c r="H96">
        <v>0</v>
      </c>
      <c r="I96" s="14">
        <v>1116574.3999999999</v>
      </c>
      <c r="J96" t="s">
        <v>391</v>
      </c>
      <c r="K96" t="s">
        <v>391</v>
      </c>
      <c r="L96" t="s">
        <v>391</v>
      </c>
      <c r="M96" t="s">
        <v>391</v>
      </c>
      <c r="N96" t="s">
        <v>391</v>
      </c>
      <c r="O96">
        <v>3</v>
      </c>
      <c r="P96">
        <v>140</v>
      </c>
      <c r="Q96">
        <v>537</v>
      </c>
      <c r="R96">
        <v>101</v>
      </c>
    </row>
    <row r="97" spans="1:18" x14ac:dyDescent="0.25">
      <c r="A97" s="7">
        <v>96</v>
      </c>
      <c r="B97" t="s">
        <v>289</v>
      </c>
      <c r="C97">
        <v>32</v>
      </c>
      <c r="D97">
        <v>24</v>
      </c>
      <c r="E97">
        <v>76</v>
      </c>
      <c r="F97">
        <v>16</v>
      </c>
      <c r="G97">
        <v>3</v>
      </c>
      <c r="H97">
        <v>0</v>
      </c>
      <c r="I97" s="14">
        <v>1115467.3</v>
      </c>
      <c r="J97">
        <v>287.5</v>
      </c>
      <c r="K97">
        <v>57.4</v>
      </c>
      <c r="L97">
        <v>65.8</v>
      </c>
      <c r="M97">
        <v>1.766</v>
      </c>
      <c r="N97">
        <v>46.6</v>
      </c>
      <c r="O97">
        <v>8</v>
      </c>
      <c r="P97">
        <v>273</v>
      </c>
      <c r="Q97">
        <v>864</v>
      </c>
      <c r="R97">
        <v>198</v>
      </c>
    </row>
    <row r="98" spans="1:18" x14ac:dyDescent="0.25">
      <c r="A98" s="7">
        <v>97</v>
      </c>
      <c r="B98" t="s">
        <v>291</v>
      </c>
      <c r="C98">
        <v>37</v>
      </c>
      <c r="D98">
        <v>25</v>
      </c>
      <c r="E98">
        <v>80</v>
      </c>
      <c r="F98">
        <v>15</v>
      </c>
      <c r="G98">
        <v>2</v>
      </c>
      <c r="H98">
        <v>0</v>
      </c>
      <c r="I98" s="14">
        <v>1095474.1000000001</v>
      </c>
      <c r="J98">
        <v>306.10000000000002</v>
      </c>
      <c r="K98">
        <v>57.2</v>
      </c>
      <c r="L98">
        <v>65.099999999999994</v>
      </c>
      <c r="M98">
        <v>1.7809999999999999</v>
      </c>
      <c r="N98">
        <v>45.6</v>
      </c>
      <c r="O98">
        <v>10</v>
      </c>
      <c r="P98">
        <v>307</v>
      </c>
      <c r="Q98">
        <v>867</v>
      </c>
      <c r="R98">
        <v>221</v>
      </c>
    </row>
    <row r="99" spans="1:18" x14ac:dyDescent="0.25">
      <c r="A99" s="7">
        <v>98</v>
      </c>
      <c r="B99" t="s">
        <v>1018</v>
      </c>
      <c r="C99">
        <v>25</v>
      </c>
      <c r="D99">
        <v>16</v>
      </c>
      <c r="E99">
        <v>56</v>
      </c>
      <c r="F99">
        <v>12</v>
      </c>
      <c r="G99">
        <v>2</v>
      </c>
      <c r="H99">
        <v>0</v>
      </c>
      <c r="I99" s="14">
        <v>1043114.75</v>
      </c>
      <c r="J99">
        <v>307</v>
      </c>
      <c r="K99">
        <v>56.9</v>
      </c>
      <c r="L99">
        <v>65</v>
      </c>
      <c r="M99">
        <v>1.75</v>
      </c>
      <c r="N99">
        <v>52.3</v>
      </c>
      <c r="O99">
        <v>7</v>
      </c>
      <c r="P99">
        <v>215</v>
      </c>
      <c r="Q99">
        <v>617</v>
      </c>
      <c r="R99">
        <v>153</v>
      </c>
    </row>
    <row r="100" spans="1:18" x14ac:dyDescent="0.25">
      <c r="A100" s="7">
        <v>99</v>
      </c>
      <c r="B100" t="s">
        <v>431</v>
      </c>
      <c r="C100">
        <v>33</v>
      </c>
      <c r="D100">
        <v>26</v>
      </c>
      <c r="E100">
        <v>85</v>
      </c>
      <c r="F100">
        <v>17</v>
      </c>
      <c r="G100">
        <v>1</v>
      </c>
      <c r="H100">
        <v>0</v>
      </c>
      <c r="I100" s="14">
        <v>1035446.56</v>
      </c>
      <c r="J100">
        <v>296</v>
      </c>
      <c r="K100">
        <v>56.7</v>
      </c>
      <c r="L100">
        <v>66.5</v>
      </c>
      <c r="M100">
        <v>1.788</v>
      </c>
      <c r="N100">
        <v>52.3</v>
      </c>
      <c r="O100">
        <v>7</v>
      </c>
      <c r="P100">
        <v>284</v>
      </c>
      <c r="Q100">
        <v>981</v>
      </c>
      <c r="R100">
        <v>227</v>
      </c>
    </row>
    <row r="101" spans="1:18" x14ac:dyDescent="0.25">
      <c r="A101" s="7">
        <v>100</v>
      </c>
      <c r="B101" t="s">
        <v>27</v>
      </c>
      <c r="C101">
        <v>39</v>
      </c>
      <c r="D101">
        <v>26</v>
      </c>
      <c r="E101">
        <v>78</v>
      </c>
      <c r="F101">
        <v>14</v>
      </c>
      <c r="G101">
        <v>3</v>
      </c>
      <c r="H101">
        <v>0</v>
      </c>
      <c r="I101" s="14">
        <v>1024735.9</v>
      </c>
      <c r="J101">
        <v>294.2</v>
      </c>
      <c r="K101">
        <v>55.5</v>
      </c>
      <c r="L101">
        <v>65.400000000000006</v>
      </c>
      <c r="M101">
        <v>1.7929999999999999</v>
      </c>
      <c r="N101">
        <v>48.9</v>
      </c>
      <c r="O101">
        <v>8</v>
      </c>
      <c r="P101">
        <v>276</v>
      </c>
      <c r="Q101">
        <v>851</v>
      </c>
      <c r="R101">
        <v>233</v>
      </c>
    </row>
    <row r="102" spans="1:18" x14ac:dyDescent="0.25">
      <c r="A102" s="7">
        <v>101</v>
      </c>
      <c r="B102" t="s">
        <v>2</v>
      </c>
      <c r="C102">
        <v>52</v>
      </c>
      <c r="D102">
        <v>25</v>
      </c>
      <c r="E102">
        <v>83</v>
      </c>
      <c r="F102">
        <v>16</v>
      </c>
      <c r="G102">
        <v>1</v>
      </c>
      <c r="H102">
        <v>0</v>
      </c>
      <c r="I102" s="14">
        <v>989027.56</v>
      </c>
      <c r="J102">
        <v>289.7</v>
      </c>
      <c r="K102">
        <v>60.7</v>
      </c>
      <c r="L102">
        <v>65.400000000000006</v>
      </c>
      <c r="M102">
        <v>1.8160000000000001</v>
      </c>
      <c r="N102">
        <v>61.4</v>
      </c>
      <c r="O102">
        <v>4</v>
      </c>
      <c r="P102">
        <v>269</v>
      </c>
      <c r="Q102">
        <v>966</v>
      </c>
      <c r="R102">
        <v>226</v>
      </c>
    </row>
    <row r="103" spans="1:18" x14ac:dyDescent="0.25">
      <c r="A103" s="7">
        <v>102</v>
      </c>
      <c r="B103" t="s">
        <v>205</v>
      </c>
      <c r="C103">
        <v>40</v>
      </c>
      <c r="D103">
        <v>25</v>
      </c>
      <c r="E103">
        <v>83</v>
      </c>
      <c r="F103">
        <v>16</v>
      </c>
      <c r="G103">
        <v>1</v>
      </c>
      <c r="H103">
        <v>0</v>
      </c>
      <c r="I103" s="14">
        <v>982218.25</v>
      </c>
      <c r="J103">
        <v>291.3</v>
      </c>
      <c r="K103">
        <v>62.8</v>
      </c>
      <c r="L103">
        <v>68.599999999999994</v>
      </c>
      <c r="M103">
        <v>1.7889999999999999</v>
      </c>
      <c r="N103">
        <v>44.8</v>
      </c>
      <c r="O103">
        <v>9</v>
      </c>
      <c r="P103">
        <v>283</v>
      </c>
      <c r="Q103">
        <v>962</v>
      </c>
      <c r="R103">
        <v>208</v>
      </c>
    </row>
    <row r="104" spans="1:18" x14ac:dyDescent="0.25">
      <c r="A104" s="7">
        <v>103</v>
      </c>
      <c r="B104" t="s">
        <v>949</v>
      </c>
      <c r="C104">
        <v>25</v>
      </c>
      <c r="D104">
        <v>28</v>
      </c>
      <c r="E104">
        <v>83</v>
      </c>
      <c r="F104">
        <v>15</v>
      </c>
      <c r="G104">
        <v>1</v>
      </c>
      <c r="H104">
        <v>0</v>
      </c>
      <c r="I104" s="14">
        <v>974042.5</v>
      </c>
      <c r="J104">
        <v>283.89999999999998</v>
      </c>
      <c r="K104">
        <v>66.900000000000006</v>
      </c>
      <c r="L104">
        <v>64.400000000000006</v>
      </c>
      <c r="M104">
        <v>1.8009999999999999</v>
      </c>
      <c r="N104">
        <v>54.3</v>
      </c>
      <c r="O104">
        <v>4</v>
      </c>
      <c r="P104">
        <v>263</v>
      </c>
      <c r="Q104">
        <v>965</v>
      </c>
      <c r="R104">
        <v>235</v>
      </c>
    </row>
    <row r="105" spans="1:18" x14ac:dyDescent="0.25">
      <c r="A105" s="7">
        <v>104</v>
      </c>
      <c r="B105" t="s">
        <v>452</v>
      </c>
      <c r="C105">
        <v>31</v>
      </c>
      <c r="D105">
        <v>26</v>
      </c>
      <c r="E105">
        <v>85</v>
      </c>
      <c r="F105">
        <v>16</v>
      </c>
      <c r="G105">
        <v>3</v>
      </c>
      <c r="H105">
        <v>0</v>
      </c>
      <c r="I105" s="14">
        <v>954497.4</v>
      </c>
      <c r="J105">
        <v>287.8</v>
      </c>
      <c r="K105">
        <v>61.4</v>
      </c>
      <c r="L105">
        <v>65.3</v>
      </c>
      <c r="M105">
        <v>1.762</v>
      </c>
      <c r="N105">
        <v>40.299999999999997</v>
      </c>
      <c r="O105">
        <v>3</v>
      </c>
      <c r="P105">
        <v>309</v>
      </c>
      <c r="Q105">
        <v>967</v>
      </c>
      <c r="R105">
        <v>223</v>
      </c>
    </row>
    <row r="106" spans="1:18" x14ac:dyDescent="0.25">
      <c r="A106" s="7">
        <v>105</v>
      </c>
      <c r="B106" t="s">
        <v>409</v>
      </c>
      <c r="C106">
        <v>32</v>
      </c>
      <c r="D106">
        <v>16</v>
      </c>
      <c r="E106">
        <v>47</v>
      </c>
      <c r="F106">
        <v>10</v>
      </c>
      <c r="G106">
        <v>1</v>
      </c>
      <c r="H106">
        <v>0</v>
      </c>
      <c r="I106" s="14">
        <v>946134.2</v>
      </c>
      <c r="J106">
        <v>300.5</v>
      </c>
      <c r="K106">
        <v>60.9</v>
      </c>
      <c r="L106">
        <v>66.400000000000006</v>
      </c>
      <c r="M106">
        <v>1.8149999999999999</v>
      </c>
      <c r="N106">
        <v>44.1</v>
      </c>
      <c r="O106">
        <v>2</v>
      </c>
      <c r="P106">
        <v>157</v>
      </c>
      <c r="Q106">
        <v>504</v>
      </c>
      <c r="R106">
        <v>149</v>
      </c>
    </row>
    <row r="107" spans="1:18" x14ac:dyDescent="0.25">
      <c r="A107" s="7">
        <v>106</v>
      </c>
      <c r="B107" t="s">
        <v>66</v>
      </c>
      <c r="C107">
        <v>34</v>
      </c>
      <c r="D107">
        <v>24</v>
      </c>
      <c r="E107">
        <v>72</v>
      </c>
      <c r="F107">
        <v>13</v>
      </c>
      <c r="G107">
        <v>2</v>
      </c>
      <c r="H107">
        <v>0</v>
      </c>
      <c r="I107" s="14">
        <v>942558.75</v>
      </c>
      <c r="J107">
        <v>293.8</v>
      </c>
      <c r="K107">
        <v>52.3</v>
      </c>
      <c r="L107">
        <v>59.8</v>
      </c>
      <c r="M107">
        <v>1.746</v>
      </c>
      <c r="N107">
        <v>54.4</v>
      </c>
      <c r="O107">
        <v>2</v>
      </c>
      <c r="P107">
        <v>255</v>
      </c>
      <c r="Q107">
        <v>809</v>
      </c>
      <c r="R107">
        <v>201</v>
      </c>
    </row>
    <row r="108" spans="1:18" x14ac:dyDescent="0.25">
      <c r="A108" s="7">
        <v>107</v>
      </c>
      <c r="B108" t="s">
        <v>405</v>
      </c>
      <c r="C108">
        <v>30</v>
      </c>
      <c r="D108">
        <v>22</v>
      </c>
      <c r="E108">
        <v>74</v>
      </c>
      <c r="F108">
        <v>15</v>
      </c>
      <c r="G108">
        <v>1</v>
      </c>
      <c r="H108">
        <v>0</v>
      </c>
      <c r="I108" s="14">
        <v>932300</v>
      </c>
      <c r="J108">
        <v>289.2</v>
      </c>
      <c r="K108">
        <v>62.2</v>
      </c>
      <c r="L108">
        <v>65.7</v>
      </c>
      <c r="M108">
        <v>1.768</v>
      </c>
      <c r="N108">
        <v>50.4</v>
      </c>
      <c r="O108">
        <v>3</v>
      </c>
      <c r="P108">
        <v>271</v>
      </c>
      <c r="Q108">
        <v>832</v>
      </c>
      <c r="R108">
        <v>198</v>
      </c>
    </row>
    <row r="109" spans="1:18" x14ac:dyDescent="0.25">
      <c r="A109" s="7">
        <v>108</v>
      </c>
      <c r="B109" t="s">
        <v>32</v>
      </c>
      <c r="C109">
        <v>42</v>
      </c>
      <c r="D109">
        <v>25</v>
      </c>
      <c r="E109">
        <v>91</v>
      </c>
      <c r="F109">
        <v>21</v>
      </c>
      <c r="G109">
        <v>0</v>
      </c>
      <c r="H109">
        <v>0</v>
      </c>
      <c r="I109" s="14">
        <v>929165.9</v>
      </c>
      <c r="J109">
        <v>293.7</v>
      </c>
      <c r="K109">
        <v>59.4</v>
      </c>
      <c r="L109">
        <v>66.400000000000006</v>
      </c>
      <c r="M109">
        <v>1.782</v>
      </c>
      <c r="N109">
        <v>51.1</v>
      </c>
      <c r="O109">
        <v>13</v>
      </c>
      <c r="P109">
        <v>303</v>
      </c>
      <c r="Q109">
        <v>1035</v>
      </c>
      <c r="R109">
        <v>254</v>
      </c>
    </row>
    <row r="110" spans="1:18" x14ac:dyDescent="0.25">
      <c r="A110" s="7">
        <v>109</v>
      </c>
      <c r="B110" t="s">
        <v>992</v>
      </c>
      <c r="C110">
        <v>34</v>
      </c>
      <c r="D110">
        <v>25</v>
      </c>
      <c r="E110">
        <v>82</v>
      </c>
      <c r="F110">
        <v>18</v>
      </c>
      <c r="G110">
        <v>1</v>
      </c>
      <c r="H110">
        <v>0</v>
      </c>
      <c r="I110" s="14">
        <v>926492.75</v>
      </c>
      <c r="J110">
        <v>288.10000000000002</v>
      </c>
      <c r="K110">
        <v>59.9</v>
      </c>
      <c r="L110">
        <v>60.8</v>
      </c>
      <c r="M110">
        <v>1.7829999999999999</v>
      </c>
      <c r="N110">
        <v>56.3</v>
      </c>
      <c r="O110">
        <v>4</v>
      </c>
      <c r="P110">
        <v>275</v>
      </c>
      <c r="Q110">
        <v>912</v>
      </c>
      <c r="R110">
        <v>245</v>
      </c>
    </row>
    <row r="111" spans="1:18" x14ac:dyDescent="0.25">
      <c r="A111" s="7">
        <v>110</v>
      </c>
      <c r="B111" t="s">
        <v>255</v>
      </c>
      <c r="C111">
        <v>34</v>
      </c>
      <c r="D111">
        <v>25</v>
      </c>
      <c r="E111">
        <v>75</v>
      </c>
      <c r="F111">
        <v>15</v>
      </c>
      <c r="G111">
        <v>1</v>
      </c>
      <c r="H111">
        <v>0</v>
      </c>
      <c r="I111" s="14">
        <v>913397.56</v>
      </c>
      <c r="J111">
        <v>295.8</v>
      </c>
      <c r="K111">
        <v>64</v>
      </c>
      <c r="L111">
        <v>67.3</v>
      </c>
      <c r="M111">
        <v>1.792</v>
      </c>
      <c r="N111">
        <v>37.799999999999997</v>
      </c>
      <c r="O111">
        <v>4</v>
      </c>
      <c r="P111">
        <v>266</v>
      </c>
      <c r="Q111">
        <v>843</v>
      </c>
      <c r="R111">
        <v>213</v>
      </c>
    </row>
    <row r="112" spans="1:18" x14ac:dyDescent="0.25">
      <c r="A112" s="7">
        <v>111</v>
      </c>
      <c r="B112" t="s">
        <v>418</v>
      </c>
      <c r="C112">
        <v>29</v>
      </c>
      <c r="D112">
        <v>20</v>
      </c>
      <c r="E112">
        <v>62</v>
      </c>
      <c r="F112">
        <v>10</v>
      </c>
      <c r="G112">
        <v>1</v>
      </c>
      <c r="H112">
        <v>0</v>
      </c>
      <c r="I112" s="14">
        <v>882864</v>
      </c>
      <c r="J112">
        <v>285.2</v>
      </c>
      <c r="K112">
        <v>61.4</v>
      </c>
      <c r="L112">
        <v>65.099999999999994</v>
      </c>
      <c r="M112">
        <v>1.7490000000000001</v>
      </c>
      <c r="N112">
        <v>53.2</v>
      </c>
      <c r="O112">
        <v>5</v>
      </c>
      <c r="P112">
        <v>211</v>
      </c>
      <c r="Q112">
        <v>707</v>
      </c>
      <c r="R112">
        <v>167</v>
      </c>
    </row>
    <row r="113" spans="1:18" x14ac:dyDescent="0.25">
      <c r="A113" s="7">
        <v>112</v>
      </c>
      <c r="B113" t="s">
        <v>216</v>
      </c>
      <c r="C113">
        <v>38</v>
      </c>
      <c r="D113">
        <v>16</v>
      </c>
      <c r="E113">
        <v>56</v>
      </c>
      <c r="F113">
        <v>12</v>
      </c>
      <c r="G113">
        <v>0</v>
      </c>
      <c r="H113">
        <v>0</v>
      </c>
      <c r="I113" s="14">
        <v>877968.2</v>
      </c>
      <c r="J113">
        <v>293</v>
      </c>
      <c r="K113">
        <v>60.5</v>
      </c>
      <c r="L113">
        <v>65.8</v>
      </c>
      <c r="M113">
        <v>1.754</v>
      </c>
      <c r="N113">
        <v>49</v>
      </c>
      <c r="O113">
        <v>7</v>
      </c>
      <c r="P113">
        <v>208</v>
      </c>
      <c r="Q113">
        <v>623</v>
      </c>
      <c r="R113">
        <v>148</v>
      </c>
    </row>
    <row r="114" spans="1:18" x14ac:dyDescent="0.25">
      <c r="A114" s="7">
        <v>113</v>
      </c>
      <c r="B114" t="s">
        <v>3</v>
      </c>
      <c r="C114">
        <v>45</v>
      </c>
      <c r="D114">
        <v>25</v>
      </c>
      <c r="E114">
        <v>65</v>
      </c>
      <c r="F114">
        <v>8</v>
      </c>
      <c r="G114">
        <v>1</v>
      </c>
      <c r="H114">
        <v>0</v>
      </c>
      <c r="I114" s="14">
        <v>854413</v>
      </c>
      <c r="J114">
        <v>271.2</v>
      </c>
      <c r="K114">
        <v>52.8</v>
      </c>
      <c r="L114">
        <v>57.4</v>
      </c>
      <c r="M114">
        <v>1.774</v>
      </c>
      <c r="N114">
        <v>61.9</v>
      </c>
      <c r="O114">
        <v>3</v>
      </c>
      <c r="P114">
        <v>192</v>
      </c>
      <c r="Q114">
        <v>748</v>
      </c>
      <c r="R114">
        <v>201</v>
      </c>
    </row>
    <row r="115" spans="1:18" x14ac:dyDescent="0.25">
      <c r="A115" s="7">
        <v>114</v>
      </c>
      <c r="B115" t="s">
        <v>248</v>
      </c>
      <c r="C115">
        <v>40</v>
      </c>
      <c r="D115">
        <v>28</v>
      </c>
      <c r="E115">
        <v>93</v>
      </c>
      <c r="F115">
        <v>19</v>
      </c>
      <c r="G115">
        <v>0</v>
      </c>
      <c r="H115">
        <v>0</v>
      </c>
      <c r="I115" s="14">
        <v>842539.2</v>
      </c>
      <c r="J115">
        <v>278.2</v>
      </c>
      <c r="K115">
        <v>67.2</v>
      </c>
      <c r="L115">
        <v>61.5</v>
      </c>
      <c r="M115">
        <v>1.7689999999999999</v>
      </c>
      <c r="N115">
        <v>56.2</v>
      </c>
      <c r="O115">
        <v>9</v>
      </c>
      <c r="P115">
        <v>313</v>
      </c>
      <c r="Q115">
        <v>1061</v>
      </c>
      <c r="R115">
        <v>252</v>
      </c>
    </row>
    <row r="116" spans="1:18" x14ac:dyDescent="0.25">
      <c r="A116" s="7">
        <v>115</v>
      </c>
      <c r="B116" t="s">
        <v>981</v>
      </c>
      <c r="C116">
        <v>25</v>
      </c>
      <c r="D116">
        <v>26</v>
      </c>
      <c r="E116">
        <v>85</v>
      </c>
      <c r="F116">
        <v>18</v>
      </c>
      <c r="G116">
        <v>2</v>
      </c>
      <c r="H116">
        <v>0</v>
      </c>
      <c r="I116" s="14">
        <v>840555.44</v>
      </c>
      <c r="J116">
        <v>287.60000000000002</v>
      </c>
      <c r="K116">
        <v>59</v>
      </c>
      <c r="L116">
        <v>63.5</v>
      </c>
      <c r="M116">
        <v>1.744</v>
      </c>
      <c r="N116">
        <v>51.1</v>
      </c>
      <c r="O116">
        <v>8</v>
      </c>
      <c r="P116">
        <v>310</v>
      </c>
      <c r="Q116">
        <v>960</v>
      </c>
      <c r="R116">
        <v>218</v>
      </c>
    </row>
    <row r="117" spans="1:18" x14ac:dyDescent="0.25">
      <c r="A117" s="7">
        <v>116</v>
      </c>
      <c r="B117" t="s">
        <v>305</v>
      </c>
      <c r="C117">
        <v>35</v>
      </c>
      <c r="D117">
        <v>24</v>
      </c>
      <c r="E117">
        <v>73</v>
      </c>
      <c r="F117">
        <v>16</v>
      </c>
      <c r="G117">
        <v>1</v>
      </c>
      <c r="H117">
        <v>0</v>
      </c>
      <c r="I117" s="14">
        <v>832673.2</v>
      </c>
      <c r="J117">
        <v>288.3</v>
      </c>
      <c r="K117">
        <v>69.599999999999994</v>
      </c>
      <c r="L117">
        <v>68.099999999999994</v>
      </c>
      <c r="M117">
        <v>1.8420000000000001</v>
      </c>
      <c r="N117">
        <v>43.5</v>
      </c>
      <c r="O117">
        <v>2</v>
      </c>
      <c r="P117">
        <v>218</v>
      </c>
      <c r="Q117">
        <v>837</v>
      </c>
      <c r="R117">
        <v>216</v>
      </c>
    </row>
    <row r="118" spans="1:18" x14ac:dyDescent="0.25">
      <c r="A118" s="7">
        <v>117</v>
      </c>
      <c r="B118" t="s">
        <v>327</v>
      </c>
      <c r="C118">
        <v>36</v>
      </c>
      <c r="D118">
        <v>25</v>
      </c>
      <c r="E118">
        <v>73</v>
      </c>
      <c r="F118">
        <v>13</v>
      </c>
      <c r="G118">
        <v>2</v>
      </c>
      <c r="H118">
        <v>0</v>
      </c>
      <c r="I118" s="14">
        <v>828605.1</v>
      </c>
      <c r="J118">
        <v>278.7</v>
      </c>
      <c r="K118">
        <v>59.5</v>
      </c>
      <c r="L118">
        <v>63.9</v>
      </c>
      <c r="M118">
        <v>1.7629999999999999</v>
      </c>
      <c r="N118">
        <v>54.6</v>
      </c>
      <c r="O118">
        <v>4</v>
      </c>
      <c r="P118">
        <v>239</v>
      </c>
      <c r="Q118">
        <v>861</v>
      </c>
      <c r="R118">
        <v>189</v>
      </c>
    </row>
    <row r="119" spans="1:18" x14ac:dyDescent="0.25">
      <c r="A119" s="7">
        <v>118</v>
      </c>
      <c r="B119" t="s">
        <v>15</v>
      </c>
      <c r="C119">
        <v>46</v>
      </c>
      <c r="D119">
        <v>26</v>
      </c>
      <c r="E119">
        <v>90</v>
      </c>
      <c r="F119">
        <v>19</v>
      </c>
      <c r="G119">
        <v>2</v>
      </c>
      <c r="H119">
        <v>0</v>
      </c>
      <c r="I119" s="14">
        <v>826072.75</v>
      </c>
      <c r="J119">
        <v>288.8</v>
      </c>
      <c r="K119">
        <v>55.9</v>
      </c>
      <c r="L119">
        <v>63.6</v>
      </c>
      <c r="M119">
        <v>1.788</v>
      </c>
      <c r="N119">
        <v>59.2</v>
      </c>
      <c r="O119">
        <v>2</v>
      </c>
      <c r="P119">
        <v>297</v>
      </c>
      <c r="Q119">
        <v>1062</v>
      </c>
      <c r="R119">
        <v>229</v>
      </c>
    </row>
    <row r="120" spans="1:18" x14ac:dyDescent="0.25">
      <c r="A120" s="7">
        <v>119</v>
      </c>
      <c r="B120" t="s">
        <v>335</v>
      </c>
      <c r="C120">
        <v>37</v>
      </c>
      <c r="D120">
        <v>25</v>
      </c>
      <c r="E120">
        <v>82</v>
      </c>
      <c r="F120">
        <v>17</v>
      </c>
      <c r="G120">
        <v>2</v>
      </c>
      <c r="H120">
        <v>0</v>
      </c>
      <c r="I120" s="14">
        <v>824179.1</v>
      </c>
      <c r="J120">
        <v>282.39999999999998</v>
      </c>
      <c r="K120">
        <v>59.5</v>
      </c>
      <c r="L120">
        <v>61.7</v>
      </c>
      <c r="M120">
        <v>1.764</v>
      </c>
      <c r="N120">
        <v>55.1</v>
      </c>
      <c r="O120">
        <v>5</v>
      </c>
      <c r="P120">
        <v>259</v>
      </c>
      <c r="Q120">
        <v>978</v>
      </c>
      <c r="R120">
        <v>211</v>
      </c>
    </row>
    <row r="121" spans="1:18" x14ac:dyDescent="0.25">
      <c r="A121" s="7">
        <v>120</v>
      </c>
      <c r="B121" t="s">
        <v>322</v>
      </c>
      <c r="C121">
        <v>32</v>
      </c>
      <c r="D121">
        <v>30</v>
      </c>
      <c r="E121">
        <v>102</v>
      </c>
      <c r="F121">
        <v>22</v>
      </c>
      <c r="G121">
        <v>1</v>
      </c>
      <c r="H121">
        <v>0</v>
      </c>
      <c r="I121" s="14">
        <v>818798.56</v>
      </c>
      <c r="J121">
        <v>293</v>
      </c>
      <c r="K121">
        <v>61.1</v>
      </c>
      <c r="L121">
        <v>67</v>
      </c>
      <c r="M121">
        <v>1.8160000000000001</v>
      </c>
      <c r="N121">
        <v>49.7</v>
      </c>
      <c r="O121">
        <v>8</v>
      </c>
      <c r="P121">
        <v>341</v>
      </c>
      <c r="Q121">
        <v>1166</v>
      </c>
      <c r="R121">
        <v>300</v>
      </c>
    </row>
    <row r="122" spans="1:18" x14ac:dyDescent="0.25">
      <c r="A122" s="7">
        <v>121</v>
      </c>
      <c r="B122" t="s">
        <v>10</v>
      </c>
      <c r="C122">
        <v>43</v>
      </c>
      <c r="D122">
        <v>22</v>
      </c>
      <c r="E122">
        <v>75</v>
      </c>
      <c r="F122">
        <v>16</v>
      </c>
      <c r="G122">
        <v>2</v>
      </c>
      <c r="H122">
        <v>0</v>
      </c>
      <c r="I122" s="14">
        <v>807949.44</v>
      </c>
      <c r="J122">
        <v>270.3</v>
      </c>
      <c r="K122">
        <v>65</v>
      </c>
      <c r="L122">
        <v>57.8</v>
      </c>
      <c r="M122">
        <v>1.758</v>
      </c>
      <c r="N122">
        <v>60.6</v>
      </c>
      <c r="O122">
        <v>2</v>
      </c>
      <c r="P122">
        <v>239</v>
      </c>
      <c r="Q122">
        <v>883</v>
      </c>
      <c r="R122">
        <v>200</v>
      </c>
    </row>
    <row r="123" spans="1:18" x14ac:dyDescent="0.25">
      <c r="A123" s="7">
        <v>122</v>
      </c>
      <c r="B123" t="s">
        <v>6</v>
      </c>
      <c r="C123">
        <v>48</v>
      </c>
      <c r="D123">
        <v>20</v>
      </c>
      <c r="E123">
        <v>62</v>
      </c>
      <c r="F123">
        <v>13</v>
      </c>
      <c r="G123">
        <v>2</v>
      </c>
      <c r="H123">
        <v>0</v>
      </c>
      <c r="I123" s="14">
        <v>801354.7</v>
      </c>
      <c r="J123">
        <v>275.10000000000002</v>
      </c>
      <c r="K123">
        <v>75.5</v>
      </c>
      <c r="L123">
        <v>68.7</v>
      </c>
      <c r="M123">
        <v>1.7689999999999999</v>
      </c>
      <c r="N123">
        <v>44.4</v>
      </c>
      <c r="O123">
        <v>3</v>
      </c>
      <c r="P123">
        <v>221</v>
      </c>
      <c r="Q123">
        <v>730</v>
      </c>
      <c r="R123">
        <v>145</v>
      </c>
    </row>
    <row r="124" spans="1:18" x14ac:dyDescent="0.25">
      <c r="A124" s="7">
        <v>123</v>
      </c>
      <c r="B124" t="s">
        <v>330</v>
      </c>
      <c r="C124">
        <v>34</v>
      </c>
      <c r="D124">
        <v>26</v>
      </c>
      <c r="E124">
        <v>78</v>
      </c>
      <c r="F124">
        <v>15</v>
      </c>
      <c r="G124">
        <v>1</v>
      </c>
      <c r="H124">
        <v>0</v>
      </c>
      <c r="I124" s="14">
        <v>782184.44</v>
      </c>
      <c r="J124">
        <v>294.60000000000002</v>
      </c>
      <c r="K124">
        <v>54.8</v>
      </c>
      <c r="L124">
        <v>60.5</v>
      </c>
      <c r="M124">
        <v>1.76</v>
      </c>
      <c r="N124">
        <v>53.3</v>
      </c>
      <c r="O124">
        <v>10</v>
      </c>
      <c r="P124">
        <v>271</v>
      </c>
      <c r="Q124">
        <v>852</v>
      </c>
      <c r="R124">
        <v>217</v>
      </c>
    </row>
    <row r="125" spans="1:18" x14ac:dyDescent="0.25">
      <c r="A125" s="7">
        <v>124</v>
      </c>
      <c r="B125" t="s">
        <v>977</v>
      </c>
      <c r="C125">
        <v>25</v>
      </c>
      <c r="D125">
        <v>28</v>
      </c>
      <c r="E125">
        <v>80</v>
      </c>
      <c r="F125">
        <v>12</v>
      </c>
      <c r="G125">
        <v>1</v>
      </c>
      <c r="H125">
        <v>0</v>
      </c>
      <c r="I125" s="14">
        <v>781295</v>
      </c>
      <c r="J125">
        <v>284.2</v>
      </c>
      <c r="K125">
        <v>65.099999999999994</v>
      </c>
      <c r="L125">
        <v>64.400000000000006</v>
      </c>
      <c r="M125">
        <v>1.776</v>
      </c>
      <c r="N125">
        <v>43.6</v>
      </c>
      <c r="O125">
        <v>3</v>
      </c>
      <c r="P125">
        <v>297</v>
      </c>
      <c r="Q125">
        <v>885</v>
      </c>
      <c r="R125">
        <v>233</v>
      </c>
    </row>
    <row r="126" spans="1:18" x14ac:dyDescent="0.25">
      <c r="A126" s="7">
        <v>125</v>
      </c>
      <c r="B126" t="s">
        <v>445</v>
      </c>
      <c r="C126">
        <v>31</v>
      </c>
      <c r="D126">
        <v>25</v>
      </c>
      <c r="E126">
        <v>59</v>
      </c>
      <c r="F126">
        <v>6</v>
      </c>
      <c r="G126">
        <v>1</v>
      </c>
      <c r="H126">
        <v>0</v>
      </c>
      <c r="I126" s="14">
        <v>763978.1</v>
      </c>
      <c r="J126">
        <v>288.2</v>
      </c>
      <c r="K126">
        <v>56.5</v>
      </c>
      <c r="L126">
        <v>62.7</v>
      </c>
      <c r="M126">
        <v>1.8149999999999999</v>
      </c>
      <c r="N126">
        <v>38.799999999999997</v>
      </c>
      <c r="O126">
        <v>3</v>
      </c>
      <c r="P126">
        <v>190</v>
      </c>
      <c r="Q126">
        <v>626</v>
      </c>
      <c r="R126">
        <v>215</v>
      </c>
    </row>
    <row r="127" spans="1:18" x14ac:dyDescent="0.25">
      <c r="A127" s="7">
        <v>126</v>
      </c>
      <c r="B127" t="s">
        <v>454</v>
      </c>
      <c r="C127">
        <v>30</v>
      </c>
      <c r="D127">
        <v>23</v>
      </c>
      <c r="E127">
        <v>75</v>
      </c>
      <c r="F127">
        <v>16</v>
      </c>
      <c r="G127">
        <v>2</v>
      </c>
      <c r="H127">
        <v>0</v>
      </c>
      <c r="I127" s="14">
        <v>751763</v>
      </c>
      <c r="J127">
        <v>304.8</v>
      </c>
      <c r="K127">
        <v>61.2</v>
      </c>
      <c r="L127">
        <v>69.099999999999994</v>
      </c>
      <c r="M127">
        <v>1.8240000000000001</v>
      </c>
      <c r="N127">
        <v>43.7</v>
      </c>
      <c r="O127">
        <v>4</v>
      </c>
      <c r="P127">
        <v>259</v>
      </c>
      <c r="Q127">
        <v>870</v>
      </c>
      <c r="R127">
        <v>190</v>
      </c>
    </row>
    <row r="128" spans="1:18" x14ac:dyDescent="0.25">
      <c r="A128" s="7">
        <v>127</v>
      </c>
      <c r="B128" t="s">
        <v>993</v>
      </c>
      <c r="C128">
        <v>33</v>
      </c>
      <c r="D128">
        <v>27</v>
      </c>
      <c r="E128">
        <v>80</v>
      </c>
      <c r="F128">
        <v>14</v>
      </c>
      <c r="G128">
        <v>2</v>
      </c>
      <c r="H128">
        <v>0</v>
      </c>
      <c r="I128" s="14">
        <v>735259.44</v>
      </c>
      <c r="J128">
        <v>289.60000000000002</v>
      </c>
      <c r="K128">
        <v>60.8</v>
      </c>
      <c r="L128">
        <v>64</v>
      </c>
      <c r="M128">
        <v>1.8129999999999999</v>
      </c>
      <c r="N128">
        <v>48.9</v>
      </c>
      <c r="O128">
        <v>8</v>
      </c>
      <c r="P128">
        <v>251</v>
      </c>
      <c r="Q128">
        <v>906</v>
      </c>
      <c r="R128">
        <v>250</v>
      </c>
    </row>
    <row r="129" spans="1:18" x14ac:dyDescent="0.25">
      <c r="A129" s="7">
        <v>128</v>
      </c>
      <c r="B129" t="s">
        <v>955</v>
      </c>
      <c r="C129">
        <v>29</v>
      </c>
      <c r="D129">
        <v>24</v>
      </c>
      <c r="E129">
        <v>76</v>
      </c>
      <c r="F129">
        <v>13</v>
      </c>
      <c r="G129">
        <v>0</v>
      </c>
      <c r="H129">
        <v>0</v>
      </c>
      <c r="I129" s="14">
        <v>718110.5</v>
      </c>
      <c r="J129">
        <v>288.5</v>
      </c>
      <c r="K129">
        <v>61.4</v>
      </c>
      <c r="L129">
        <v>62.9</v>
      </c>
      <c r="M129">
        <v>1.76</v>
      </c>
      <c r="N129">
        <v>54.6</v>
      </c>
      <c r="O129">
        <v>7</v>
      </c>
      <c r="P129">
        <v>280</v>
      </c>
      <c r="Q129">
        <v>827</v>
      </c>
      <c r="R129">
        <v>227</v>
      </c>
    </row>
    <row r="130" spans="1:18" x14ac:dyDescent="0.25">
      <c r="A130" s="7">
        <v>129</v>
      </c>
      <c r="B130" t="s">
        <v>299</v>
      </c>
      <c r="C130">
        <v>32</v>
      </c>
      <c r="D130">
        <v>30</v>
      </c>
      <c r="E130">
        <v>81</v>
      </c>
      <c r="F130">
        <v>11</v>
      </c>
      <c r="G130">
        <v>1</v>
      </c>
      <c r="H130">
        <v>0</v>
      </c>
      <c r="I130" s="14">
        <v>713377.4</v>
      </c>
      <c r="J130">
        <v>287</v>
      </c>
      <c r="K130">
        <v>67.099999999999994</v>
      </c>
      <c r="L130">
        <v>66.7</v>
      </c>
      <c r="M130">
        <v>1.833</v>
      </c>
      <c r="N130">
        <v>44.4</v>
      </c>
      <c r="O130">
        <v>11</v>
      </c>
      <c r="P130">
        <v>242</v>
      </c>
      <c r="Q130">
        <v>918</v>
      </c>
      <c r="R130">
        <v>259</v>
      </c>
    </row>
    <row r="131" spans="1:18" x14ac:dyDescent="0.25">
      <c r="A131" s="7">
        <v>130</v>
      </c>
      <c r="B131" t="s">
        <v>953</v>
      </c>
      <c r="C131">
        <v>30</v>
      </c>
      <c r="D131">
        <v>26</v>
      </c>
      <c r="E131">
        <v>72</v>
      </c>
      <c r="F131">
        <v>11</v>
      </c>
      <c r="G131">
        <v>1</v>
      </c>
      <c r="H131">
        <v>0</v>
      </c>
      <c r="I131" s="14">
        <v>712651.75</v>
      </c>
      <c r="J131">
        <v>303.8</v>
      </c>
      <c r="K131">
        <v>59</v>
      </c>
      <c r="L131">
        <v>65.2</v>
      </c>
      <c r="M131">
        <v>1.7889999999999999</v>
      </c>
      <c r="N131">
        <v>38.5</v>
      </c>
      <c r="O131">
        <v>10</v>
      </c>
      <c r="P131">
        <v>250</v>
      </c>
      <c r="Q131">
        <v>792</v>
      </c>
      <c r="R131">
        <v>208</v>
      </c>
    </row>
    <row r="132" spans="1:18" x14ac:dyDescent="0.25">
      <c r="A132" s="7">
        <v>131</v>
      </c>
      <c r="B132" t="s">
        <v>392</v>
      </c>
      <c r="C132">
        <v>34</v>
      </c>
      <c r="D132">
        <v>27</v>
      </c>
      <c r="E132">
        <v>88</v>
      </c>
      <c r="F132">
        <v>18</v>
      </c>
      <c r="G132">
        <v>1</v>
      </c>
      <c r="H132">
        <v>0</v>
      </c>
      <c r="I132" s="14">
        <v>706854.8</v>
      </c>
      <c r="J132">
        <v>290.7</v>
      </c>
      <c r="K132">
        <v>54.8</v>
      </c>
      <c r="L132">
        <v>65</v>
      </c>
      <c r="M132">
        <v>1.768</v>
      </c>
      <c r="N132">
        <v>49</v>
      </c>
      <c r="O132">
        <v>6</v>
      </c>
      <c r="P132">
        <v>308</v>
      </c>
      <c r="Q132">
        <v>1018</v>
      </c>
      <c r="R132">
        <v>228</v>
      </c>
    </row>
    <row r="133" spans="1:18" x14ac:dyDescent="0.25">
      <c r="A133" s="7">
        <v>132</v>
      </c>
      <c r="B133" t="s">
        <v>974</v>
      </c>
      <c r="C133">
        <v>51</v>
      </c>
      <c r="D133">
        <v>8</v>
      </c>
      <c r="E133">
        <v>22</v>
      </c>
      <c r="F133">
        <v>5</v>
      </c>
      <c r="G133">
        <v>1</v>
      </c>
      <c r="H133">
        <v>0</v>
      </c>
      <c r="I133" s="14">
        <v>689000</v>
      </c>
      <c r="J133" t="s">
        <v>391</v>
      </c>
      <c r="K133" t="s">
        <v>391</v>
      </c>
      <c r="L133" t="s">
        <v>391</v>
      </c>
      <c r="M133" t="s">
        <v>391</v>
      </c>
      <c r="N133" t="s">
        <v>391</v>
      </c>
      <c r="O133">
        <v>2</v>
      </c>
      <c r="P133">
        <v>58</v>
      </c>
      <c r="Q133">
        <v>261</v>
      </c>
      <c r="R133">
        <v>64</v>
      </c>
    </row>
    <row r="134" spans="1:18" x14ac:dyDescent="0.25">
      <c r="A134" s="7">
        <v>133</v>
      </c>
      <c r="B134" t="s">
        <v>988</v>
      </c>
      <c r="C134">
        <v>28</v>
      </c>
      <c r="D134">
        <v>26</v>
      </c>
      <c r="E134">
        <v>76</v>
      </c>
      <c r="F134">
        <v>13</v>
      </c>
      <c r="G134">
        <v>2</v>
      </c>
      <c r="H134">
        <v>0</v>
      </c>
      <c r="I134" s="14">
        <v>676660.94</v>
      </c>
      <c r="J134">
        <v>289.8</v>
      </c>
      <c r="K134">
        <v>59.8</v>
      </c>
      <c r="L134">
        <v>63.3</v>
      </c>
      <c r="M134">
        <v>1.7689999999999999</v>
      </c>
      <c r="N134">
        <v>48.5</v>
      </c>
      <c r="O134">
        <v>6</v>
      </c>
      <c r="P134">
        <v>255</v>
      </c>
      <c r="Q134">
        <v>843</v>
      </c>
      <c r="R134">
        <v>235</v>
      </c>
    </row>
    <row r="135" spans="1:18" x14ac:dyDescent="0.25">
      <c r="A135" s="7">
        <v>134</v>
      </c>
      <c r="B135" t="s">
        <v>999</v>
      </c>
      <c r="C135">
        <v>33</v>
      </c>
      <c r="D135">
        <v>7</v>
      </c>
      <c r="E135">
        <v>22</v>
      </c>
      <c r="F135">
        <v>6</v>
      </c>
      <c r="G135">
        <v>1</v>
      </c>
      <c r="H135">
        <v>0</v>
      </c>
      <c r="I135" s="14">
        <v>654232</v>
      </c>
      <c r="J135" t="s">
        <v>391</v>
      </c>
      <c r="K135" t="s">
        <v>391</v>
      </c>
      <c r="L135" t="s">
        <v>391</v>
      </c>
      <c r="M135" t="s">
        <v>391</v>
      </c>
      <c r="N135" t="s">
        <v>391</v>
      </c>
      <c r="O135">
        <v>1</v>
      </c>
      <c r="P135">
        <v>73</v>
      </c>
      <c r="Q135">
        <v>247</v>
      </c>
      <c r="R135">
        <v>67</v>
      </c>
    </row>
    <row r="136" spans="1:18" x14ac:dyDescent="0.25">
      <c r="A136" s="7">
        <v>135</v>
      </c>
      <c r="B136" t="s">
        <v>436</v>
      </c>
      <c r="C136">
        <v>25</v>
      </c>
      <c r="D136">
        <v>19</v>
      </c>
      <c r="E136">
        <v>56</v>
      </c>
      <c r="F136">
        <v>9</v>
      </c>
      <c r="G136">
        <v>1</v>
      </c>
      <c r="H136">
        <v>0</v>
      </c>
      <c r="I136" s="14">
        <v>647886.43999999994</v>
      </c>
      <c r="J136">
        <v>293.39999999999998</v>
      </c>
      <c r="K136">
        <v>57.5</v>
      </c>
      <c r="L136">
        <v>67.5</v>
      </c>
      <c r="M136">
        <v>1.8029999999999999</v>
      </c>
      <c r="N136">
        <v>50.7</v>
      </c>
      <c r="O136">
        <v>4</v>
      </c>
      <c r="P136">
        <v>192</v>
      </c>
      <c r="Q136">
        <v>650</v>
      </c>
      <c r="R136">
        <v>142</v>
      </c>
    </row>
    <row r="137" spans="1:18" x14ac:dyDescent="0.25">
      <c r="A137" s="7">
        <v>136</v>
      </c>
      <c r="B137" t="s">
        <v>209</v>
      </c>
      <c r="C137">
        <v>44</v>
      </c>
      <c r="D137">
        <v>9</v>
      </c>
      <c r="E137">
        <v>28</v>
      </c>
      <c r="F137">
        <v>7</v>
      </c>
      <c r="G137">
        <v>1</v>
      </c>
      <c r="H137">
        <v>0</v>
      </c>
      <c r="I137" s="14">
        <v>629950.1</v>
      </c>
      <c r="J137" t="s">
        <v>391</v>
      </c>
      <c r="K137" t="s">
        <v>391</v>
      </c>
      <c r="L137" t="s">
        <v>391</v>
      </c>
      <c r="M137" t="s">
        <v>391</v>
      </c>
      <c r="N137" t="s">
        <v>391</v>
      </c>
      <c r="O137">
        <v>0</v>
      </c>
      <c r="P137">
        <v>93</v>
      </c>
      <c r="Q137">
        <v>320</v>
      </c>
      <c r="R137">
        <v>82</v>
      </c>
    </row>
    <row r="138" spans="1:18" x14ac:dyDescent="0.25">
      <c r="A138" s="7">
        <v>137</v>
      </c>
      <c r="B138" t="s">
        <v>1019</v>
      </c>
      <c r="C138">
        <v>35</v>
      </c>
      <c r="D138">
        <v>9</v>
      </c>
      <c r="E138">
        <v>24</v>
      </c>
      <c r="F138">
        <v>4</v>
      </c>
      <c r="G138">
        <v>1</v>
      </c>
      <c r="H138">
        <v>0</v>
      </c>
      <c r="I138" s="14">
        <v>626733.69999999995</v>
      </c>
      <c r="J138" t="s">
        <v>391</v>
      </c>
      <c r="K138" t="s">
        <v>391</v>
      </c>
      <c r="L138" t="s">
        <v>391</v>
      </c>
      <c r="M138" t="s">
        <v>391</v>
      </c>
      <c r="N138" t="s">
        <v>391</v>
      </c>
      <c r="O138">
        <v>2</v>
      </c>
      <c r="P138">
        <v>91</v>
      </c>
      <c r="Q138">
        <v>266</v>
      </c>
      <c r="R138">
        <v>68</v>
      </c>
    </row>
    <row r="139" spans="1:18" x14ac:dyDescent="0.25">
      <c r="A139" s="7">
        <v>138</v>
      </c>
      <c r="B139" t="s">
        <v>29</v>
      </c>
      <c r="C139">
        <v>38</v>
      </c>
      <c r="D139">
        <v>24</v>
      </c>
      <c r="E139">
        <v>73</v>
      </c>
      <c r="F139">
        <v>13</v>
      </c>
      <c r="G139">
        <v>1</v>
      </c>
      <c r="H139">
        <v>0</v>
      </c>
      <c r="I139" s="14">
        <v>625515.19999999995</v>
      </c>
      <c r="J139">
        <v>279.5</v>
      </c>
      <c r="K139">
        <v>64.8</v>
      </c>
      <c r="L139">
        <v>62.6</v>
      </c>
      <c r="M139">
        <v>1.778</v>
      </c>
      <c r="N139">
        <v>47.4</v>
      </c>
      <c r="O139">
        <v>3</v>
      </c>
      <c r="P139">
        <v>238</v>
      </c>
      <c r="Q139">
        <v>830</v>
      </c>
      <c r="R139">
        <v>210</v>
      </c>
    </row>
    <row r="140" spans="1:18" x14ac:dyDescent="0.25">
      <c r="A140" s="7">
        <v>139</v>
      </c>
      <c r="B140" t="s">
        <v>967</v>
      </c>
      <c r="C140">
        <v>28</v>
      </c>
      <c r="D140">
        <v>27</v>
      </c>
      <c r="E140">
        <v>78</v>
      </c>
      <c r="F140">
        <v>13</v>
      </c>
      <c r="G140">
        <v>2</v>
      </c>
      <c r="H140">
        <v>0</v>
      </c>
      <c r="I140" s="14">
        <v>618443.25</v>
      </c>
      <c r="J140">
        <v>285.10000000000002</v>
      </c>
      <c r="K140">
        <v>61.9</v>
      </c>
      <c r="L140">
        <v>60</v>
      </c>
      <c r="M140">
        <v>1.7709999999999999</v>
      </c>
      <c r="N140">
        <v>56.8</v>
      </c>
      <c r="O140">
        <v>3</v>
      </c>
      <c r="P140">
        <v>255</v>
      </c>
      <c r="Q140">
        <v>896</v>
      </c>
      <c r="R140">
        <v>224</v>
      </c>
    </row>
    <row r="141" spans="1:18" x14ac:dyDescent="0.25">
      <c r="A141" s="7">
        <v>140</v>
      </c>
      <c r="B141" t="s">
        <v>1020</v>
      </c>
      <c r="C141">
        <v>31</v>
      </c>
      <c r="D141">
        <v>28</v>
      </c>
      <c r="E141">
        <v>88</v>
      </c>
      <c r="F141">
        <v>19</v>
      </c>
      <c r="G141">
        <v>1</v>
      </c>
      <c r="H141">
        <v>0</v>
      </c>
      <c r="I141" s="14">
        <v>617805</v>
      </c>
      <c r="J141">
        <v>289.3</v>
      </c>
      <c r="K141">
        <v>58.9</v>
      </c>
      <c r="L141">
        <v>65.2</v>
      </c>
      <c r="M141">
        <v>1.778</v>
      </c>
      <c r="N141">
        <v>51</v>
      </c>
      <c r="O141">
        <v>6</v>
      </c>
      <c r="P141">
        <v>293</v>
      </c>
      <c r="Q141">
        <v>1027</v>
      </c>
      <c r="R141">
        <v>226</v>
      </c>
    </row>
    <row r="142" spans="1:18" x14ac:dyDescent="0.25">
      <c r="A142" s="7">
        <v>141</v>
      </c>
      <c r="B142" t="s">
        <v>69</v>
      </c>
      <c r="C142">
        <v>37</v>
      </c>
      <c r="D142">
        <v>24</v>
      </c>
      <c r="E142">
        <v>72</v>
      </c>
      <c r="F142">
        <v>13</v>
      </c>
      <c r="G142">
        <v>0</v>
      </c>
      <c r="H142">
        <v>0</v>
      </c>
      <c r="I142" s="14">
        <v>617014.25</v>
      </c>
      <c r="J142">
        <v>288.10000000000002</v>
      </c>
      <c r="K142">
        <v>61.6</v>
      </c>
      <c r="L142">
        <v>64.900000000000006</v>
      </c>
      <c r="M142">
        <v>1.7729999999999999</v>
      </c>
      <c r="N142">
        <v>43.5</v>
      </c>
      <c r="O142">
        <v>5</v>
      </c>
      <c r="P142">
        <v>243</v>
      </c>
      <c r="Q142">
        <v>829</v>
      </c>
      <c r="R142">
        <v>193</v>
      </c>
    </row>
    <row r="143" spans="1:18" x14ac:dyDescent="0.25">
      <c r="A143" s="7">
        <v>142</v>
      </c>
      <c r="B143" t="s">
        <v>23</v>
      </c>
      <c r="C143">
        <v>43</v>
      </c>
      <c r="D143">
        <v>17</v>
      </c>
      <c r="E143">
        <v>50</v>
      </c>
      <c r="F143">
        <v>8</v>
      </c>
      <c r="G143">
        <v>1</v>
      </c>
      <c r="H143">
        <v>0</v>
      </c>
      <c r="I143" s="14">
        <v>616315.80000000005</v>
      </c>
      <c r="J143">
        <v>281.60000000000002</v>
      </c>
      <c r="K143">
        <v>63.7</v>
      </c>
      <c r="L143">
        <v>63.4</v>
      </c>
      <c r="M143">
        <v>1.825</v>
      </c>
      <c r="N143">
        <v>51.8</v>
      </c>
      <c r="O143">
        <v>2</v>
      </c>
      <c r="P143">
        <v>158</v>
      </c>
      <c r="Q143">
        <v>570</v>
      </c>
      <c r="R143">
        <v>153</v>
      </c>
    </row>
    <row r="144" spans="1:18" x14ac:dyDescent="0.25">
      <c r="A144" s="7">
        <v>143</v>
      </c>
      <c r="B144" t="s">
        <v>962</v>
      </c>
      <c r="C144">
        <v>30</v>
      </c>
      <c r="D144">
        <v>27</v>
      </c>
      <c r="E144">
        <v>74</v>
      </c>
      <c r="F144">
        <v>11</v>
      </c>
      <c r="G144">
        <v>1</v>
      </c>
      <c r="H144">
        <v>0</v>
      </c>
      <c r="I144" s="14">
        <v>615933</v>
      </c>
      <c r="J144">
        <v>283.89999999999998</v>
      </c>
      <c r="K144">
        <v>62.9</v>
      </c>
      <c r="L144">
        <v>60.4</v>
      </c>
      <c r="M144">
        <v>1.7849999999999999</v>
      </c>
      <c r="N144">
        <v>48.6</v>
      </c>
      <c r="O144">
        <v>7</v>
      </c>
      <c r="P144">
        <v>220</v>
      </c>
      <c r="Q144">
        <v>847</v>
      </c>
      <c r="R144">
        <v>227</v>
      </c>
    </row>
    <row r="145" spans="1:18" x14ac:dyDescent="0.25">
      <c r="A145" s="7">
        <v>144</v>
      </c>
      <c r="B145" t="s">
        <v>135</v>
      </c>
      <c r="C145">
        <v>43</v>
      </c>
      <c r="D145">
        <v>26</v>
      </c>
      <c r="E145">
        <v>79</v>
      </c>
      <c r="F145">
        <v>15</v>
      </c>
      <c r="G145">
        <v>1</v>
      </c>
      <c r="H145">
        <v>0</v>
      </c>
      <c r="I145" s="14">
        <v>605368</v>
      </c>
      <c r="J145">
        <v>271.60000000000002</v>
      </c>
      <c r="K145">
        <v>62</v>
      </c>
      <c r="L145">
        <v>59.2</v>
      </c>
      <c r="M145">
        <v>1.78</v>
      </c>
      <c r="N145">
        <v>59.2</v>
      </c>
      <c r="O145">
        <v>4</v>
      </c>
      <c r="P145">
        <v>241</v>
      </c>
      <c r="Q145">
        <v>940</v>
      </c>
      <c r="R145">
        <v>207</v>
      </c>
    </row>
    <row r="146" spans="1:18" x14ac:dyDescent="0.25">
      <c r="A146" s="7">
        <v>145</v>
      </c>
      <c r="B146" t="s">
        <v>1021</v>
      </c>
      <c r="C146">
        <v>29</v>
      </c>
      <c r="D146">
        <v>16</v>
      </c>
      <c r="E146">
        <v>49</v>
      </c>
      <c r="F146">
        <v>9</v>
      </c>
      <c r="G146">
        <v>2</v>
      </c>
      <c r="H146">
        <v>0</v>
      </c>
      <c r="I146" s="14">
        <v>586158.75</v>
      </c>
      <c r="J146">
        <v>297.3</v>
      </c>
      <c r="K146">
        <v>61.4</v>
      </c>
      <c r="L146">
        <v>66.900000000000006</v>
      </c>
      <c r="M146">
        <v>1.8029999999999999</v>
      </c>
      <c r="N146">
        <v>48.5</v>
      </c>
      <c r="O146">
        <v>5</v>
      </c>
      <c r="P146">
        <v>160</v>
      </c>
      <c r="Q146">
        <v>577</v>
      </c>
      <c r="R146">
        <v>129</v>
      </c>
    </row>
    <row r="147" spans="1:18" x14ac:dyDescent="0.25">
      <c r="A147" s="7">
        <v>146</v>
      </c>
      <c r="B147" t="s">
        <v>1022</v>
      </c>
      <c r="C147">
        <v>26</v>
      </c>
      <c r="D147">
        <v>9</v>
      </c>
      <c r="E147">
        <v>26</v>
      </c>
      <c r="F147">
        <v>6</v>
      </c>
      <c r="G147">
        <v>1</v>
      </c>
      <c r="H147">
        <v>0</v>
      </c>
      <c r="I147" s="14">
        <v>584428</v>
      </c>
      <c r="J147" t="s">
        <v>391</v>
      </c>
      <c r="K147" t="s">
        <v>391</v>
      </c>
      <c r="L147" t="s">
        <v>391</v>
      </c>
      <c r="M147" t="s">
        <v>391</v>
      </c>
      <c r="N147" t="s">
        <v>391</v>
      </c>
      <c r="O147">
        <v>2</v>
      </c>
      <c r="P147">
        <v>98</v>
      </c>
      <c r="Q147">
        <v>268</v>
      </c>
      <c r="R147">
        <v>79</v>
      </c>
    </row>
    <row r="148" spans="1:18" x14ac:dyDescent="0.25">
      <c r="A148" s="7">
        <v>147</v>
      </c>
      <c r="B148" t="s">
        <v>338</v>
      </c>
      <c r="C148">
        <v>32</v>
      </c>
      <c r="D148">
        <v>20</v>
      </c>
      <c r="E148">
        <v>62</v>
      </c>
      <c r="F148">
        <v>12</v>
      </c>
      <c r="G148">
        <v>0</v>
      </c>
      <c r="H148">
        <v>0</v>
      </c>
      <c r="I148" s="14">
        <v>583662.5</v>
      </c>
      <c r="J148">
        <v>297.2</v>
      </c>
      <c r="K148">
        <v>61.3</v>
      </c>
      <c r="L148">
        <v>66.3</v>
      </c>
      <c r="M148">
        <v>1.8069999999999999</v>
      </c>
      <c r="N148">
        <v>45.4</v>
      </c>
      <c r="O148">
        <v>9</v>
      </c>
      <c r="P148">
        <v>216</v>
      </c>
      <c r="Q148">
        <v>691</v>
      </c>
      <c r="R148">
        <v>176</v>
      </c>
    </row>
    <row r="149" spans="1:18" x14ac:dyDescent="0.25">
      <c r="A149" s="7">
        <v>148</v>
      </c>
      <c r="B149" t="s">
        <v>131</v>
      </c>
      <c r="C149">
        <v>41</v>
      </c>
      <c r="D149">
        <v>27</v>
      </c>
      <c r="E149">
        <v>82</v>
      </c>
      <c r="F149">
        <v>15</v>
      </c>
      <c r="G149">
        <v>1</v>
      </c>
      <c r="H149">
        <v>0</v>
      </c>
      <c r="I149" s="14">
        <v>578979.30000000005</v>
      </c>
      <c r="J149">
        <v>280.7</v>
      </c>
      <c r="K149">
        <v>58.5</v>
      </c>
      <c r="L149">
        <v>59.9</v>
      </c>
      <c r="M149">
        <v>1.748</v>
      </c>
      <c r="N149">
        <v>58.1</v>
      </c>
      <c r="O149">
        <v>2</v>
      </c>
      <c r="P149">
        <v>277</v>
      </c>
      <c r="Q149">
        <v>915</v>
      </c>
      <c r="R149">
        <v>235</v>
      </c>
    </row>
    <row r="150" spans="1:18" x14ac:dyDescent="0.25">
      <c r="A150" s="7">
        <v>149</v>
      </c>
      <c r="B150" t="s">
        <v>1001</v>
      </c>
      <c r="C150">
        <v>37</v>
      </c>
      <c r="D150">
        <v>18</v>
      </c>
      <c r="E150">
        <v>48</v>
      </c>
      <c r="F150">
        <v>8</v>
      </c>
      <c r="G150">
        <v>3</v>
      </c>
      <c r="H150">
        <v>0</v>
      </c>
      <c r="I150" s="14">
        <v>568391.1</v>
      </c>
      <c r="J150">
        <v>294.39999999999998</v>
      </c>
      <c r="K150">
        <v>60.2</v>
      </c>
      <c r="L150">
        <v>65</v>
      </c>
      <c r="M150">
        <v>1.778</v>
      </c>
      <c r="N150">
        <v>48.9</v>
      </c>
      <c r="O150">
        <v>2</v>
      </c>
      <c r="P150">
        <v>169</v>
      </c>
      <c r="Q150">
        <v>553</v>
      </c>
      <c r="R150">
        <v>128</v>
      </c>
    </row>
    <row r="151" spans="1:18" x14ac:dyDescent="0.25">
      <c r="A151" s="7">
        <v>150</v>
      </c>
      <c r="B151" t="s">
        <v>74</v>
      </c>
      <c r="C151">
        <v>41</v>
      </c>
      <c r="D151">
        <v>23</v>
      </c>
      <c r="E151">
        <v>69</v>
      </c>
      <c r="F151">
        <v>12</v>
      </c>
      <c r="G151">
        <v>1</v>
      </c>
      <c r="H151">
        <v>0</v>
      </c>
      <c r="I151" s="14">
        <v>566166.56000000006</v>
      </c>
      <c r="J151">
        <v>277.8</v>
      </c>
      <c r="K151">
        <v>72.400000000000006</v>
      </c>
      <c r="L151">
        <v>67.3</v>
      </c>
      <c r="M151">
        <v>1.8120000000000001</v>
      </c>
      <c r="N151">
        <v>59.2</v>
      </c>
      <c r="O151">
        <v>2</v>
      </c>
      <c r="P151">
        <v>223</v>
      </c>
      <c r="Q151">
        <v>818</v>
      </c>
      <c r="R151">
        <v>182</v>
      </c>
    </row>
    <row r="152" spans="1:18" x14ac:dyDescent="0.25">
      <c r="A152" s="7">
        <v>151</v>
      </c>
      <c r="B152" t="s">
        <v>1023</v>
      </c>
      <c r="C152">
        <v>26</v>
      </c>
      <c r="D152">
        <v>22</v>
      </c>
      <c r="E152">
        <v>61</v>
      </c>
      <c r="F152">
        <v>9</v>
      </c>
      <c r="G152">
        <v>1</v>
      </c>
      <c r="H152">
        <v>0</v>
      </c>
      <c r="I152" s="14">
        <v>563120.9</v>
      </c>
      <c r="J152">
        <v>308</v>
      </c>
      <c r="K152">
        <v>50</v>
      </c>
      <c r="L152">
        <v>63.1</v>
      </c>
      <c r="M152">
        <v>1.7709999999999999</v>
      </c>
      <c r="N152">
        <v>50.4</v>
      </c>
      <c r="O152">
        <v>4</v>
      </c>
      <c r="P152">
        <v>227</v>
      </c>
      <c r="Q152">
        <v>647</v>
      </c>
      <c r="R152">
        <v>199</v>
      </c>
    </row>
    <row r="153" spans="1:18" x14ac:dyDescent="0.25">
      <c r="A153" s="7">
        <v>152</v>
      </c>
      <c r="B153" t="s">
        <v>1012</v>
      </c>
      <c r="C153">
        <v>40</v>
      </c>
      <c r="D153">
        <v>12</v>
      </c>
      <c r="E153">
        <v>32</v>
      </c>
      <c r="F153">
        <v>6</v>
      </c>
      <c r="G153">
        <v>1</v>
      </c>
      <c r="H153">
        <v>0</v>
      </c>
      <c r="I153" s="14">
        <v>561250.9</v>
      </c>
      <c r="J153" t="s">
        <v>391</v>
      </c>
      <c r="K153" t="s">
        <v>391</v>
      </c>
      <c r="L153" t="s">
        <v>391</v>
      </c>
      <c r="M153" t="s">
        <v>391</v>
      </c>
      <c r="N153" t="s">
        <v>391</v>
      </c>
      <c r="O153">
        <v>0</v>
      </c>
      <c r="P153">
        <v>97</v>
      </c>
      <c r="Q153">
        <v>360</v>
      </c>
      <c r="R153">
        <v>101</v>
      </c>
    </row>
    <row r="154" spans="1:18" x14ac:dyDescent="0.25">
      <c r="A154" s="7">
        <v>153</v>
      </c>
      <c r="B154" t="s">
        <v>449</v>
      </c>
      <c r="C154">
        <v>22</v>
      </c>
      <c r="D154">
        <v>10</v>
      </c>
      <c r="E154">
        <v>28</v>
      </c>
      <c r="F154">
        <v>6</v>
      </c>
      <c r="G154">
        <v>1</v>
      </c>
      <c r="H154">
        <v>0</v>
      </c>
      <c r="I154" s="14">
        <v>559317.5</v>
      </c>
      <c r="J154" t="s">
        <v>391</v>
      </c>
      <c r="K154" t="s">
        <v>391</v>
      </c>
      <c r="L154" t="s">
        <v>391</v>
      </c>
      <c r="M154" t="s">
        <v>391</v>
      </c>
      <c r="N154" t="s">
        <v>391</v>
      </c>
      <c r="O154">
        <v>0</v>
      </c>
      <c r="P154">
        <v>102</v>
      </c>
      <c r="Q154">
        <v>293</v>
      </c>
      <c r="R154">
        <v>93</v>
      </c>
    </row>
    <row r="155" spans="1:18" x14ac:dyDescent="0.25">
      <c r="A155" s="7">
        <v>154</v>
      </c>
      <c r="B155" t="s">
        <v>94</v>
      </c>
      <c r="C155">
        <v>40</v>
      </c>
      <c r="D155">
        <v>28</v>
      </c>
      <c r="E155">
        <v>88</v>
      </c>
      <c r="F155">
        <v>17</v>
      </c>
      <c r="G155">
        <v>0</v>
      </c>
      <c r="H155">
        <v>0</v>
      </c>
      <c r="I155" s="14">
        <v>554614.5</v>
      </c>
      <c r="J155">
        <v>290.7</v>
      </c>
      <c r="K155">
        <v>64.400000000000006</v>
      </c>
      <c r="L155">
        <v>68.8</v>
      </c>
      <c r="M155">
        <v>1.825</v>
      </c>
      <c r="N155">
        <v>36.799999999999997</v>
      </c>
      <c r="O155">
        <v>4</v>
      </c>
      <c r="P155">
        <v>264</v>
      </c>
      <c r="Q155">
        <v>1065</v>
      </c>
      <c r="R155">
        <v>231</v>
      </c>
    </row>
    <row r="156" spans="1:18" x14ac:dyDescent="0.25">
      <c r="A156" s="7">
        <v>155</v>
      </c>
      <c r="B156" t="s">
        <v>411</v>
      </c>
      <c r="C156">
        <v>45</v>
      </c>
      <c r="D156">
        <v>7</v>
      </c>
      <c r="E156">
        <v>24</v>
      </c>
      <c r="F156">
        <v>5</v>
      </c>
      <c r="G156">
        <v>2</v>
      </c>
      <c r="H156">
        <v>0</v>
      </c>
      <c r="I156" s="14">
        <v>545695.25</v>
      </c>
      <c r="J156" t="s">
        <v>391</v>
      </c>
      <c r="K156" t="s">
        <v>391</v>
      </c>
      <c r="L156" t="s">
        <v>391</v>
      </c>
      <c r="M156" t="s">
        <v>391</v>
      </c>
      <c r="N156" t="s">
        <v>391</v>
      </c>
      <c r="O156">
        <v>3</v>
      </c>
      <c r="P156">
        <v>99</v>
      </c>
      <c r="Q156">
        <v>275</v>
      </c>
      <c r="R156">
        <v>48</v>
      </c>
    </row>
    <row r="157" spans="1:18" x14ac:dyDescent="0.25">
      <c r="A157" s="7">
        <v>156</v>
      </c>
      <c r="B157" t="s">
        <v>315</v>
      </c>
      <c r="C157">
        <v>33</v>
      </c>
      <c r="D157">
        <v>25</v>
      </c>
      <c r="E157">
        <v>83</v>
      </c>
      <c r="F157">
        <v>19</v>
      </c>
      <c r="G157">
        <v>0</v>
      </c>
      <c r="H157">
        <v>0</v>
      </c>
      <c r="I157" s="14">
        <v>516148.38</v>
      </c>
      <c r="J157">
        <v>285.3</v>
      </c>
      <c r="K157">
        <v>68.599999999999994</v>
      </c>
      <c r="L157">
        <v>68.099999999999994</v>
      </c>
      <c r="M157">
        <v>1.8</v>
      </c>
      <c r="N157">
        <v>36.4</v>
      </c>
      <c r="O157">
        <v>9</v>
      </c>
      <c r="P157">
        <v>269</v>
      </c>
      <c r="Q157">
        <v>939</v>
      </c>
      <c r="R157">
        <v>244</v>
      </c>
    </row>
    <row r="158" spans="1:18" x14ac:dyDescent="0.25">
      <c r="A158" s="7">
        <v>157</v>
      </c>
      <c r="B158" t="s">
        <v>24</v>
      </c>
      <c r="C158">
        <v>44</v>
      </c>
      <c r="D158">
        <v>29</v>
      </c>
      <c r="E158">
        <v>81</v>
      </c>
      <c r="F158">
        <v>12</v>
      </c>
      <c r="G158">
        <v>0</v>
      </c>
      <c r="H158">
        <v>0</v>
      </c>
      <c r="I158" s="14">
        <v>514288.28</v>
      </c>
      <c r="J158">
        <v>284.89999999999998</v>
      </c>
      <c r="K158">
        <v>61.5</v>
      </c>
      <c r="L158">
        <v>67.599999999999994</v>
      </c>
      <c r="M158">
        <v>1.8260000000000001</v>
      </c>
      <c r="N158">
        <v>47.8</v>
      </c>
      <c r="O158">
        <v>3</v>
      </c>
      <c r="P158">
        <v>264</v>
      </c>
      <c r="Q158">
        <v>944</v>
      </c>
      <c r="R158">
        <v>226</v>
      </c>
    </row>
    <row r="159" spans="1:18" x14ac:dyDescent="0.25">
      <c r="A159" s="7">
        <v>158</v>
      </c>
      <c r="B159" t="s">
        <v>1024</v>
      </c>
      <c r="C159">
        <v>27</v>
      </c>
      <c r="D159">
        <v>26</v>
      </c>
      <c r="E159">
        <v>71</v>
      </c>
      <c r="F159">
        <v>10</v>
      </c>
      <c r="G159">
        <v>1</v>
      </c>
      <c r="H159">
        <v>0</v>
      </c>
      <c r="I159" s="14">
        <v>513883.38</v>
      </c>
      <c r="J159">
        <v>297.5</v>
      </c>
      <c r="K159">
        <v>64.3</v>
      </c>
      <c r="L159">
        <v>68.8</v>
      </c>
      <c r="M159">
        <v>1.819</v>
      </c>
      <c r="N159">
        <v>43.3</v>
      </c>
      <c r="O159">
        <v>6</v>
      </c>
      <c r="P159">
        <v>237</v>
      </c>
      <c r="Q159">
        <v>810</v>
      </c>
      <c r="R159">
        <v>194</v>
      </c>
    </row>
    <row r="160" spans="1:18" x14ac:dyDescent="0.25">
      <c r="A160" s="7">
        <v>159</v>
      </c>
      <c r="B160" t="s">
        <v>342</v>
      </c>
      <c r="C160">
        <v>39</v>
      </c>
      <c r="D160">
        <v>26</v>
      </c>
      <c r="E160">
        <v>70</v>
      </c>
      <c r="F160">
        <v>10</v>
      </c>
      <c r="G160">
        <v>1</v>
      </c>
      <c r="H160">
        <v>0</v>
      </c>
      <c r="I160" s="14">
        <v>490589.75</v>
      </c>
      <c r="J160">
        <v>294</v>
      </c>
      <c r="K160">
        <v>57.9</v>
      </c>
      <c r="L160">
        <v>64</v>
      </c>
      <c r="M160">
        <v>1.766</v>
      </c>
      <c r="N160">
        <v>40.200000000000003</v>
      </c>
      <c r="O160">
        <v>4</v>
      </c>
      <c r="P160">
        <v>245</v>
      </c>
      <c r="Q160">
        <v>737</v>
      </c>
      <c r="R160">
        <v>227</v>
      </c>
    </row>
    <row r="161" spans="1:18" x14ac:dyDescent="0.25">
      <c r="A161" s="7">
        <v>160</v>
      </c>
      <c r="B161" t="s">
        <v>427</v>
      </c>
      <c r="C161">
        <v>45</v>
      </c>
      <c r="D161">
        <v>9</v>
      </c>
      <c r="E161">
        <v>26</v>
      </c>
      <c r="F161">
        <v>6</v>
      </c>
      <c r="G161">
        <v>1</v>
      </c>
      <c r="H161">
        <v>0</v>
      </c>
      <c r="I161" s="14">
        <v>475211</v>
      </c>
      <c r="J161" t="s">
        <v>391</v>
      </c>
      <c r="K161" t="s">
        <v>391</v>
      </c>
      <c r="L161" t="s">
        <v>391</v>
      </c>
      <c r="M161" t="s">
        <v>391</v>
      </c>
      <c r="N161" t="s">
        <v>391</v>
      </c>
      <c r="O161">
        <v>1</v>
      </c>
      <c r="P161">
        <v>81</v>
      </c>
      <c r="Q161">
        <v>290</v>
      </c>
      <c r="R161">
        <v>84</v>
      </c>
    </row>
    <row r="162" spans="1:18" x14ac:dyDescent="0.25">
      <c r="A162" s="7">
        <v>161</v>
      </c>
      <c r="B162" t="s">
        <v>455</v>
      </c>
      <c r="C162">
        <v>27</v>
      </c>
      <c r="D162">
        <v>28</v>
      </c>
      <c r="E162">
        <v>83</v>
      </c>
      <c r="F162">
        <v>15</v>
      </c>
      <c r="G162">
        <v>0</v>
      </c>
      <c r="H162">
        <v>0</v>
      </c>
      <c r="I162" s="14">
        <v>473580.94</v>
      </c>
      <c r="J162">
        <v>297.5</v>
      </c>
      <c r="K162">
        <v>61.3</v>
      </c>
      <c r="L162">
        <v>66.900000000000006</v>
      </c>
      <c r="M162">
        <v>1.841</v>
      </c>
      <c r="N162">
        <v>44.1</v>
      </c>
      <c r="O162">
        <v>5</v>
      </c>
      <c r="P162">
        <v>273</v>
      </c>
      <c r="Q162">
        <v>914</v>
      </c>
      <c r="R162">
        <v>265</v>
      </c>
    </row>
    <row r="163" spans="1:18" x14ac:dyDescent="0.25">
      <c r="A163" s="7">
        <v>162</v>
      </c>
      <c r="B163" t="s">
        <v>8</v>
      </c>
      <c r="C163">
        <v>41</v>
      </c>
      <c r="D163">
        <v>18</v>
      </c>
      <c r="E163">
        <v>53</v>
      </c>
      <c r="F163">
        <v>9</v>
      </c>
      <c r="G163">
        <v>1</v>
      </c>
      <c r="H163">
        <v>0</v>
      </c>
      <c r="I163" s="14">
        <v>470797.84</v>
      </c>
      <c r="J163">
        <v>287.8</v>
      </c>
      <c r="K163">
        <v>65.400000000000006</v>
      </c>
      <c r="L163">
        <v>72.400000000000006</v>
      </c>
      <c r="M163">
        <v>1.8160000000000001</v>
      </c>
      <c r="N163">
        <v>49.3</v>
      </c>
      <c r="O163">
        <v>4</v>
      </c>
      <c r="P163">
        <v>168</v>
      </c>
      <c r="Q163">
        <v>648</v>
      </c>
      <c r="R163">
        <v>122</v>
      </c>
    </row>
    <row r="164" spans="1:18" x14ac:dyDescent="0.25">
      <c r="A164" s="7">
        <v>163</v>
      </c>
      <c r="B164" t="s">
        <v>230</v>
      </c>
      <c r="C164">
        <v>46</v>
      </c>
      <c r="D164">
        <v>25</v>
      </c>
      <c r="E164">
        <v>78</v>
      </c>
      <c r="F164">
        <v>16</v>
      </c>
      <c r="G164">
        <v>0</v>
      </c>
      <c r="H164">
        <v>0</v>
      </c>
      <c r="I164" s="14">
        <v>455589.38</v>
      </c>
      <c r="J164">
        <v>275.5</v>
      </c>
      <c r="K164">
        <v>70.2</v>
      </c>
      <c r="L164">
        <v>67.2</v>
      </c>
      <c r="M164">
        <v>1.796</v>
      </c>
      <c r="N164">
        <v>51.2</v>
      </c>
      <c r="O164">
        <v>4</v>
      </c>
      <c r="P164">
        <v>260</v>
      </c>
      <c r="Q164">
        <v>901</v>
      </c>
      <c r="R164">
        <v>217</v>
      </c>
    </row>
    <row r="165" spans="1:18" x14ac:dyDescent="0.25">
      <c r="A165" s="7">
        <v>164</v>
      </c>
      <c r="B165" t="s">
        <v>1025</v>
      </c>
      <c r="C165">
        <v>33</v>
      </c>
      <c r="D165">
        <v>25</v>
      </c>
      <c r="E165">
        <v>78</v>
      </c>
      <c r="F165">
        <v>15</v>
      </c>
      <c r="G165">
        <v>0</v>
      </c>
      <c r="H165">
        <v>0</v>
      </c>
      <c r="I165" s="14">
        <v>454856.25</v>
      </c>
      <c r="J165">
        <v>290</v>
      </c>
      <c r="K165">
        <v>53.5</v>
      </c>
      <c r="L165">
        <v>64.2</v>
      </c>
      <c r="M165">
        <v>1.774</v>
      </c>
      <c r="N165">
        <v>53.8</v>
      </c>
      <c r="O165">
        <v>3</v>
      </c>
      <c r="P165">
        <v>271</v>
      </c>
      <c r="Q165">
        <v>889</v>
      </c>
      <c r="R165">
        <v>214</v>
      </c>
    </row>
    <row r="166" spans="1:18" x14ac:dyDescent="0.25">
      <c r="A166" s="7">
        <v>165</v>
      </c>
      <c r="B166" t="s">
        <v>1026</v>
      </c>
      <c r="C166">
        <v>26</v>
      </c>
      <c r="D166">
        <v>22</v>
      </c>
      <c r="E166">
        <v>63</v>
      </c>
      <c r="F166">
        <v>10</v>
      </c>
      <c r="G166">
        <v>1</v>
      </c>
      <c r="H166">
        <v>0</v>
      </c>
      <c r="I166" s="14">
        <v>453616.13</v>
      </c>
      <c r="J166">
        <v>293</v>
      </c>
      <c r="K166">
        <v>61</v>
      </c>
      <c r="L166">
        <v>64.2</v>
      </c>
      <c r="M166">
        <v>1.768</v>
      </c>
      <c r="N166">
        <v>39.6</v>
      </c>
      <c r="O166">
        <v>3</v>
      </c>
      <c r="P166">
        <v>235</v>
      </c>
      <c r="Q166">
        <v>682</v>
      </c>
      <c r="R166">
        <v>185</v>
      </c>
    </row>
    <row r="167" spans="1:18" x14ac:dyDescent="0.25">
      <c r="A167" s="7">
        <v>166</v>
      </c>
      <c r="B167" t="s">
        <v>251</v>
      </c>
      <c r="C167">
        <v>35</v>
      </c>
      <c r="D167">
        <v>28</v>
      </c>
      <c r="E167">
        <v>80</v>
      </c>
      <c r="F167">
        <v>12</v>
      </c>
      <c r="G167">
        <v>1</v>
      </c>
      <c r="H167">
        <v>0</v>
      </c>
      <c r="I167" s="14">
        <v>447516.38</v>
      </c>
      <c r="J167">
        <v>291.8</v>
      </c>
      <c r="K167">
        <v>58.5</v>
      </c>
      <c r="L167">
        <v>65.3</v>
      </c>
      <c r="M167">
        <v>1.8069999999999999</v>
      </c>
      <c r="N167">
        <v>50.3</v>
      </c>
      <c r="O167">
        <v>7</v>
      </c>
      <c r="P167">
        <v>242</v>
      </c>
      <c r="Q167">
        <v>921</v>
      </c>
      <c r="R167">
        <v>241</v>
      </c>
    </row>
    <row r="168" spans="1:18" x14ac:dyDescent="0.25">
      <c r="A168" s="7">
        <v>167</v>
      </c>
      <c r="B168" t="s">
        <v>1027</v>
      </c>
      <c r="C168">
        <v>35</v>
      </c>
      <c r="D168">
        <v>5</v>
      </c>
      <c r="E168">
        <v>14</v>
      </c>
      <c r="F168">
        <v>4</v>
      </c>
      <c r="G168">
        <v>1</v>
      </c>
      <c r="H168">
        <v>0</v>
      </c>
      <c r="I168" s="14">
        <v>429475</v>
      </c>
      <c r="J168" t="s">
        <v>391</v>
      </c>
      <c r="K168" t="s">
        <v>391</v>
      </c>
      <c r="L168" t="s">
        <v>391</v>
      </c>
      <c r="M168" t="s">
        <v>391</v>
      </c>
      <c r="N168" t="s">
        <v>391</v>
      </c>
      <c r="O168">
        <v>0</v>
      </c>
      <c r="P168">
        <v>53</v>
      </c>
      <c r="Q168">
        <v>153</v>
      </c>
      <c r="R168">
        <v>40</v>
      </c>
    </row>
    <row r="169" spans="1:18" x14ac:dyDescent="0.25">
      <c r="A169" s="7">
        <v>168</v>
      </c>
      <c r="B169" t="s">
        <v>1009</v>
      </c>
      <c r="C169">
        <v>29</v>
      </c>
      <c r="D169">
        <v>6</v>
      </c>
      <c r="E169">
        <v>14</v>
      </c>
      <c r="F169">
        <v>4</v>
      </c>
      <c r="G169">
        <v>1</v>
      </c>
      <c r="H169">
        <v>0</v>
      </c>
      <c r="I169" s="14">
        <v>428239.4</v>
      </c>
      <c r="J169" t="s">
        <v>391</v>
      </c>
      <c r="K169" t="s">
        <v>391</v>
      </c>
      <c r="L169" t="s">
        <v>391</v>
      </c>
      <c r="M169" t="s">
        <v>391</v>
      </c>
      <c r="N169" t="s">
        <v>391</v>
      </c>
      <c r="O169">
        <v>2</v>
      </c>
      <c r="P169">
        <v>41</v>
      </c>
      <c r="Q169">
        <v>163</v>
      </c>
      <c r="R169">
        <v>36</v>
      </c>
    </row>
    <row r="170" spans="1:18" x14ac:dyDescent="0.25">
      <c r="A170" s="7">
        <v>169</v>
      </c>
      <c r="B170" t="s">
        <v>424</v>
      </c>
      <c r="C170">
        <v>37</v>
      </c>
      <c r="D170">
        <v>13</v>
      </c>
      <c r="E170">
        <v>35</v>
      </c>
      <c r="F170">
        <v>7</v>
      </c>
      <c r="G170">
        <v>0</v>
      </c>
      <c r="H170">
        <v>0</v>
      </c>
      <c r="I170" s="14">
        <v>415530.97</v>
      </c>
      <c r="J170" t="s">
        <v>391</v>
      </c>
      <c r="K170" t="s">
        <v>391</v>
      </c>
      <c r="L170" t="s">
        <v>391</v>
      </c>
      <c r="M170" t="s">
        <v>391</v>
      </c>
      <c r="N170" t="s">
        <v>391</v>
      </c>
      <c r="O170">
        <v>3</v>
      </c>
      <c r="P170">
        <v>108</v>
      </c>
      <c r="Q170">
        <v>397</v>
      </c>
      <c r="R170">
        <v>106</v>
      </c>
    </row>
    <row r="171" spans="1:18" x14ac:dyDescent="0.25">
      <c r="A171" s="7">
        <v>170</v>
      </c>
      <c r="B171" t="s">
        <v>358</v>
      </c>
      <c r="C171">
        <v>36</v>
      </c>
      <c r="D171">
        <v>12</v>
      </c>
      <c r="E171">
        <v>34</v>
      </c>
      <c r="F171">
        <v>7</v>
      </c>
      <c r="G171">
        <v>0</v>
      </c>
      <c r="H171">
        <v>0</v>
      </c>
      <c r="I171" s="14">
        <v>411634.5</v>
      </c>
      <c r="J171" t="s">
        <v>391</v>
      </c>
      <c r="K171" t="s">
        <v>391</v>
      </c>
      <c r="L171" t="s">
        <v>391</v>
      </c>
      <c r="M171" t="s">
        <v>391</v>
      </c>
      <c r="N171" t="s">
        <v>391</v>
      </c>
      <c r="O171">
        <v>3</v>
      </c>
      <c r="P171">
        <v>130</v>
      </c>
      <c r="Q171">
        <v>376</v>
      </c>
      <c r="R171">
        <v>84</v>
      </c>
    </row>
    <row r="172" spans="1:18" x14ac:dyDescent="0.25">
      <c r="A172" s="7">
        <v>171</v>
      </c>
      <c r="B172" t="s">
        <v>242</v>
      </c>
      <c r="C172">
        <v>33</v>
      </c>
      <c r="D172">
        <v>25</v>
      </c>
      <c r="E172">
        <v>77</v>
      </c>
      <c r="F172">
        <v>13</v>
      </c>
      <c r="G172">
        <v>1</v>
      </c>
      <c r="H172">
        <v>0</v>
      </c>
      <c r="I172" s="14">
        <v>408793.47</v>
      </c>
      <c r="J172">
        <v>300.5</v>
      </c>
      <c r="K172">
        <v>53.7</v>
      </c>
      <c r="L172">
        <v>63.4</v>
      </c>
      <c r="M172">
        <v>1.7929999999999999</v>
      </c>
      <c r="N172">
        <v>52.5</v>
      </c>
      <c r="O172">
        <v>6</v>
      </c>
      <c r="P172">
        <v>242</v>
      </c>
      <c r="Q172">
        <v>904</v>
      </c>
      <c r="R172">
        <v>203</v>
      </c>
    </row>
    <row r="173" spans="1:18" x14ac:dyDescent="0.25">
      <c r="A173" s="7">
        <v>172</v>
      </c>
      <c r="B173" t="s">
        <v>348</v>
      </c>
      <c r="C173">
        <v>36</v>
      </c>
      <c r="D173">
        <v>28</v>
      </c>
      <c r="E173">
        <v>74</v>
      </c>
      <c r="F173">
        <v>10</v>
      </c>
      <c r="G173">
        <v>1</v>
      </c>
      <c r="H173">
        <v>0</v>
      </c>
      <c r="I173" s="14">
        <v>408433.53</v>
      </c>
      <c r="J173">
        <v>275.39999999999998</v>
      </c>
      <c r="K173">
        <v>59.7</v>
      </c>
      <c r="L173">
        <v>60</v>
      </c>
      <c r="M173">
        <v>1.7649999999999999</v>
      </c>
      <c r="N173">
        <v>56.5</v>
      </c>
      <c r="O173">
        <v>4</v>
      </c>
      <c r="P173">
        <v>234</v>
      </c>
      <c r="Q173">
        <v>854</v>
      </c>
      <c r="R173">
        <v>216</v>
      </c>
    </row>
    <row r="174" spans="1:18" x14ac:dyDescent="0.25">
      <c r="A174" s="7">
        <v>173</v>
      </c>
      <c r="B174" t="s">
        <v>311</v>
      </c>
      <c r="C174">
        <v>35</v>
      </c>
      <c r="D174">
        <v>24</v>
      </c>
      <c r="E174">
        <v>65</v>
      </c>
      <c r="F174">
        <v>10</v>
      </c>
      <c r="G174">
        <v>1</v>
      </c>
      <c r="H174">
        <v>0</v>
      </c>
      <c r="I174" s="14">
        <v>393728.88</v>
      </c>
      <c r="J174">
        <v>287.10000000000002</v>
      </c>
      <c r="K174">
        <v>57</v>
      </c>
      <c r="L174">
        <v>64.099999999999994</v>
      </c>
      <c r="M174">
        <v>1.8029999999999999</v>
      </c>
      <c r="N174">
        <v>42.3</v>
      </c>
      <c r="O174">
        <v>8</v>
      </c>
      <c r="P174">
        <v>187</v>
      </c>
      <c r="Q174">
        <v>780</v>
      </c>
      <c r="R174">
        <v>166</v>
      </c>
    </row>
    <row r="175" spans="1:18" x14ac:dyDescent="0.25">
      <c r="A175" s="7">
        <v>174</v>
      </c>
      <c r="B175" t="s">
        <v>275</v>
      </c>
      <c r="C175">
        <v>35</v>
      </c>
      <c r="D175">
        <v>23</v>
      </c>
      <c r="E175">
        <v>58</v>
      </c>
      <c r="F175">
        <v>6</v>
      </c>
      <c r="G175">
        <v>1</v>
      </c>
      <c r="H175">
        <v>0</v>
      </c>
      <c r="I175" s="14">
        <v>387796.06</v>
      </c>
      <c r="J175">
        <v>296.7</v>
      </c>
      <c r="K175">
        <v>53.1</v>
      </c>
      <c r="L175">
        <v>62</v>
      </c>
      <c r="M175">
        <v>1.804</v>
      </c>
      <c r="N175">
        <v>50.6</v>
      </c>
      <c r="O175">
        <v>0</v>
      </c>
      <c r="P175">
        <v>191</v>
      </c>
      <c r="Q175">
        <v>638</v>
      </c>
      <c r="R175">
        <v>179</v>
      </c>
    </row>
    <row r="176" spans="1:18" x14ac:dyDescent="0.25">
      <c r="A176" s="7">
        <v>175</v>
      </c>
      <c r="B176" t="s">
        <v>952</v>
      </c>
      <c r="C176">
        <v>31</v>
      </c>
      <c r="D176">
        <v>24</v>
      </c>
      <c r="E176">
        <v>68</v>
      </c>
      <c r="F176">
        <v>9</v>
      </c>
      <c r="G176">
        <v>0</v>
      </c>
      <c r="H176">
        <v>0</v>
      </c>
      <c r="I176" s="14">
        <v>386340.6</v>
      </c>
      <c r="J176">
        <v>278.39999999999998</v>
      </c>
      <c r="K176">
        <v>69.599999999999994</v>
      </c>
      <c r="L176">
        <v>65.099999999999994</v>
      </c>
      <c r="M176">
        <v>1.802</v>
      </c>
      <c r="N176">
        <v>54.7</v>
      </c>
      <c r="O176">
        <v>2</v>
      </c>
      <c r="P176">
        <v>207</v>
      </c>
      <c r="Q176">
        <v>831</v>
      </c>
      <c r="R176">
        <v>154</v>
      </c>
    </row>
    <row r="177" spans="1:18" x14ac:dyDescent="0.25">
      <c r="A177" s="7">
        <v>176</v>
      </c>
      <c r="B177" t="s">
        <v>271</v>
      </c>
      <c r="C177">
        <v>43</v>
      </c>
      <c r="D177">
        <v>25</v>
      </c>
      <c r="E177">
        <v>70</v>
      </c>
      <c r="F177">
        <v>11</v>
      </c>
      <c r="G177">
        <v>0</v>
      </c>
      <c r="H177">
        <v>0</v>
      </c>
      <c r="I177" s="14">
        <v>384795.5</v>
      </c>
      <c r="J177">
        <v>281</v>
      </c>
      <c r="K177">
        <v>57.7</v>
      </c>
      <c r="L177">
        <v>60.9</v>
      </c>
      <c r="M177">
        <v>1.79</v>
      </c>
      <c r="N177">
        <v>61</v>
      </c>
      <c r="O177">
        <v>7</v>
      </c>
      <c r="P177">
        <v>221</v>
      </c>
      <c r="Q177">
        <v>813</v>
      </c>
      <c r="R177">
        <v>196</v>
      </c>
    </row>
    <row r="178" spans="1:18" x14ac:dyDescent="0.25">
      <c r="A178" s="7">
        <v>177</v>
      </c>
      <c r="B178" t="s">
        <v>249</v>
      </c>
      <c r="C178">
        <v>37</v>
      </c>
      <c r="D178">
        <v>25</v>
      </c>
      <c r="E178">
        <v>71</v>
      </c>
      <c r="F178">
        <v>11</v>
      </c>
      <c r="G178">
        <v>0</v>
      </c>
      <c r="H178">
        <v>0</v>
      </c>
      <c r="I178" s="14">
        <v>371404</v>
      </c>
      <c r="J178">
        <v>284.2</v>
      </c>
      <c r="K178">
        <v>52.7</v>
      </c>
      <c r="L178">
        <v>60.9</v>
      </c>
      <c r="M178">
        <v>1.774</v>
      </c>
      <c r="N178">
        <v>56</v>
      </c>
      <c r="O178">
        <v>7</v>
      </c>
      <c r="P178">
        <v>236</v>
      </c>
      <c r="Q178">
        <v>780</v>
      </c>
      <c r="R178">
        <v>236</v>
      </c>
    </row>
    <row r="179" spans="1:18" x14ac:dyDescent="0.25">
      <c r="A179" s="7">
        <v>178</v>
      </c>
      <c r="B179" t="s">
        <v>53</v>
      </c>
      <c r="C179">
        <v>51</v>
      </c>
      <c r="D179">
        <v>15</v>
      </c>
      <c r="E179">
        <v>43</v>
      </c>
      <c r="F179">
        <v>7</v>
      </c>
      <c r="G179">
        <v>0</v>
      </c>
      <c r="H179">
        <v>0</v>
      </c>
      <c r="I179" s="14">
        <v>369267.88</v>
      </c>
      <c r="J179" t="s">
        <v>391</v>
      </c>
      <c r="K179" t="s">
        <v>391</v>
      </c>
      <c r="L179" t="s">
        <v>391</v>
      </c>
      <c r="M179" t="s">
        <v>391</v>
      </c>
      <c r="N179" t="s">
        <v>391</v>
      </c>
      <c r="O179">
        <v>6</v>
      </c>
      <c r="P179">
        <v>139</v>
      </c>
      <c r="Q179">
        <v>502</v>
      </c>
      <c r="R179">
        <v>116</v>
      </c>
    </row>
    <row r="180" spans="1:18" x14ac:dyDescent="0.25">
      <c r="A180" s="7">
        <v>179</v>
      </c>
      <c r="B180" t="s">
        <v>1028</v>
      </c>
      <c r="C180">
        <v>29</v>
      </c>
      <c r="D180">
        <v>9</v>
      </c>
      <c r="E180">
        <v>25</v>
      </c>
      <c r="F180">
        <v>6</v>
      </c>
      <c r="G180">
        <v>0</v>
      </c>
      <c r="H180">
        <v>0</v>
      </c>
      <c r="I180" s="14">
        <v>368250</v>
      </c>
      <c r="J180" t="s">
        <v>391</v>
      </c>
      <c r="K180" t="s">
        <v>391</v>
      </c>
      <c r="L180" t="s">
        <v>391</v>
      </c>
      <c r="M180" t="s">
        <v>391</v>
      </c>
      <c r="N180" t="s">
        <v>391</v>
      </c>
      <c r="O180">
        <v>3</v>
      </c>
      <c r="P180">
        <v>63</v>
      </c>
      <c r="Q180">
        <v>292</v>
      </c>
      <c r="R180">
        <v>79</v>
      </c>
    </row>
    <row r="181" spans="1:18" x14ac:dyDescent="0.25">
      <c r="A181" s="7">
        <v>180</v>
      </c>
      <c r="B181" t="s">
        <v>412</v>
      </c>
      <c r="C181">
        <v>36</v>
      </c>
      <c r="D181">
        <v>28</v>
      </c>
      <c r="E181">
        <v>88</v>
      </c>
      <c r="F181">
        <v>17</v>
      </c>
      <c r="G181">
        <v>0</v>
      </c>
      <c r="H181">
        <v>0</v>
      </c>
      <c r="I181" s="14">
        <v>366240.53</v>
      </c>
      <c r="J181">
        <v>294.60000000000002</v>
      </c>
      <c r="K181">
        <v>61.2</v>
      </c>
      <c r="L181">
        <v>65.099999999999994</v>
      </c>
      <c r="M181">
        <v>1.8049999999999999</v>
      </c>
      <c r="N181">
        <v>52.2</v>
      </c>
      <c r="O181">
        <v>3</v>
      </c>
      <c r="P181">
        <v>283</v>
      </c>
      <c r="Q181">
        <v>1033</v>
      </c>
      <c r="R181">
        <v>225</v>
      </c>
    </row>
    <row r="182" spans="1:18" x14ac:dyDescent="0.25">
      <c r="A182" s="7">
        <v>181</v>
      </c>
      <c r="B182" t="s">
        <v>262</v>
      </c>
      <c r="C182">
        <v>38</v>
      </c>
      <c r="D182">
        <v>27</v>
      </c>
      <c r="E182">
        <v>74</v>
      </c>
      <c r="F182">
        <v>12</v>
      </c>
      <c r="G182">
        <v>0</v>
      </c>
      <c r="H182">
        <v>0</v>
      </c>
      <c r="I182" s="14">
        <v>364652.7</v>
      </c>
      <c r="J182">
        <v>284.5</v>
      </c>
      <c r="K182">
        <v>62.6</v>
      </c>
      <c r="L182">
        <v>61.9</v>
      </c>
      <c r="M182">
        <v>1.8120000000000001</v>
      </c>
      <c r="N182">
        <v>52.1</v>
      </c>
      <c r="O182">
        <v>1</v>
      </c>
      <c r="P182">
        <v>223</v>
      </c>
      <c r="Q182">
        <v>841</v>
      </c>
      <c r="R182">
        <v>233</v>
      </c>
    </row>
    <row r="183" spans="1:18" x14ac:dyDescent="0.25">
      <c r="A183" s="7">
        <v>182</v>
      </c>
      <c r="B183" t="s">
        <v>81</v>
      </c>
      <c r="C183">
        <v>51</v>
      </c>
      <c r="D183">
        <v>19</v>
      </c>
      <c r="E183">
        <v>54</v>
      </c>
      <c r="F183">
        <v>8</v>
      </c>
      <c r="G183">
        <v>1</v>
      </c>
      <c r="H183">
        <v>0</v>
      </c>
      <c r="I183" s="14">
        <v>360156.97</v>
      </c>
      <c r="J183">
        <v>276.60000000000002</v>
      </c>
      <c r="K183">
        <v>68.8</v>
      </c>
      <c r="L183">
        <v>65.7</v>
      </c>
      <c r="M183">
        <v>1.823</v>
      </c>
      <c r="N183">
        <v>50.6</v>
      </c>
      <c r="O183">
        <v>1</v>
      </c>
      <c r="P183">
        <v>161</v>
      </c>
      <c r="Q183">
        <v>637</v>
      </c>
      <c r="R183">
        <v>151</v>
      </c>
    </row>
    <row r="184" spans="1:18" x14ac:dyDescent="0.25">
      <c r="A184" s="7">
        <v>183</v>
      </c>
      <c r="B184" t="s">
        <v>995</v>
      </c>
      <c r="C184">
        <v>25</v>
      </c>
      <c r="D184">
        <v>14</v>
      </c>
      <c r="E184">
        <v>32</v>
      </c>
      <c r="F184">
        <v>5</v>
      </c>
      <c r="G184">
        <v>1</v>
      </c>
      <c r="H184">
        <v>0</v>
      </c>
      <c r="I184" s="14">
        <v>335221.65999999997</v>
      </c>
      <c r="J184" t="s">
        <v>391</v>
      </c>
      <c r="K184" t="s">
        <v>391</v>
      </c>
      <c r="L184" t="s">
        <v>391</v>
      </c>
      <c r="M184" t="s">
        <v>391</v>
      </c>
      <c r="N184" t="s">
        <v>391</v>
      </c>
      <c r="O184">
        <v>2</v>
      </c>
      <c r="P184">
        <v>114</v>
      </c>
      <c r="Q184">
        <v>328</v>
      </c>
      <c r="R184">
        <v>118</v>
      </c>
    </row>
    <row r="185" spans="1:18" x14ac:dyDescent="0.25">
      <c r="A185" s="7">
        <v>184</v>
      </c>
      <c r="B185" t="s">
        <v>1008</v>
      </c>
      <c r="C185">
        <v>27</v>
      </c>
      <c r="D185">
        <v>11</v>
      </c>
      <c r="E185">
        <v>31</v>
      </c>
      <c r="F185">
        <v>7</v>
      </c>
      <c r="G185">
        <v>0</v>
      </c>
      <c r="H185">
        <v>0</v>
      </c>
      <c r="I185" s="14">
        <v>334368.3</v>
      </c>
      <c r="J185" t="s">
        <v>391</v>
      </c>
      <c r="K185" t="s">
        <v>391</v>
      </c>
      <c r="L185" t="s">
        <v>391</v>
      </c>
      <c r="M185" t="s">
        <v>391</v>
      </c>
      <c r="N185" t="s">
        <v>391</v>
      </c>
      <c r="O185">
        <v>2</v>
      </c>
      <c r="P185">
        <v>96</v>
      </c>
      <c r="Q185">
        <v>342</v>
      </c>
      <c r="R185">
        <v>103</v>
      </c>
    </row>
    <row r="186" spans="1:18" x14ac:dyDescent="0.25">
      <c r="A186" s="7">
        <v>185</v>
      </c>
      <c r="B186" t="s">
        <v>1029</v>
      </c>
      <c r="C186">
        <v>27</v>
      </c>
      <c r="D186">
        <v>20</v>
      </c>
      <c r="E186">
        <v>60</v>
      </c>
      <c r="F186">
        <v>11</v>
      </c>
      <c r="G186">
        <v>0</v>
      </c>
      <c r="H186">
        <v>0</v>
      </c>
      <c r="I186" s="14">
        <v>305943.88</v>
      </c>
      <c r="J186">
        <v>302.39999999999998</v>
      </c>
      <c r="K186">
        <v>53.9</v>
      </c>
      <c r="L186">
        <v>64.900000000000006</v>
      </c>
      <c r="M186">
        <v>1.792</v>
      </c>
      <c r="N186">
        <v>48.5</v>
      </c>
      <c r="O186">
        <v>3</v>
      </c>
      <c r="P186">
        <v>212</v>
      </c>
      <c r="Q186">
        <v>672</v>
      </c>
      <c r="R186">
        <v>168</v>
      </c>
    </row>
    <row r="187" spans="1:18" x14ac:dyDescent="0.25">
      <c r="A187" s="7">
        <v>186</v>
      </c>
      <c r="B187" t="s">
        <v>989</v>
      </c>
      <c r="C187">
        <v>25</v>
      </c>
      <c r="D187">
        <v>28</v>
      </c>
      <c r="E187">
        <v>76</v>
      </c>
      <c r="F187">
        <v>11</v>
      </c>
      <c r="G187">
        <v>0</v>
      </c>
      <c r="H187">
        <v>0</v>
      </c>
      <c r="I187" s="14">
        <v>305653.71999999997</v>
      </c>
      <c r="J187">
        <v>297</v>
      </c>
      <c r="K187">
        <v>64.400000000000006</v>
      </c>
      <c r="L187">
        <v>63.5</v>
      </c>
      <c r="M187">
        <v>1.8260000000000001</v>
      </c>
      <c r="N187">
        <v>38.5</v>
      </c>
      <c r="O187">
        <v>5</v>
      </c>
      <c r="P187">
        <v>232</v>
      </c>
      <c r="Q187">
        <v>845</v>
      </c>
      <c r="R187">
        <v>251</v>
      </c>
    </row>
    <row r="188" spans="1:18" x14ac:dyDescent="0.25">
      <c r="A188" s="7">
        <v>187</v>
      </c>
      <c r="B188" t="s">
        <v>310</v>
      </c>
      <c r="C188">
        <v>35</v>
      </c>
      <c r="D188">
        <v>13</v>
      </c>
      <c r="E188">
        <v>38</v>
      </c>
      <c r="F188">
        <v>7</v>
      </c>
      <c r="G188">
        <v>0</v>
      </c>
      <c r="H188">
        <v>0</v>
      </c>
      <c r="I188" s="14">
        <v>294565.21999999997</v>
      </c>
      <c r="J188" t="s">
        <v>391</v>
      </c>
      <c r="K188" t="s">
        <v>391</v>
      </c>
      <c r="L188" t="s">
        <v>391</v>
      </c>
      <c r="M188" t="s">
        <v>391</v>
      </c>
      <c r="N188" t="s">
        <v>391</v>
      </c>
      <c r="O188">
        <v>3</v>
      </c>
      <c r="P188">
        <v>132</v>
      </c>
      <c r="Q188">
        <v>432</v>
      </c>
      <c r="R188">
        <v>101</v>
      </c>
    </row>
    <row r="189" spans="1:18" x14ac:dyDescent="0.25">
      <c r="A189" s="7">
        <v>188</v>
      </c>
      <c r="B189" t="s">
        <v>31</v>
      </c>
      <c r="C189">
        <v>51</v>
      </c>
      <c r="D189">
        <v>22</v>
      </c>
      <c r="E189">
        <v>59</v>
      </c>
      <c r="F189">
        <v>9</v>
      </c>
      <c r="G189">
        <v>0</v>
      </c>
      <c r="H189">
        <v>0</v>
      </c>
      <c r="I189" s="14">
        <v>292823.53000000003</v>
      </c>
      <c r="J189">
        <v>278.5</v>
      </c>
      <c r="K189">
        <v>61.5</v>
      </c>
      <c r="L189">
        <v>60.8</v>
      </c>
      <c r="M189">
        <v>1.7929999999999999</v>
      </c>
      <c r="N189">
        <v>38</v>
      </c>
      <c r="O189">
        <v>1</v>
      </c>
      <c r="P189">
        <v>191</v>
      </c>
      <c r="Q189">
        <v>654</v>
      </c>
      <c r="R189">
        <v>191</v>
      </c>
    </row>
    <row r="190" spans="1:18" x14ac:dyDescent="0.25">
      <c r="A190" s="7">
        <v>189</v>
      </c>
      <c r="B190" t="s">
        <v>25</v>
      </c>
      <c r="C190">
        <v>40</v>
      </c>
      <c r="D190">
        <v>28</v>
      </c>
      <c r="E190">
        <v>80</v>
      </c>
      <c r="F190">
        <v>13</v>
      </c>
      <c r="G190">
        <v>0</v>
      </c>
      <c r="H190">
        <v>0</v>
      </c>
      <c r="I190" s="14">
        <v>289756.65999999997</v>
      </c>
      <c r="J190">
        <v>290.10000000000002</v>
      </c>
      <c r="K190">
        <v>59.8</v>
      </c>
      <c r="L190">
        <v>64.900000000000006</v>
      </c>
      <c r="M190">
        <v>1.823</v>
      </c>
      <c r="N190">
        <v>44.8</v>
      </c>
      <c r="O190">
        <v>2</v>
      </c>
      <c r="P190">
        <v>235</v>
      </c>
      <c r="Q190">
        <v>932</v>
      </c>
      <c r="R190">
        <v>237</v>
      </c>
    </row>
    <row r="191" spans="1:18" x14ac:dyDescent="0.25">
      <c r="A191" s="7">
        <v>190</v>
      </c>
      <c r="B191" t="s">
        <v>419</v>
      </c>
      <c r="C191">
        <v>34</v>
      </c>
      <c r="D191">
        <v>2</v>
      </c>
      <c r="E191">
        <v>8</v>
      </c>
      <c r="F191">
        <v>2</v>
      </c>
      <c r="G191">
        <v>1</v>
      </c>
      <c r="H191">
        <v>0</v>
      </c>
      <c r="I191" s="14">
        <v>288911.13</v>
      </c>
      <c r="J191" t="s">
        <v>391</v>
      </c>
      <c r="K191" t="s">
        <v>391</v>
      </c>
      <c r="L191" t="s">
        <v>391</v>
      </c>
      <c r="M191" t="s">
        <v>391</v>
      </c>
      <c r="N191" t="s">
        <v>391</v>
      </c>
      <c r="O191">
        <v>0</v>
      </c>
      <c r="P191">
        <v>34</v>
      </c>
      <c r="Q191">
        <v>89</v>
      </c>
      <c r="R191">
        <v>20</v>
      </c>
    </row>
    <row r="192" spans="1:18" x14ac:dyDescent="0.25">
      <c r="A192" s="7">
        <v>191</v>
      </c>
      <c r="B192" t="s">
        <v>0</v>
      </c>
      <c r="C192">
        <v>51</v>
      </c>
      <c r="D192">
        <v>22</v>
      </c>
      <c r="E192">
        <v>72</v>
      </c>
      <c r="F192">
        <v>15</v>
      </c>
      <c r="G192">
        <v>0</v>
      </c>
      <c r="H192">
        <v>0</v>
      </c>
      <c r="I192" s="14">
        <v>284800.38</v>
      </c>
      <c r="J192">
        <v>296.3</v>
      </c>
      <c r="K192">
        <v>59</v>
      </c>
      <c r="L192">
        <v>64.5</v>
      </c>
      <c r="M192">
        <v>1.794</v>
      </c>
      <c r="N192">
        <v>44</v>
      </c>
      <c r="O192">
        <v>6</v>
      </c>
      <c r="P192">
        <v>238</v>
      </c>
      <c r="Q192">
        <v>811</v>
      </c>
      <c r="R192">
        <v>209</v>
      </c>
    </row>
    <row r="193" spans="1:18" x14ac:dyDescent="0.25">
      <c r="A193" s="7">
        <v>192</v>
      </c>
      <c r="B193" t="s">
        <v>366</v>
      </c>
      <c r="C193">
        <v>31</v>
      </c>
      <c r="D193">
        <v>20</v>
      </c>
      <c r="E193">
        <v>59</v>
      </c>
      <c r="F193">
        <v>9</v>
      </c>
      <c r="G193">
        <v>0</v>
      </c>
      <c r="H193">
        <v>0</v>
      </c>
      <c r="I193" s="14">
        <v>277780</v>
      </c>
      <c r="J193">
        <v>280.10000000000002</v>
      </c>
      <c r="K193">
        <v>64.900000000000006</v>
      </c>
      <c r="L193">
        <v>64.3</v>
      </c>
      <c r="M193">
        <v>1.7889999999999999</v>
      </c>
      <c r="N193">
        <v>52.5</v>
      </c>
      <c r="O193">
        <v>1</v>
      </c>
      <c r="P193">
        <v>192</v>
      </c>
      <c r="Q193">
        <v>694</v>
      </c>
      <c r="R193">
        <v>153</v>
      </c>
    </row>
    <row r="194" spans="1:18" x14ac:dyDescent="0.25">
      <c r="A194" s="7">
        <v>193</v>
      </c>
      <c r="B194" t="s">
        <v>176</v>
      </c>
      <c r="C194">
        <v>41</v>
      </c>
      <c r="D194">
        <v>7</v>
      </c>
      <c r="E194">
        <v>24</v>
      </c>
      <c r="F194">
        <v>5</v>
      </c>
      <c r="G194">
        <v>1</v>
      </c>
      <c r="H194">
        <v>0</v>
      </c>
      <c r="I194" s="14">
        <v>273857</v>
      </c>
      <c r="J194" t="s">
        <v>391</v>
      </c>
      <c r="K194" t="s">
        <v>391</v>
      </c>
      <c r="L194" t="s">
        <v>391</v>
      </c>
      <c r="M194" t="s">
        <v>391</v>
      </c>
      <c r="N194" t="s">
        <v>391</v>
      </c>
      <c r="O194">
        <v>3</v>
      </c>
      <c r="P194">
        <v>83</v>
      </c>
      <c r="Q194">
        <v>283</v>
      </c>
      <c r="R194">
        <v>56</v>
      </c>
    </row>
    <row r="195" spans="1:18" x14ac:dyDescent="0.25">
      <c r="A195" s="7">
        <v>194</v>
      </c>
      <c r="B195" t="s">
        <v>1030</v>
      </c>
      <c r="C195">
        <v>28</v>
      </c>
      <c r="D195">
        <v>18</v>
      </c>
      <c r="E195">
        <v>46</v>
      </c>
      <c r="F195">
        <v>5</v>
      </c>
      <c r="G195">
        <v>0</v>
      </c>
      <c r="H195">
        <v>0</v>
      </c>
      <c r="I195" s="14">
        <v>271326</v>
      </c>
      <c r="J195" t="s">
        <v>391</v>
      </c>
      <c r="K195" t="s">
        <v>391</v>
      </c>
      <c r="L195" t="s">
        <v>391</v>
      </c>
      <c r="M195" t="s">
        <v>391</v>
      </c>
      <c r="N195" t="s">
        <v>391</v>
      </c>
      <c r="O195">
        <v>3</v>
      </c>
      <c r="P195">
        <v>154</v>
      </c>
      <c r="Q195">
        <v>521</v>
      </c>
      <c r="R195">
        <v>133</v>
      </c>
    </row>
    <row r="196" spans="1:18" x14ac:dyDescent="0.25">
      <c r="A196" s="7">
        <v>195</v>
      </c>
      <c r="B196" t="s">
        <v>345</v>
      </c>
      <c r="C196">
        <v>43</v>
      </c>
      <c r="D196">
        <v>28</v>
      </c>
      <c r="E196">
        <v>78</v>
      </c>
      <c r="F196">
        <v>12</v>
      </c>
      <c r="G196">
        <v>0</v>
      </c>
      <c r="H196">
        <v>0</v>
      </c>
      <c r="I196" s="14">
        <v>254525.02</v>
      </c>
      <c r="J196">
        <v>281.89999999999998</v>
      </c>
      <c r="K196">
        <v>65.400000000000006</v>
      </c>
      <c r="L196">
        <v>61.7</v>
      </c>
      <c r="M196">
        <v>1.7829999999999999</v>
      </c>
      <c r="N196">
        <v>48.4</v>
      </c>
      <c r="O196">
        <v>5</v>
      </c>
      <c r="P196">
        <v>241</v>
      </c>
      <c r="Q196">
        <v>897</v>
      </c>
      <c r="R196">
        <v>224</v>
      </c>
    </row>
    <row r="197" spans="1:18" x14ac:dyDescent="0.25">
      <c r="A197" s="7">
        <v>196</v>
      </c>
      <c r="B197" t="s">
        <v>133</v>
      </c>
      <c r="C197">
        <v>46</v>
      </c>
      <c r="D197">
        <v>13</v>
      </c>
      <c r="E197">
        <v>30</v>
      </c>
      <c r="F197">
        <v>3</v>
      </c>
      <c r="G197">
        <v>1</v>
      </c>
      <c r="H197">
        <v>0</v>
      </c>
      <c r="I197" s="14">
        <v>243592.34</v>
      </c>
      <c r="J197" t="s">
        <v>391</v>
      </c>
      <c r="K197" t="s">
        <v>391</v>
      </c>
      <c r="L197" t="s">
        <v>391</v>
      </c>
      <c r="M197" t="s">
        <v>391</v>
      </c>
      <c r="N197" t="s">
        <v>391</v>
      </c>
      <c r="O197">
        <v>1</v>
      </c>
      <c r="P197">
        <v>94</v>
      </c>
      <c r="Q197">
        <v>356</v>
      </c>
      <c r="R197">
        <v>78</v>
      </c>
    </row>
    <row r="198" spans="1:18" x14ac:dyDescent="0.25">
      <c r="A198" s="7">
        <v>197</v>
      </c>
      <c r="B198" t="s">
        <v>978</v>
      </c>
      <c r="C198">
        <v>26</v>
      </c>
      <c r="D198">
        <v>25</v>
      </c>
      <c r="E198">
        <v>61</v>
      </c>
      <c r="F198">
        <v>6</v>
      </c>
      <c r="G198">
        <v>0</v>
      </c>
      <c r="H198">
        <v>0</v>
      </c>
      <c r="I198" s="14">
        <v>238229.78</v>
      </c>
      <c r="J198">
        <v>288.10000000000002</v>
      </c>
      <c r="K198">
        <v>64</v>
      </c>
      <c r="L198">
        <v>65.599999999999994</v>
      </c>
      <c r="M198">
        <v>1.8260000000000001</v>
      </c>
      <c r="N198">
        <v>36.1</v>
      </c>
      <c r="O198">
        <v>2</v>
      </c>
      <c r="P198">
        <v>187</v>
      </c>
      <c r="Q198">
        <v>697</v>
      </c>
      <c r="R198">
        <v>168</v>
      </c>
    </row>
    <row r="199" spans="1:18" x14ac:dyDescent="0.25">
      <c r="A199" s="7">
        <v>198</v>
      </c>
      <c r="B199" t="s">
        <v>141</v>
      </c>
      <c r="C199">
        <v>57</v>
      </c>
      <c r="D199">
        <v>1</v>
      </c>
      <c r="E199">
        <v>4</v>
      </c>
      <c r="F199">
        <v>1</v>
      </c>
      <c r="G199">
        <v>1</v>
      </c>
      <c r="H199">
        <v>0</v>
      </c>
      <c r="I199" s="14">
        <v>234000</v>
      </c>
      <c r="J199" t="s">
        <v>391</v>
      </c>
      <c r="K199" t="s">
        <v>391</v>
      </c>
      <c r="L199" t="s">
        <v>391</v>
      </c>
      <c r="M199" t="s">
        <v>391</v>
      </c>
      <c r="N199" t="s">
        <v>391</v>
      </c>
      <c r="O199" t="s">
        <v>391</v>
      </c>
      <c r="P199" t="s">
        <v>391</v>
      </c>
      <c r="Q199" t="s">
        <v>391</v>
      </c>
      <c r="R199" t="s">
        <v>391</v>
      </c>
    </row>
    <row r="200" spans="1:18" x14ac:dyDescent="0.25">
      <c r="A200" s="7">
        <v>199</v>
      </c>
      <c r="B200" t="s">
        <v>1005</v>
      </c>
      <c r="C200">
        <v>28</v>
      </c>
      <c r="D200">
        <v>3</v>
      </c>
      <c r="E200">
        <v>10</v>
      </c>
      <c r="F200">
        <v>2</v>
      </c>
      <c r="G200">
        <v>1</v>
      </c>
      <c r="H200">
        <v>0</v>
      </c>
      <c r="I200" s="14">
        <v>217866.56</v>
      </c>
      <c r="J200" t="s">
        <v>391</v>
      </c>
      <c r="K200" t="s">
        <v>391</v>
      </c>
      <c r="L200" t="s">
        <v>391</v>
      </c>
      <c r="M200" t="s">
        <v>391</v>
      </c>
      <c r="N200" t="s">
        <v>391</v>
      </c>
      <c r="O200">
        <v>0</v>
      </c>
      <c r="P200">
        <v>40</v>
      </c>
      <c r="Q200">
        <v>109</v>
      </c>
      <c r="R200">
        <v>27</v>
      </c>
    </row>
    <row r="201" spans="1:18" x14ac:dyDescent="0.25">
      <c r="A201" s="7">
        <v>200</v>
      </c>
      <c r="B201" t="s">
        <v>39</v>
      </c>
      <c r="C201">
        <v>45</v>
      </c>
      <c r="D201">
        <v>15</v>
      </c>
      <c r="E201">
        <v>44</v>
      </c>
      <c r="F201">
        <v>9</v>
      </c>
      <c r="G201">
        <v>0</v>
      </c>
      <c r="H201">
        <v>0</v>
      </c>
      <c r="I201" s="14">
        <v>212771.4</v>
      </c>
      <c r="J201" t="s">
        <v>391</v>
      </c>
      <c r="K201" t="s">
        <v>391</v>
      </c>
      <c r="L201" t="s">
        <v>391</v>
      </c>
      <c r="M201" t="s">
        <v>391</v>
      </c>
      <c r="N201" t="s">
        <v>391</v>
      </c>
      <c r="O201">
        <v>1</v>
      </c>
      <c r="P201">
        <v>131</v>
      </c>
      <c r="Q201">
        <v>522</v>
      </c>
      <c r="R201">
        <v>118</v>
      </c>
    </row>
  </sheetData>
  <pageMargins left="0.7" right="0.7" top="0.75" bottom="0.75" header="0.3" footer="0.3"/>
  <legacy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tabSelected="1" workbookViewId="0"/>
  </sheetViews>
  <sheetFormatPr defaultColWidth="12.7109375" defaultRowHeight="15" x14ac:dyDescent="0.25"/>
  <cols>
    <col min="1" max="1" width="20.5703125" bestFit="1" customWidth="1"/>
    <col min="2" max="2" width="22.28515625" bestFit="1" customWidth="1"/>
    <col min="3" max="3" width="12.7109375" customWidth="1"/>
    <col min="4" max="4" width="14.85546875" bestFit="1" customWidth="1"/>
    <col min="5" max="8" width="12.7109375" customWidth="1"/>
  </cols>
  <sheetData>
    <row r="1" spans="1:8" s="15" customFormat="1" ht="18.75" x14ac:dyDescent="0.3">
      <c r="A1" s="21" t="s">
        <v>756</v>
      </c>
      <c r="B1" s="19"/>
    </row>
    <row r="2" spans="1:8" s="15" customFormat="1" ht="11.25" x14ac:dyDescent="0.2">
      <c r="A2" s="17" t="s">
        <v>757</v>
      </c>
      <c r="B2" s="19" t="s">
        <v>758</v>
      </c>
    </row>
    <row r="3" spans="1:8" s="15" customFormat="1" ht="11.25" x14ac:dyDescent="0.2">
      <c r="A3" s="17" t="s">
        <v>759</v>
      </c>
      <c r="B3" s="19" t="s">
        <v>760</v>
      </c>
    </row>
    <row r="4" spans="1:8" s="15" customFormat="1" ht="11.25" x14ac:dyDescent="0.2">
      <c r="A4" s="17" t="s">
        <v>761</v>
      </c>
      <c r="B4" s="19" t="s">
        <v>762</v>
      </c>
    </row>
    <row r="5" spans="1:8" s="16" customFormat="1" ht="11.25" x14ac:dyDescent="0.2">
      <c r="A5" s="18" t="s">
        <v>763</v>
      </c>
      <c r="B5" s="20" t="s">
        <v>764</v>
      </c>
    </row>
    <row r="7" spans="1:8" x14ac:dyDescent="0.25">
      <c r="A7" s="25"/>
      <c r="B7" s="22" t="s">
        <v>380</v>
      </c>
      <c r="C7" s="22" t="s">
        <v>381</v>
      </c>
      <c r="D7" s="22" t="s">
        <v>383</v>
      </c>
      <c r="E7" s="22" t="s">
        <v>382</v>
      </c>
      <c r="F7" s="22" t="s">
        <v>384</v>
      </c>
      <c r="G7" s="22" t="s">
        <v>389</v>
      </c>
      <c r="H7" s="22" t="s">
        <v>746</v>
      </c>
    </row>
    <row r="8" spans="1:8" ht="15.75" thickBot="1" x14ac:dyDescent="0.3">
      <c r="A8" s="26" t="s">
        <v>765</v>
      </c>
      <c r="B8" s="23" t="s">
        <v>468</v>
      </c>
      <c r="C8" s="23" t="s">
        <v>468</v>
      </c>
      <c r="D8" s="23" t="s">
        <v>468</v>
      </c>
      <c r="E8" s="23" t="s">
        <v>468</v>
      </c>
      <c r="F8" s="23" t="s">
        <v>468</v>
      </c>
      <c r="G8" s="23" t="s">
        <v>468</v>
      </c>
      <c r="H8" s="23" t="s">
        <v>468</v>
      </c>
    </row>
    <row r="9" spans="1:8" ht="15.75" thickTop="1" x14ac:dyDescent="0.25">
      <c r="A9" s="24" t="s">
        <v>380</v>
      </c>
      <c r="B9" s="27">
        <v>1</v>
      </c>
      <c r="C9" s="27"/>
      <c r="D9" s="27"/>
      <c r="E9" s="27"/>
      <c r="F9" s="27"/>
      <c r="G9" s="27"/>
      <c r="H9" s="27"/>
    </row>
    <row r="10" spans="1:8" x14ac:dyDescent="0.25">
      <c r="A10" s="24" t="s">
        <v>381</v>
      </c>
      <c r="B10" s="27">
        <f>_xll.StatCorrelationCoeff( ST_DrivingAccuracy,ST_YardsDrive)</f>
        <v>-0.66552667586394343</v>
      </c>
      <c r="C10" s="27">
        <v>1</v>
      </c>
      <c r="D10" s="27"/>
      <c r="E10" s="27"/>
      <c r="F10" s="27"/>
      <c r="G10" s="27"/>
      <c r="H10" s="27"/>
    </row>
    <row r="11" spans="1:8" x14ac:dyDescent="0.25">
      <c r="A11" s="24" t="s">
        <v>383</v>
      </c>
      <c r="B11" s="27">
        <f>_xll.StatCorrelationCoeff( ST_GreensinRegulation,ST_YardsDrive)</f>
        <v>8.980046546393064E-2</v>
      </c>
      <c r="C11" s="27">
        <f>_xll.StatCorrelationCoeff( ST_GreensinRegulation,ST_DrivingAccuracy)</f>
        <v>0.24093420856451256</v>
      </c>
      <c r="D11" s="27">
        <v>1</v>
      </c>
      <c r="E11" s="27"/>
      <c r="F11" s="27"/>
      <c r="G11" s="27"/>
      <c r="H11" s="27"/>
    </row>
    <row r="12" spans="1:8" x14ac:dyDescent="0.25">
      <c r="A12" s="24" t="s">
        <v>382</v>
      </c>
      <c r="B12" s="27">
        <f>_xll.StatCorrelationCoeff( ST_PuttingAverage,ST_YardsDrive)</f>
        <v>-3.7607229699150448E-5</v>
      </c>
      <c r="C12" s="27">
        <f>_xll.StatCorrelationCoeff( ST_PuttingAverage,ST_DrivingAccuracy)</f>
        <v>0.11456721499061949</v>
      </c>
      <c r="D12" s="27">
        <f>_xll.StatCorrelationCoeff( ST_PuttingAverage,ST_GreensinRegulation)</f>
        <v>4.4576661875401678E-2</v>
      </c>
      <c r="E12" s="27">
        <v>1</v>
      </c>
      <c r="F12" s="27"/>
      <c r="G12" s="27"/>
      <c r="H12" s="27"/>
    </row>
    <row r="13" spans="1:8" x14ac:dyDescent="0.25">
      <c r="A13" s="24" t="s">
        <v>384</v>
      </c>
      <c r="B13" s="27">
        <f>_xll.StatCorrelationCoeff( ST_SandSavePct,ST_YardsDrive)</f>
        <v>-0.3578334479828732</v>
      </c>
      <c r="C13" s="27">
        <f>_xll.StatCorrelationCoeff( ST_SandSavePct,ST_DrivingAccuracy)</f>
        <v>0.15553248025849556</v>
      </c>
      <c r="D13" s="27">
        <f>_xll.StatCorrelationCoeff( ST_SandSavePct,ST_GreensinRegulation)</f>
        <v>5.0128751908872303E-2</v>
      </c>
      <c r="E13" s="27">
        <f>_xll.StatCorrelationCoeff( ST_SandSavePct,ST_PuttingAverage)</f>
        <v>-0.30597727582572459</v>
      </c>
      <c r="F13" s="27">
        <v>1</v>
      </c>
      <c r="G13" s="27"/>
      <c r="H13" s="27"/>
    </row>
    <row r="14" spans="1:8" x14ac:dyDescent="0.25">
      <c r="A14" s="24" t="s">
        <v>389</v>
      </c>
      <c r="B14" s="27">
        <f>_xll.StatCorrelationCoeff( ST_BirdiesRound,ST_YardsDrive)</f>
        <v>0.33299549000139445</v>
      </c>
      <c r="C14" s="27">
        <f>_xll.StatCorrelationCoeff( ST_BirdiesRound,ST_DrivingAccuracy)</f>
        <v>-5.7745529914772165E-2</v>
      </c>
      <c r="D14" s="27">
        <f>_xll.StatCorrelationCoeff( ST_BirdiesRound,ST_GreensinRegulation)</f>
        <v>0.32440177235010287</v>
      </c>
      <c r="E14" s="27">
        <f>_xll.StatCorrelationCoeff( ST_BirdiesRound,ST_PuttingAverage)</f>
        <v>-0.66388506200818498</v>
      </c>
      <c r="F14" s="27">
        <f>_xll.StatCorrelationCoeff( ST_BirdiesRound,ST_SandSavePct)</f>
        <v>9.2862221460997749E-2</v>
      </c>
      <c r="G14" s="27">
        <v>1</v>
      </c>
      <c r="H14" s="27"/>
    </row>
    <row r="15" spans="1:8" x14ac:dyDescent="0.25">
      <c r="A15" s="24" t="s">
        <v>746</v>
      </c>
      <c r="B15" s="28">
        <f>_xll.StatCorrelationCoeff( ST_EarningsEvent_28,ST_YardsDrive)</f>
        <v>0.17507629522810575</v>
      </c>
      <c r="C15" s="28">
        <f>_xll.StatCorrelationCoeff( ST_EarningsEvent_28,ST_DrivingAccuracy)</f>
        <v>-8.5363089981752807E-2</v>
      </c>
      <c r="D15" s="28">
        <f>_xll.StatCorrelationCoeff( ST_EarningsEvent_28,ST_GreensinRegulation)</f>
        <v>0.40854838393297638</v>
      </c>
      <c r="E15" s="28">
        <f>_xll.StatCorrelationCoeff( ST_EarningsEvent_28,ST_PuttingAverage)</f>
        <v>-0.46204039233392119</v>
      </c>
      <c r="F15" s="28">
        <f>_xll.StatCorrelationCoeff( ST_EarningsEvent_28,ST_SandSavePct)</f>
        <v>0.20830145577351411</v>
      </c>
      <c r="G15" s="28">
        <f>_xll.StatCorrelationCoeff( ST_EarningsEvent_28,ST_BirdiesRound)</f>
        <v>0.29652532879407134</v>
      </c>
      <c r="H15" s="27">
        <v>1</v>
      </c>
    </row>
    <row r="17" spans="1:8" x14ac:dyDescent="0.25">
      <c r="A17" s="25"/>
      <c r="B17" s="22" t="s">
        <v>380</v>
      </c>
      <c r="C17" s="22" t="s">
        <v>381</v>
      </c>
      <c r="D17" s="22" t="s">
        <v>383</v>
      </c>
      <c r="E17" s="22" t="s">
        <v>382</v>
      </c>
      <c r="F17" s="22" t="s">
        <v>384</v>
      </c>
      <c r="G17" s="22" t="s">
        <v>389</v>
      </c>
      <c r="H17" s="22" t="s">
        <v>746</v>
      </c>
    </row>
    <row r="18" spans="1:8" ht="15.75" thickBot="1" x14ac:dyDescent="0.3">
      <c r="A18" s="26" t="s">
        <v>765</v>
      </c>
      <c r="B18" s="23" t="s">
        <v>641</v>
      </c>
      <c r="C18" s="23" t="s">
        <v>641</v>
      </c>
      <c r="D18" s="23" t="s">
        <v>641</v>
      </c>
      <c r="E18" s="23" t="s">
        <v>641</v>
      </c>
      <c r="F18" s="23" t="s">
        <v>641</v>
      </c>
      <c r="G18" s="23" t="s">
        <v>641</v>
      </c>
      <c r="H18" s="23" t="s">
        <v>641</v>
      </c>
    </row>
    <row r="19" spans="1:8" ht="15.75" thickTop="1" x14ac:dyDescent="0.25">
      <c r="A19" s="24" t="s">
        <v>380</v>
      </c>
      <c r="B19" s="27">
        <v>1</v>
      </c>
      <c r="C19" s="27"/>
      <c r="D19" s="27"/>
      <c r="E19" s="27"/>
      <c r="F19" s="27"/>
      <c r="G19" s="27"/>
      <c r="H19" s="27"/>
    </row>
    <row r="20" spans="1:8" x14ac:dyDescent="0.25">
      <c r="A20" s="24" t="s">
        <v>381</v>
      </c>
      <c r="B20" s="27">
        <f>_xll.StatCorrelationCoeff( [0]!ST_DrivingAccuracy_14,[0]!ST_YardsDrive_13)</f>
        <v>-0.61155596212157914</v>
      </c>
      <c r="C20" s="27">
        <v>1</v>
      </c>
      <c r="D20" s="27"/>
      <c r="E20" s="27"/>
      <c r="F20" s="27"/>
      <c r="G20" s="27"/>
      <c r="H20" s="27"/>
    </row>
    <row r="21" spans="1:8" x14ac:dyDescent="0.25">
      <c r="A21" s="24" t="s">
        <v>383</v>
      </c>
      <c r="B21" s="27">
        <f>_xll.StatCorrelationCoeff( [0]!ST_GreensinRegulation_15,[0]!ST_YardsDrive_13)</f>
        <v>0.27119112622113223</v>
      </c>
      <c r="C21" s="27">
        <f>_xll.StatCorrelationCoeff( [0]!ST_GreensinRegulation_15,[0]!ST_DrivingAccuracy_14)</f>
        <v>9.1597273348800329E-2</v>
      </c>
      <c r="D21" s="27">
        <v>1</v>
      </c>
      <c r="E21" s="27"/>
      <c r="F21" s="27"/>
      <c r="G21" s="27"/>
      <c r="H21" s="27"/>
    </row>
    <row r="22" spans="1:8" x14ac:dyDescent="0.25">
      <c r="A22" s="24" t="s">
        <v>382</v>
      </c>
      <c r="B22" s="27">
        <f>_xll.StatCorrelationCoeff( [0]!ST_PuttingAverage_16,[0]!ST_YardsDrive_13)</f>
        <v>0.17729237099143852</v>
      </c>
      <c r="C22" s="27">
        <f>_xll.StatCorrelationCoeff( [0]!ST_PuttingAverage_16,[0]!ST_DrivingAccuracy_14)</f>
        <v>0.11771249861138129</v>
      </c>
      <c r="D22" s="27">
        <f>_xll.StatCorrelationCoeff( [0]!ST_PuttingAverage_16,[0]!ST_GreensinRegulation_15)</f>
        <v>0.13414695710164248</v>
      </c>
      <c r="E22" s="27">
        <v>1</v>
      </c>
      <c r="F22" s="27"/>
      <c r="G22" s="27"/>
      <c r="H22" s="27"/>
    </row>
    <row r="23" spans="1:8" x14ac:dyDescent="0.25">
      <c r="A23" s="24" t="s">
        <v>384</v>
      </c>
      <c r="B23" s="27">
        <f>_xll.StatCorrelationCoeff( [0]!ST_SandSavePct_17,[0]!ST_YardsDrive_13)</f>
        <v>-0.27051761689243881</v>
      </c>
      <c r="C23" s="27">
        <f>_xll.StatCorrelationCoeff( [0]!ST_SandSavePct_17,[0]!ST_DrivingAccuracy_14)</f>
        <v>-7.8177429314520359E-4</v>
      </c>
      <c r="D23" s="27">
        <f>_xll.StatCorrelationCoeff( [0]!ST_SandSavePct_17,[0]!ST_GreensinRegulation_15)</f>
        <v>-0.12299738020796869</v>
      </c>
      <c r="E23" s="27">
        <f>_xll.StatCorrelationCoeff( [0]!ST_SandSavePct_17,[0]!ST_PuttingAverage_16)</f>
        <v>-0.38347060447318165</v>
      </c>
      <c r="F23" s="27">
        <v>1</v>
      </c>
      <c r="G23" s="27"/>
      <c r="H23" s="27"/>
    </row>
    <row r="24" spans="1:8" x14ac:dyDescent="0.25">
      <c r="A24" s="24" t="s">
        <v>389</v>
      </c>
      <c r="B24" s="27">
        <f>_xll.StatCorrelationCoeff( [0]!ST_BirdiesRound_22,[0]!ST_YardsDrive_13)</f>
        <v>8.3676327317337915E-2</v>
      </c>
      <c r="C24" s="27">
        <f>_xll.StatCorrelationCoeff( [0]!ST_BirdiesRound_22,[0]!ST_DrivingAccuracy_14)</f>
        <v>-0.10988490314125847</v>
      </c>
      <c r="D24" s="27">
        <f>_xll.StatCorrelationCoeff( [0]!ST_BirdiesRound_22,[0]!ST_GreensinRegulation_15)</f>
        <v>0.29042160628141317</v>
      </c>
      <c r="E24" s="27">
        <f>_xll.StatCorrelationCoeff( [0]!ST_BirdiesRound_22,[0]!ST_PuttingAverage_16)</f>
        <v>-0.10689891426872188</v>
      </c>
      <c r="F24" s="27">
        <f>_xll.StatCorrelationCoeff( [0]!ST_BirdiesRound_22,[0]!ST_SandSavePct_17)</f>
        <v>1.8811070196522128E-2</v>
      </c>
      <c r="G24" s="27">
        <v>1</v>
      </c>
      <c r="H24" s="27"/>
    </row>
    <row r="25" spans="1:8" x14ac:dyDescent="0.25">
      <c r="A25" s="24" t="s">
        <v>746</v>
      </c>
      <c r="B25" s="28">
        <f>_xll.StatCorrelationCoeff( [0]!ST_EarningsEvent_25,[0]!ST_YardsDrive_13)</f>
        <v>0.14946418036263501</v>
      </c>
      <c r="C25" s="28">
        <f>_xll.StatCorrelationCoeff( [0]!ST_EarningsEvent_25,[0]!ST_DrivingAccuracy_14)</f>
        <v>-0.22873545234002829</v>
      </c>
      <c r="D25" s="28">
        <f>_xll.StatCorrelationCoeff( [0]!ST_EarningsEvent_25,[0]!ST_GreensinRegulation_15)</f>
        <v>0.26261396391283115</v>
      </c>
      <c r="E25" s="28">
        <f>_xll.StatCorrelationCoeff( [0]!ST_EarningsEvent_25,[0]!ST_PuttingAverage_16)</f>
        <v>-0.23874936337859307</v>
      </c>
      <c r="F25" s="28">
        <f>_xll.StatCorrelationCoeff( [0]!ST_EarningsEvent_25,[0]!ST_SandSavePct_17)</f>
        <v>0.24477857692072869</v>
      </c>
      <c r="G25" s="28">
        <f>_xll.StatCorrelationCoeff( [0]!ST_EarningsEvent_25,[0]!ST_BirdiesRound_22)</f>
        <v>0.30595162090926781</v>
      </c>
      <c r="H25" s="27">
        <v>1</v>
      </c>
    </row>
    <row r="27" spans="1:8" x14ac:dyDescent="0.25">
      <c r="A27" s="25"/>
      <c r="B27" s="22" t="s">
        <v>380</v>
      </c>
      <c r="C27" s="22" t="s">
        <v>381</v>
      </c>
      <c r="D27" s="22" t="s">
        <v>383</v>
      </c>
      <c r="E27" s="22" t="s">
        <v>382</v>
      </c>
      <c r="F27" s="22" t="s">
        <v>384</v>
      </c>
      <c r="G27" s="22" t="s">
        <v>389</v>
      </c>
      <c r="H27" s="22" t="s">
        <v>746</v>
      </c>
    </row>
    <row r="28" spans="1:8" ht="15.75" thickBot="1" x14ac:dyDescent="0.3">
      <c r="A28" s="26" t="s">
        <v>765</v>
      </c>
      <c r="B28" s="23" t="s">
        <v>683</v>
      </c>
      <c r="C28" s="23" t="s">
        <v>683</v>
      </c>
      <c r="D28" s="23" t="s">
        <v>683</v>
      </c>
      <c r="E28" s="23" t="s">
        <v>683</v>
      </c>
      <c r="F28" s="23" t="s">
        <v>683</v>
      </c>
      <c r="G28" s="23" t="s">
        <v>683</v>
      </c>
      <c r="H28" s="23" t="s">
        <v>683</v>
      </c>
    </row>
    <row r="29" spans="1:8" ht="15.75" thickTop="1" x14ac:dyDescent="0.25">
      <c r="A29" s="24" t="s">
        <v>380</v>
      </c>
      <c r="B29" s="27">
        <v>1</v>
      </c>
      <c r="C29" s="27"/>
      <c r="D29" s="27"/>
      <c r="E29" s="27"/>
      <c r="F29" s="27"/>
      <c r="G29" s="27"/>
      <c r="H29" s="27"/>
    </row>
    <row r="30" spans="1:8" x14ac:dyDescent="0.25">
      <c r="A30" s="24" t="s">
        <v>381</v>
      </c>
      <c r="B30" s="27">
        <f>_xll.StatCorrelationCoeff( [0]!ST_DrivingAccuracy_16,[0]!ST_YardsDrive_15)</f>
        <v>-0.68057723006032322</v>
      </c>
      <c r="C30" s="27">
        <v>1</v>
      </c>
      <c r="D30" s="27"/>
      <c r="E30" s="27"/>
      <c r="F30" s="27"/>
      <c r="G30" s="27"/>
      <c r="H30" s="27"/>
    </row>
    <row r="31" spans="1:8" x14ac:dyDescent="0.25">
      <c r="A31" s="24" t="s">
        <v>383</v>
      </c>
      <c r="B31" s="27">
        <f>_xll.StatCorrelationCoeff( [0]!ST_GreensinRegulation_17,[0]!ST_YardsDrive_15)</f>
        <v>0.32381588230314728</v>
      </c>
      <c r="C31" s="27">
        <f>_xll.StatCorrelationCoeff( [0]!ST_GreensinRegulation_17,[0]!ST_DrivingAccuracy_16)</f>
        <v>0.23611842295771437</v>
      </c>
      <c r="D31" s="27">
        <v>1</v>
      </c>
      <c r="E31" s="27"/>
      <c r="F31" s="27"/>
      <c r="G31" s="27"/>
      <c r="H31" s="27"/>
    </row>
    <row r="32" spans="1:8" x14ac:dyDescent="0.25">
      <c r="A32" s="24" t="s">
        <v>382</v>
      </c>
      <c r="B32" s="27">
        <f>_xll.StatCorrelationCoeff( [0]!ST_PuttingAverage_18,[0]!ST_YardsDrive_15)</f>
        <v>8.2652422423462227E-2</v>
      </c>
      <c r="C32" s="27">
        <f>_xll.StatCorrelationCoeff( [0]!ST_PuttingAverage_18,[0]!ST_DrivingAccuracy_16)</f>
        <v>9.6720744550927787E-2</v>
      </c>
      <c r="D32" s="27">
        <f>_xll.StatCorrelationCoeff( [0]!ST_PuttingAverage_18,[0]!ST_GreensinRegulation_17)</f>
        <v>0.13671470871670843</v>
      </c>
      <c r="E32" s="27">
        <v>1</v>
      </c>
      <c r="F32" s="27"/>
      <c r="G32" s="27"/>
      <c r="H32" s="27"/>
    </row>
    <row r="33" spans="1:8" x14ac:dyDescent="0.25">
      <c r="A33" s="24" t="s">
        <v>384</v>
      </c>
      <c r="B33" s="27">
        <f>_xll.StatCorrelationCoeff( [0]!ST_SandSavePct_19,[0]!ST_YardsDrive_15)</f>
        <v>-0.22763435464982193</v>
      </c>
      <c r="C33" s="27">
        <f>_xll.StatCorrelationCoeff( [0]!ST_SandSavePct_19,[0]!ST_DrivingAccuracy_16)</f>
        <v>-1.3529533289562248E-4</v>
      </c>
      <c r="D33" s="27">
        <f>_xll.StatCorrelationCoeff( [0]!ST_SandSavePct_19,[0]!ST_GreensinRegulation_17)</f>
        <v>-0.16903545204861004</v>
      </c>
      <c r="E33" s="27">
        <f>_xll.StatCorrelationCoeff( [0]!ST_SandSavePct_19,[0]!ST_PuttingAverage_18)</f>
        <v>-0.24969721924092769</v>
      </c>
      <c r="F33" s="27">
        <v>1</v>
      </c>
      <c r="G33" s="27"/>
      <c r="H33" s="27"/>
    </row>
    <row r="34" spans="1:8" x14ac:dyDescent="0.25">
      <c r="A34" s="24" t="s">
        <v>389</v>
      </c>
      <c r="B34" s="27">
        <f>_xll.StatCorrelationCoeff( [0]!ST_BirdiesRound_24,[0]!ST_YardsDrive_15)</f>
        <v>0.1044595179828596</v>
      </c>
      <c r="C34" s="27">
        <f>_xll.StatCorrelationCoeff( [0]!ST_BirdiesRound_24,[0]!ST_DrivingAccuracy_16)</f>
        <v>-3.5219248413839409E-2</v>
      </c>
      <c r="D34" s="27">
        <f>_xll.StatCorrelationCoeff( [0]!ST_BirdiesRound_24,[0]!ST_GreensinRegulation_17)</f>
        <v>0.27118052909753743</v>
      </c>
      <c r="E34" s="27">
        <f>_xll.StatCorrelationCoeff( [0]!ST_BirdiesRound_24,[0]!ST_PuttingAverage_18)</f>
        <v>-9.3510996515810171E-2</v>
      </c>
      <c r="F34" s="27">
        <f>_xll.StatCorrelationCoeff( [0]!ST_BirdiesRound_24,[0]!ST_SandSavePct_19)</f>
        <v>6.7759798812772748E-2</v>
      </c>
      <c r="G34" s="27">
        <v>1</v>
      </c>
      <c r="H34" s="27"/>
    </row>
    <row r="35" spans="1:8" x14ac:dyDescent="0.25">
      <c r="A35" s="24" t="s">
        <v>746</v>
      </c>
      <c r="B35" s="28">
        <f>_xll.StatCorrelationCoeff( [0]!ST_EarningsEvent_22,[0]!ST_YardsDrive_15)</f>
        <v>0.27419116397709464</v>
      </c>
      <c r="C35" s="28">
        <f>_xll.StatCorrelationCoeff( [0]!ST_EarningsEvent_22,[0]!ST_DrivingAccuracy_16)</f>
        <v>-0.11442683282916491</v>
      </c>
      <c r="D35" s="28">
        <f>_xll.StatCorrelationCoeff( [0]!ST_EarningsEvent_22,[0]!ST_GreensinRegulation_17)</f>
        <v>0.30797458081728735</v>
      </c>
      <c r="E35" s="28">
        <f>_xll.StatCorrelationCoeff( [0]!ST_EarningsEvent_22,[0]!ST_PuttingAverage_18)</f>
        <v>-0.25123547536512708</v>
      </c>
      <c r="F35" s="28">
        <f>_xll.StatCorrelationCoeff( [0]!ST_EarningsEvent_22,[0]!ST_SandSavePct_19)</f>
        <v>0.21077924584386565</v>
      </c>
      <c r="G35" s="28">
        <f>_xll.StatCorrelationCoeff( [0]!ST_EarningsEvent_22,[0]!ST_BirdiesRound_24)</f>
        <v>0.4466717001626741</v>
      </c>
      <c r="H35" s="27">
        <v>1</v>
      </c>
    </row>
  </sheetData>
  <pageMargins left="0.7" right="0.7" top="0.75" bottom="0.75" header="0.3" footer="0.3"/>
  <pageSetup orientation="portrait" blackAndWhite="1"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ColWidth="12.7109375" defaultRowHeight="15" x14ac:dyDescent="0.25"/>
  <cols>
    <col min="1" max="2" width="12.7109375" customWidth="1"/>
    <col min="7" max="8" width="12.7109375" customWidth="1"/>
    <col min="13" max="14" width="12.7109375" customWidth="1"/>
  </cols>
  <sheetData>
    <row r="1" spans="1:2" s="15" customFormat="1" ht="18.75" x14ac:dyDescent="0.3">
      <c r="A1" s="21" t="s">
        <v>756</v>
      </c>
      <c r="B1" s="19"/>
    </row>
    <row r="2" spans="1:2" s="15" customFormat="1" ht="11.25" x14ac:dyDescent="0.2">
      <c r="A2" s="17" t="s">
        <v>757</v>
      </c>
      <c r="B2" s="19" t="s">
        <v>766</v>
      </c>
    </row>
    <row r="3" spans="1:2" s="15" customFormat="1" ht="11.25" x14ac:dyDescent="0.2">
      <c r="A3" s="17" t="s">
        <v>759</v>
      </c>
      <c r="B3" s="19" t="s">
        <v>760</v>
      </c>
    </row>
    <row r="4" spans="1:2" s="15" customFormat="1" ht="11.25" x14ac:dyDescent="0.2">
      <c r="A4" s="17" t="s">
        <v>761</v>
      </c>
      <c r="B4" s="19" t="s">
        <v>762</v>
      </c>
    </row>
    <row r="5" spans="1:2" s="16" customFormat="1" ht="11.25" x14ac:dyDescent="0.2">
      <c r="A5" s="18" t="s">
        <v>763</v>
      </c>
      <c r="B5" s="20" t="s">
        <v>764</v>
      </c>
    </row>
    <row r="24" spans="1:14" x14ac:dyDescent="0.25">
      <c r="A24" s="29" t="s">
        <v>767</v>
      </c>
      <c r="B24" s="30">
        <f>_xll.StatCorrelationCoeff(ST_YardsDrive,ST_EarningsEvent_28)</f>
        <v>0.17507629522810575</v>
      </c>
      <c r="G24" s="29" t="s">
        <v>767</v>
      </c>
      <c r="H24" s="30">
        <f>_xll.StatCorrelationCoeff(ST_DrivingAccuracy,ST_EarningsEvent_28)</f>
        <v>-8.5363089981752807E-2</v>
      </c>
      <c r="M24" s="29" t="s">
        <v>767</v>
      </c>
      <c r="N24" s="30">
        <f>_xll.StatCorrelationCoeff(ST_PuttingAverage,ST_EarningsEvent_28)</f>
        <v>-0.46204039233392119</v>
      </c>
    </row>
  </sheetData>
  <pageMargins left="0.7" right="0.7" top="0.75" bottom="0.75" header="0.3" footer="0.3"/>
  <pageSetup orientation="portrait" blackAndWhite="1"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election activeCell="A6" sqref="A6"/>
    </sheetView>
  </sheetViews>
  <sheetFormatPr defaultColWidth="12.7109375" defaultRowHeight="15" x14ac:dyDescent="0.25"/>
  <cols>
    <col min="1" max="2" width="12.7109375" customWidth="1"/>
    <col min="7" max="8" width="12.7109375" customWidth="1"/>
    <col min="13" max="14" width="12.7109375" customWidth="1"/>
  </cols>
  <sheetData>
    <row r="1" spans="1:2" s="15" customFormat="1" ht="18.75" x14ac:dyDescent="0.3">
      <c r="A1" s="21" t="s">
        <v>756</v>
      </c>
      <c r="B1" s="19"/>
    </row>
    <row r="2" spans="1:2" s="15" customFormat="1" ht="11.25" x14ac:dyDescent="0.2">
      <c r="A2" s="17" t="s">
        <v>757</v>
      </c>
      <c r="B2" s="19" t="s">
        <v>766</v>
      </c>
    </row>
    <row r="3" spans="1:2" s="15" customFormat="1" ht="11.25" x14ac:dyDescent="0.2">
      <c r="A3" s="17" t="s">
        <v>759</v>
      </c>
      <c r="B3" s="19" t="s">
        <v>760</v>
      </c>
    </row>
    <row r="4" spans="1:2" s="15" customFormat="1" ht="11.25" x14ac:dyDescent="0.2">
      <c r="A4" s="17" t="s">
        <v>761</v>
      </c>
      <c r="B4" s="19" t="s">
        <v>762</v>
      </c>
    </row>
    <row r="5" spans="1:2" s="16" customFormat="1" ht="11.25" x14ac:dyDescent="0.2">
      <c r="A5" s="18" t="s">
        <v>763</v>
      </c>
      <c r="B5" s="20" t="s">
        <v>764</v>
      </c>
    </row>
    <row r="24" spans="1:14" x14ac:dyDescent="0.25">
      <c r="A24" s="29" t="s">
        <v>767</v>
      </c>
      <c r="B24" s="30">
        <f>_xll.StatCorrelationCoeff(ST_YardsDrive_13,ST_EarningsEvent_25)</f>
        <v>0.14946418036263501</v>
      </c>
      <c r="G24" s="29" t="s">
        <v>767</v>
      </c>
      <c r="H24" s="30">
        <f>_xll.StatCorrelationCoeff(ST_DrivingAccuracy_14,ST_EarningsEvent_25)</f>
        <v>-0.22873545234002829</v>
      </c>
      <c r="M24" s="29" t="s">
        <v>767</v>
      </c>
      <c r="N24" s="30">
        <f>_xll.StatCorrelationCoeff(ST_PuttingAverage_16,ST_EarningsEvent_25)</f>
        <v>-0.23874936337859307</v>
      </c>
    </row>
  </sheetData>
  <pageMargins left="0.7" right="0.7" top="0.75" bottom="0.75" header="0.3" footer="0.3"/>
  <pageSetup orientation="portrait" blackAndWhite="1"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election activeCell="A6" sqref="A6"/>
    </sheetView>
  </sheetViews>
  <sheetFormatPr defaultColWidth="12.7109375" defaultRowHeight="15" x14ac:dyDescent="0.25"/>
  <cols>
    <col min="1" max="2" width="12.7109375" customWidth="1"/>
    <col min="7" max="8" width="12.7109375" customWidth="1"/>
    <col min="13" max="14" width="12.7109375" customWidth="1"/>
  </cols>
  <sheetData>
    <row r="1" spans="1:2" s="15" customFormat="1" ht="18.75" x14ac:dyDescent="0.3">
      <c r="A1" s="21" t="s">
        <v>756</v>
      </c>
      <c r="B1" s="19"/>
    </row>
    <row r="2" spans="1:2" s="15" customFormat="1" ht="11.25" x14ac:dyDescent="0.2">
      <c r="A2" s="17" t="s">
        <v>757</v>
      </c>
      <c r="B2" s="19" t="s">
        <v>766</v>
      </c>
    </row>
    <row r="3" spans="1:2" s="15" customFormat="1" ht="11.25" x14ac:dyDescent="0.2">
      <c r="A3" s="17" t="s">
        <v>759</v>
      </c>
      <c r="B3" s="19" t="s">
        <v>760</v>
      </c>
    </row>
    <row r="4" spans="1:2" s="15" customFormat="1" ht="11.25" x14ac:dyDescent="0.2">
      <c r="A4" s="17" t="s">
        <v>761</v>
      </c>
      <c r="B4" s="19" t="s">
        <v>762</v>
      </c>
    </row>
    <row r="5" spans="1:2" s="16" customFormat="1" ht="11.25" x14ac:dyDescent="0.2">
      <c r="A5" s="18" t="s">
        <v>763</v>
      </c>
      <c r="B5" s="20" t="s">
        <v>764</v>
      </c>
    </row>
    <row r="24" spans="1:14" x14ac:dyDescent="0.25">
      <c r="A24" s="29" t="s">
        <v>767</v>
      </c>
      <c r="B24" s="30">
        <f>_xll.StatCorrelationCoeff(ST_YardsDrive_15,ST_EarningsEvent_22)</f>
        <v>0.27419116397709464</v>
      </c>
      <c r="G24" s="29" t="s">
        <v>767</v>
      </c>
      <c r="H24" s="30">
        <f>_xll.StatCorrelationCoeff(ST_DrivingAccuracy_16,ST_EarningsEvent_22)</f>
        <v>-0.11442683282916491</v>
      </c>
      <c r="M24" s="29" t="s">
        <v>767</v>
      </c>
      <c r="N24" s="30">
        <f>_xll.StatCorrelationCoeff(ST_PuttingAverage_18,ST_EarningsEvent_22)</f>
        <v>-0.25123547536512708</v>
      </c>
    </row>
  </sheetData>
  <pageMargins left="0.7" right="0.7" top="0.75" bottom="0.75" header="0.3" footer="0.3"/>
  <pageSetup orientation="portrait" blackAndWhite="1"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workbookViewId="0"/>
  </sheetViews>
  <sheetFormatPr defaultColWidth="30.7109375" defaultRowHeight="15" x14ac:dyDescent="0.25"/>
  <cols>
    <col min="1" max="1" width="30.7109375" style="12"/>
    <col min="2" max="16384" width="30.7109375" style="11"/>
  </cols>
  <sheetData>
    <row r="1" spans="1:20" x14ac:dyDescent="0.25">
      <c r="A1" s="12" t="s">
        <v>467</v>
      </c>
      <c r="B1" s="11" t="s">
        <v>683</v>
      </c>
      <c r="C1" s="11" t="s">
        <v>458</v>
      </c>
      <c r="D1" s="11">
        <v>6</v>
      </c>
      <c r="E1" s="11" t="s">
        <v>459</v>
      </c>
      <c r="F1" s="11">
        <v>0</v>
      </c>
      <c r="G1" s="11" t="s">
        <v>460</v>
      </c>
      <c r="H1" s="11">
        <v>0</v>
      </c>
      <c r="I1" s="11" t="s">
        <v>461</v>
      </c>
      <c r="J1" s="11">
        <v>1</v>
      </c>
      <c r="K1" s="11" t="s">
        <v>462</v>
      </c>
      <c r="L1" s="11">
        <v>0</v>
      </c>
      <c r="M1" s="11" t="s">
        <v>463</v>
      </c>
      <c r="N1" s="11">
        <v>0</v>
      </c>
      <c r="O1" s="11" t="s">
        <v>464</v>
      </c>
      <c r="P1" s="11">
        <v>1</v>
      </c>
      <c r="Q1" s="11" t="s">
        <v>465</v>
      </c>
      <c r="R1" s="11">
        <v>0</v>
      </c>
      <c r="S1" s="11" t="s">
        <v>466</v>
      </c>
      <c r="T1" s="11">
        <v>0</v>
      </c>
    </row>
    <row r="2" spans="1:20" x14ac:dyDescent="0.25">
      <c r="A2" s="12" t="s">
        <v>469</v>
      </c>
      <c r="B2" s="11" t="s">
        <v>684</v>
      </c>
    </row>
    <row r="3" spans="1:20" x14ac:dyDescent="0.25">
      <c r="A3" s="12" t="s">
        <v>471</v>
      </c>
      <c r="B3" s="11" t="b">
        <f>IF(B10&gt;256,"TripUpST110AndEarlier",FALSE)</f>
        <v>0</v>
      </c>
    </row>
    <row r="4" spans="1:20" x14ac:dyDescent="0.25">
      <c r="A4" s="12" t="s">
        <v>472</v>
      </c>
      <c r="B4" s="11" t="s">
        <v>473</v>
      </c>
    </row>
    <row r="5" spans="1:20" x14ac:dyDescent="0.25">
      <c r="A5" s="12" t="s">
        <v>474</v>
      </c>
      <c r="B5" s="11" t="b">
        <v>1</v>
      </c>
    </row>
    <row r="6" spans="1:20" x14ac:dyDescent="0.25">
      <c r="A6" s="12" t="s">
        <v>475</v>
      </c>
      <c r="B6" s="11" t="b">
        <v>1</v>
      </c>
    </row>
    <row r="7" spans="1:20" x14ac:dyDescent="0.25">
      <c r="A7" s="12" t="s">
        <v>476</v>
      </c>
      <c r="B7" s="11" t="str">
        <f>'2005'!$A$1:$T$201</f>
        <v>Kenny Perry</v>
      </c>
    </row>
    <row r="8" spans="1:20" x14ac:dyDescent="0.25">
      <c r="A8" s="12" t="s">
        <v>477</v>
      </c>
      <c r="B8" s="11">
        <v>1</v>
      </c>
    </row>
    <row r="9" spans="1:20" x14ac:dyDescent="0.25">
      <c r="A9" s="12" t="s">
        <v>478</v>
      </c>
      <c r="B9" s="11">
        <f>1</f>
        <v>1</v>
      </c>
    </row>
    <row r="10" spans="1:20" x14ac:dyDescent="0.25">
      <c r="A10" s="12" t="s">
        <v>479</v>
      </c>
      <c r="B10" s="11">
        <v>20</v>
      </c>
    </row>
    <row r="12" spans="1:20" x14ac:dyDescent="0.25">
      <c r="A12" s="12" t="s">
        <v>480</v>
      </c>
      <c r="B12" s="11" t="s">
        <v>788</v>
      </c>
      <c r="C12" s="11" t="s">
        <v>481</v>
      </c>
      <c r="D12" s="11" t="s">
        <v>685</v>
      </c>
      <c r="E12" s="11" t="b">
        <v>1</v>
      </c>
      <c r="F12" s="11">
        <v>0</v>
      </c>
      <c r="G12" s="11">
        <v>4</v>
      </c>
    </row>
    <row r="13" spans="1:20" x14ac:dyDescent="0.25">
      <c r="A13" s="12" t="s">
        <v>483</v>
      </c>
      <c r="B13" s="11">
        <f>'2005'!$A$1:$A$201</f>
        <v>12</v>
      </c>
    </row>
    <row r="14" spans="1:20" x14ac:dyDescent="0.25">
      <c r="A14" s="12" t="s">
        <v>484</v>
      </c>
    </row>
    <row r="15" spans="1:20" x14ac:dyDescent="0.25">
      <c r="A15" s="12" t="s">
        <v>485</v>
      </c>
      <c r="B15" s="11" t="s">
        <v>789</v>
      </c>
      <c r="C15" s="11" t="s">
        <v>486</v>
      </c>
      <c r="D15" s="11" t="s">
        <v>686</v>
      </c>
      <c r="E15" s="11" t="b">
        <v>1</v>
      </c>
      <c r="F15" s="11">
        <v>0</v>
      </c>
      <c r="G15" s="11">
        <v>4</v>
      </c>
    </row>
    <row r="16" spans="1:20" x14ac:dyDescent="0.25">
      <c r="A16" s="12" t="s">
        <v>488</v>
      </c>
      <c r="B16" s="11" t="str">
        <f>'2005'!$B$1:$B$201</f>
        <v>Adam Scott</v>
      </c>
    </row>
    <row r="17" spans="1:7" x14ac:dyDescent="0.25">
      <c r="A17" s="12" t="s">
        <v>489</v>
      </c>
    </row>
    <row r="18" spans="1:7" x14ac:dyDescent="0.25">
      <c r="A18" s="12" t="s">
        <v>490</v>
      </c>
      <c r="B18" s="11" t="s">
        <v>790</v>
      </c>
      <c r="C18" s="11" t="s">
        <v>491</v>
      </c>
      <c r="D18" s="11" t="s">
        <v>687</v>
      </c>
      <c r="E18" s="11" t="b">
        <v>1</v>
      </c>
      <c r="F18" s="11">
        <v>0</v>
      </c>
      <c r="G18" s="11">
        <v>4</v>
      </c>
    </row>
    <row r="19" spans="1:7" x14ac:dyDescent="0.25">
      <c r="A19" s="12" t="s">
        <v>493</v>
      </c>
      <c r="B19" s="11">
        <f>'2005'!$C$1:$C$201</f>
        <v>24</v>
      </c>
    </row>
    <row r="20" spans="1:7" x14ac:dyDescent="0.25">
      <c r="A20" s="12" t="s">
        <v>494</v>
      </c>
    </row>
    <row r="21" spans="1:7" x14ac:dyDescent="0.25">
      <c r="A21" s="12" t="s">
        <v>495</v>
      </c>
      <c r="B21" s="11" t="s">
        <v>791</v>
      </c>
      <c r="C21" s="11" t="s">
        <v>496</v>
      </c>
      <c r="D21" s="11" t="s">
        <v>688</v>
      </c>
      <c r="E21" s="11" t="b">
        <v>1</v>
      </c>
      <c r="F21" s="11">
        <v>0</v>
      </c>
      <c r="G21" s="11">
        <v>4</v>
      </c>
    </row>
    <row r="22" spans="1:7" x14ac:dyDescent="0.25">
      <c r="A22" s="12" t="s">
        <v>498</v>
      </c>
      <c r="B22" s="11">
        <f>'2005'!$D$1:$D$201</f>
        <v>26</v>
      </c>
    </row>
    <row r="23" spans="1:7" x14ac:dyDescent="0.25">
      <c r="A23" s="12" t="s">
        <v>499</v>
      </c>
    </row>
    <row r="24" spans="1:7" x14ac:dyDescent="0.25">
      <c r="A24" s="12" t="s">
        <v>500</v>
      </c>
      <c r="B24" s="11" t="s">
        <v>792</v>
      </c>
      <c r="C24" s="11" t="s">
        <v>501</v>
      </c>
      <c r="D24" s="11" t="s">
        <v>689</v>
      </c>
      <c r="E24" s="11" t="b">
        <v>1</v>
      </c>
      <c r="F24" s="11">
        <v>0</v>
      </c>
      <c r="G24" s="11">
        <v>4</v>
      </c>
    </row>
    <row r="25" spans="1:7" x14ac:dyDescent="0.25">
      <c r="A25" s="12" t="s">
        <v>503</v>
      </c>
      <c r="B25" s="11">
        <f>'2005'!$E$1:$E$201</f>
        <v>123</v>
      </c>
    </row>
    <row r="26" spans="1:7" x14ac:dyDescent="0.25">
      <c r="A26" s="12" t="s">
        <v>504</v>
      </c>
    </row>
    <row r="27" spans="1:7" x14ac:dyDescent="0.25">
      <c r="A27" s="12" t="s">
        <v>505</v>
      </c>
      <c r="B27" s="11" t="s">
        <v>793</v>
      </c>
      <c r="C27" s="11" t="s">
        <v>506</v>
      </c>
      <c r="D27" s="11" t="s">
        <v>690</v>
      </c>
      <c r="E27" s="11" t="b">
        <v>1</v>
      </c>
      <c r="F27" s="11">
        <v>0</v>
      </c>
      <c r="G27" s="11">
        <v>4</v>
      </c>
    </row>
    <row r="28" spans="1:7" x14ac:dyDescent="0.25">
      <c r="A28" s="12" t="s">
        <v>508</v>
      </c>
      <c r="B28" s="11">
        <f>'2005'!$F$1:$F$201</f>
        <v>22</v>
      </c>
    </row>
    <row r="29" spans="1:7" x14ac:dyDescent="0.25">
      <c r="A29" s="12" t="s">
        <v>509</v>
      </c>
    </row>
    <row r="30" spans="1:7" x14ac:dyDescent="0.25">
      <c r="A30" s="12" t="s">
        <v>510</v>
      </c>
      <c r="B30" s="11" t="s">
        <v>794</v>
      </c>
      <c r="C30" s="11" t="s">
        <v>511</v>
      </c>
      <c r="D30" s="11" t="s">
        <v>691</v>
      </c>
      <c r="E30" s="11" t="b">
        <v>1</v>
      </c>
      <c r="F30" s="11">
        <v>0</v>
      </c>
      <c r="G30" s="11">
        <v>4</v>
      </c>
    </row>
    <row r="31" spans="1:7" x14ac:dyDescent="0.25">
      <c r="A31" s="12" t="s">
        <v>513</v>
      </c>
      <c r="B31" s="11">
        <f>'2005'!$G$1:$G$201</f>
        <v>7</v>
      </c>
    </row>
    <row r="32" spans="1:7" x14ac:dyDescent="0.25">
      <c r="A32" s="12" t="s">
        <v>514</v>
      </c>
    </row>
    <row r="33" spans="1:7" x14ac:dyDescent="0.25">
      <c r="A33" s="12" t="s">
        <v>515</v>
      </c>
      <c r="B33" s="11" t="s">
        <v>795</v>
      </c>
      <c r="C33" s="11" t="s">
        <v>516</v>
      </c>
      <c r="D33" s="11" t="s">
        <v>692</v>
      </c>
      <c r="E33" s="11" t="b">
        <v>1</v>
      </c>
      <c r="F33" s="11">
        <v>0</v>
      </c>
      <c r="G33" s="11">
        <v>4</v>
      </c>
    </row>
    <row r="34" spans="1:7" x14ac:dyDescent="0.25">
      <c r="A34" s="12" t="s">
        <v>518</v>
      </c>
      <c r="B34" s="11">
        <f>'2005'!$H$1:$H$201</f>
        <v>1</v>
      </c>
    </row>
    <row r="35" spans="1:7" x14ac:dyDescent="0.25">
      <c r="A35" s="12" t="s">
        <v>519</v>
      </c>
    </row>
    <row r="36" spans="1:7" x14ac:dyDescent="0.25">
      <c r="A36" s="12" t="s">
        <v>520</v>
      </c>
      <c r="B36" s="11" t="s">
        <v>796</v>
      </c>
      <c r="C36" s="11" t="s">
        <v>521</v>
      </c>
      <c r="D36" s="11" t="s">
        <v>693</v>
      </c>
      <c r="E36" s="11" t="b">
        <v>1</v>
      </c>
      <c r="F36" s="11">
        <v>0</v>
      </c>
      <c r="G36" s="11">
        <v>4</v>
      </c>
    </row>
    <row r="37" spans="1:7" x14ac:dyDescent="0.25">
      <c r="A37" s="12" t="s">
        <v>523</v>
      </c>
      <c r="B37" s="13">
        <f>'2005'!$I$1:$I$201</f>
        <v>1827573.5</v>
      </c>
    </row>
    <row r="38" spans="1:7" x14ac:dyDescent="0.25">
      <c r="A38" s="12" t="s">
        <v>524</v>
      </c>
    </row>
    <row r="39" spans="1:7" x14ac:dyDescent="0.25">
      <c r="A39" s="12" t="s">
        <v>525</v>
      </c>
      <c r="B39" s="11" t="s">
        <v>797</v>
      </c>
      <c r="C39" s="11" t="s">
        <v>526</v>
      </c>
      <c r="D39" s="11" t="s">
        <v>694</v>
      </c>
      <c r="E39" s="11" t="b">
        <v>1</v>
      </c>
      <c r="F39" s="11">
        <v>0</v>
      </c>
      <c r="G39" s="11">
        <v>4</v>
      </c>
    </row>
    <row r="40" spans="1:7" x14ac:dyDescent="0.25">
      <c r="A40" s="12" t="s">
        <v>528</v>
      </c>
      <c r="B40" s="11">
        <f>'2005'!$J$1:$J$201</f>
        <v>290</v>
      </c>
    </row>
    <row r="41" spans="1:7" x14ac:dyDescent="0.25">
      <c r="A41" s="12" t="s">
        <v>529</v>
      </c>
    </row>
    <row r="42" spans="1:7" x14ac:dyDescent="0.25">
      <c r="A42" s="12" t="s">
        <v>530</v>
      </c>
      <c r="B42" s="11" t="s">
        <v>798</v>
      </c>
      <c r="C42" s="11" t="s">
        <v>531</v>
      </c>
      <c r="D42" s="11" t="s">
        <v>695</v>
      </c>
      <c r="E42" s="11" t="b">
        <v>1</v>
      </c>
      <c r="F42" s="11">
        <v>0</v>
      </c>
      <c r="G42" s="11">
        <v>4</v>
      </c>
    </row>
    <row r="43" spans="1:7" x14ac:dyDescent="0.25">
      <c r="A43" s="12" t="s">
        <v>533</v>
      </c>
      <c r="B43" s="11">
        <f>'2005'!$K$1:$K$201</f>
        <v>49.3</v>
      </c>
    </row>
    <row r="44" spans="1:7" x14ac:dyDescent="0.25">
      <c r="A44" s="12" t="s">
        <v>534</v>
      </c>
    </row>
    <row r="45" spans="1:7" x14ac:dyDescent="0.25">
      <c r="A45" s="12" t="s">
        <v>535</v>
      </c>
      <c r="B45" s="11" t="s">
        <v>799</v>
      </c>
      <c r="C45" s="11" t="s">
        <v>536</v>
      </c>
      <c r="D45" s="11" t="s">
        <v>696</v>
      </c>
      <c r="E45" s="11" t="b">
        <v>1</v>
      </c>
      <c r="F45" s="11">
        <v>0</v>
      </c>
      <c r="G45" s="11">
        <v>4</v>
      </c>
    </row>
    <row r="46" spans="1:7" x14ac:dyDescent="0.25">
      <c r="A46" s="12" t="s">
        <v>538</v>
      </c>
      <c r="B46" s="11">
        <f>'2005'!$L$1:$L$201</f>
        <v>62.1</v>
      </c>
    </row>
    <row r="47" spans="1:7" x14ac:dyDescent="0.25">
      <c r="A47" s="12" t="s">
        <v>539</v>
      </c>
    </row>
    <row r="48" spans="1:7" x14ac:dyDescent="0.25">
      <c r="A48" s="12" t="s">
        <v>540</v>
      </c>
      <c r="B48" s="11" t="s">
        <v>800</v>
      </c>
      <c r="C48" s="11" t="s">
        <v>541</v>
      </c>
      <c r="D48" s="11" t="s">
        <v>697</v>
      </c>
      <c r="E48" s="11" t="b">
        <v>1</v>
      </c>
      <c r="F48" s="11">
        <v>0</v>
      </c>
      <c r="G48" s="11">
        <v>4</v>
      </c>
    </row>
    <row r="49" spans="1:7" x14ac:dyDescent="0.25">
      <c r="A49" s="12" t="s">
        <v>543</v>
      </c>
      <c r="B49" s="11">
        <f>'2005'!$M$1:$M$201</f>
        <v>1.7789999999999999</v>
      </c>
    </row>
    <row r="50" spans="1:7" x14ac:dyDescent="0.25">
      <c r="A50" s="12" t="s">
        <v>544</v>
      </c>
    </row>
    <row r="51" spans="1:7" x14ac:dyDescent="0.25">
      <c r="A51" s="12" t="s">
        <v>545</v>
      </c>
      <c r="B51" s="11" t="s">
        <v>801</v>
      </c>
      <c r="C51" s="11" t="s">
        <v>546</v>
      </c>
      <c r="D51" s="11" t="s">
        <v>698</v>
      </c>
      <c r="E51" s="11" t="b">
        <v>1</v>
      </c>
      <c r="F51" s="11">
        <v>0</v>
      </c>
      <c r="G51" s="11">
        <v>4</v>
      </c>
    </row>
    <row r="52" spans="1:7" x14ac:dyDescent="0.25">
      <c r="A52" s="12" t="s">
        <v>548</v>
      </c>
      <c r="B52" s="11">
        <f>'2005'!$N$1:$N$201</f>
        <v>45.1</v>
      </c>
    </row>
    <row r="53" spans="1:7" x14ac:dyDescent="0.25">
      <c r="A53" s="12" t="s">
        <v>549</v>
      </c>
    </row>
    <row r="54" spans="1:7" x14ac:dyDescent="0.25">
      <c r="A54" s="12" t="s">
        <v>550</v>
      </c>
      <c r="B54" s="11" t="s">
        <v>802</v>
      </c>
      <c r="C54" s="11" t="s">
        <v>551</v>
      </c>
      <c r="D54" s="11" t="s">
        <v>699</v>
      </c>
      <c r="E54" s="11" t="b">
        <v>1</v>
      </c>
      <c r="F54" s="11">
        <v>0</v>
      </c>
      <c r="G54" s="11">
        <v>4</v>
      </c>
    </row>
    <row r="55" spans="1:7" x14ac:dyDescent="0.25">
      <c r="A55" s="12" t="s">
        <v>553</v>
      </c>
      <c r="B55" s="11">
        <f>'2005'!$O$1:$O$201</f>
        <v>1</v>
      </c>
    </row>
    <row r="56" spans="1:7" x14ac:dyDescent="0.25">
      <c r="A56" s="12" t="s">
        <v>554</v>
      </c>
    </row>
    <row r="57" spans="1:7" x14ac:dyDescent="0.25">
      <c r="A57" s="12" t="s">
        <v>555</v>
      </c>
      <c r="B57" s="11" t="s">
        <v>803</v>
      </c>
      <c r="C57" s="11" t="s">
        <v>556</v>
      </c>
      <c r="D57" s="11" t="s">
        <v>700</v>
      </c>
      <c r="E57" s="11" t="b">
        <v>1</v>
      </c>
      <c r="F57" s="11">
        <v>0</v>
      </c>
      <c r="G57" s="11">
        <v>4</v>
      </c>
    </row>
    <row r="58" spans="1:7" x14ac:dyDescent="0.25">
      <c r="A58" s="12" t="s">
        <v>558</v>
      </c>
      <c r="B58" s="11">
        <f>'2005'!$P$1:$P$201</f>
        <v>261</v>
      </c>
    </row>
    <row r="59" spans="1:7" x14ac:dyDescent="0.25">
      <c r="A59" s="12" t="s">
        <v>559</v>
      </c>
    </row>
    <row r="60" spans="1:7" x14ac:dyDescent="0.25">
      <c r="A60" s="12" t="s">
        <v>560</v>
      </c>
      <c r="B60" s="11" t="s">
        <v>804</v>
      </c>
      <c r="C60" s="11" t="s">
        <v>561</v>
      </c>
      <c r="D60" s="11" t="s">
        <v>701</v>
      </c>
      <c r="E60" s="11" t="b">
        <v>1</v>
      </c>
      <c r="F60" s="11">
        <v>0</v>
      </c>
      <c r="G60" s="11">
        <v>4</v>
      </c>
    </row>
    <row r="61" spans="1:7" x14ac:dyDescent="0.25">
      <c r="A61" s="12" t="s">
        <v>563</v>
      </c>
      <c r="B61" s="11">
        <f>'2005'!$Q$1:$Q$201</f>
        <v>1014</v>
      </c>
    </row>
    <row r="62" spans="1:7" x14ac:dyDescent="0.25">
      <c r="A62" s="12" t="s">
        <v>564</v>
      </c>
    </row>
    <row r="63" spans="1:7" x14ac:dyDescent="0.25">
      <c r="A63" s="12" t="s">
        <v>565</v>
      </c>
      <c r="B63" s="11" t="s">
        <v>805</v>
      </c>
      <c r="C63" s="11" t="s">
        <v>566</v>
      </c>
      <c r="D63" s="11" t="s">
        <v>702</v>
      </c>
      <c r="E63" s="11" t="b">
        <v>1</v>
      </c>
      <c r="F63" s="11">
        <v>0</v>
      </c>
      <c r="G63" s="11">
        <v>4</v>
      </c>
    </row>
    <row r="64" spans="1:7" x14ac:dyDescent="0.25">
      <c r="A64" s="12" t="s">
        <v>568</v>
      </c>
      <c r="B64" s="11">
        <f>'2005'!$R$1:$R$201</f>
        <v>249</v>
      </c>
    </row>
    <row r="65" spans="1:7" x14ac:dyDescent="0.25">
      <c r="A65" s="12" t="s">
        <v>569</v>
      </c>
    </row>
    <row r="66" spans="1:7" x14ac:dyDescent="0.25">
      <c r="A66" s="12" t="s">
        <v>570</v>
      </c>
      <c r="B66" s="11" t="s">
        <v>806</v>
      </c>
      <c r="C66" s="11" t="s">
        <v>571</v>
      </c>
      <c r="D66" s="11" t="s">
        <v>749</v>
      </c>
      <c r="E66" s="11" t="b">
        <v>1</v>
      </c>
      <c r="F66" s="11">
        <v>0</v>
      </c>
      <c r="G66" s="11">
        <v>4</v>
      </c>
    </row>
    <row r="67" spans="1:7" x14ac:dyDescent="0.25">
      <c r="A67" s="12" t="s">
        <v>573</v>
      </c>
      <c r="B67" s="11">
        <f>'2005'!$T$1:$T$201</f>
        <v>39834.428571428572</v>
      </c>
    </row>
    <row r="68" spans="1:7" x14ac:dyDescent="0.25">
      <c r="A68" s="12" t="s">
        <v>574</v>
      </c>
    </row>
    <row r="69" spans="1:7" x14ac:dyDescent="0.25">
      <c r="A69" s="12" t="s">
        <v>575</v>
      </c>
      <c r="B69" s="11" t="s">
        <v>807</v>
      </c>
      <c r="C69" s="11" t="s">
        <v>576</v>
      </c>
      <c r="D69" s="11" t="s">
        <v>619</v>
      </c>
      <c r="E69" s="11" t="b">
        <v>1</v>
      </c>
      <c r="F69" s="11">
        <v>0</v>
      </c>
      <c r="G69" s="11">
        <v>4</v>
      </c>
    </row>
    <row r="70" spans="1:7" x14ac:dyDescent="0.25">
      <c r="A70" s="12" t="s">
        <v>577</v>
      </c>
      <c r="B70" s="11">
        <f>'2005'!$S$1:$S$201</f>
        <v>3.5180722891566263</v>
      </c>
    </row>
    <row r="71" spans="1:7" x14ac:dyDescent="0.25">
      <c r="A71" s="12" t="s">
        <v>578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workbookViewId="0"/>
  </sheetViews>
  <sheetFormatPr defaultColWidth="30.7109375" defaultRowHeight="15" x14ac:dyDescent="0.25"/>
  <cols>
    <col min="1" max="1" width="30.7109375" style="12"/>
    <col min="2" max="16384" width="30.7109375" style="11"/>
  </cols>
  <sheetData>
    <row r="1" spans="1:20" x14ac:dyDescent="0.25">
      <c r="A1" s="12" t="s">
        <v>467</v>
      </c>
      <c r="B1" s="11" t="s">
        <v>579</v>
      </c>
      <c r="C1" s="11" t="s">
        <v>458</v>
      </c>
      <c r="D1" s="11">
        <v>6</v>
      </c>
      <c r="E1" s="11" t="s">
        <v>459</v>
      </c>
      <c r="F1" s="11">
        <v>0</v>
      </c>
      <c r="G1" s="11" t="s">
        <v>460</v>
      </c>
      <c r="H1" s="11">
        <v>0</v>
      </c>
      <c r="I1" s="11" t="s">
        <v>461</v>
      </c>
      <c r="J1" s="11">
        <v>1</v>
      </c>
      <c r="K1" s="11" t="s">
        <v>462</v>
      </c>
      <c r="L1" s="11">
        <v>0</v>
      </c>
      <c r="M1" s="11" t="s">
        <v>463</v>
      </c>
      <c r="N1" s="11">
        <v>0</v>
      </c>
      <c r="O1" s="11" t="s">
        <v>464</v>
      </c>
      <c r="P1" s="11">
        <v>1</v>
      </c>
      <c r="Q1" s="11" t="s">
        <v>465</v>
      </c>
      <c r="R1" s="11">
        <v>0</v>
      </c>
      <c r="S1" s="11" t="s">
        <v>466</v>
      </c>
      <c r="T1" s="11">
        <v>0</v>
      </c>
    </row>
    <row r="2" spans="1:20" x14ac:dyDescent="0.25">
      <c r="A2" s="12" t="s">
        <v>469</v>
      </c>
      <c r="B2" s="11" t="s">
        <v>580</v>
      </c>
    </row>
    <row r="3" spans="1:20" x14ac:dyDescent="0.25">
      <c r="A3" s="12" t="s">
        <v>471</v>
      </c>
      <c r="B3" s="11" t="b">
        <f>IF(B10&gt;256,"TripUpST110AndEarlier",FALSE)</f>
        <v>0</v>
      </c>
    </row>
    <row r="4" spans="1:20" x14ac:dyDescent="0.25">
      <c r="A4" s="12" t="s">
        <v>472</v>
      </c>
      <c r="B4" s="11" t="s">
        <v>473</v>
      </c>
    </row>
    <row r="5" spans="1:20" x14ac:dyDescent="0.25">
      <c r="A5" s="12" t="s">
        <v>474</v>
      </c>
      <c r="B5" s="11" t="b">
        <v>1</v>
      </c>
    </row>
    <row r="6" spans="1:20" x14ac:dyDescent="0.25">
      <c r="A6" s="12" t="s">
        <v>475</v>
      </c>
      <c r="B6" s="11" t="b">
        <v>1</v>
      </c>
    </row>
    <row r="7" spans="1:20" x14ac:dyDescent="0.25">
      <c r="A7" s="12" t="s">
        <v>476</v>
      </c>
      <c r="B7" s="11" t="str">
        <f>'2006'!$A$1:$T$201</f>
        <v>Phil Mickelson</v>
      </c>
    </row>
    <row r="8" spans="1:20" x14ac:dyDescent="0.25">
      <c r="A8" s="12" t="s">
        <v>477</v>
      </c>
      <c r="B8" s="11">
        <v>1</v>
      </c>
    </row>
    <row r="9" spans="1:20" x14ac:dyDescent="0.25">
      <c r="A9" s="12" t="s">
        <v>478</v>
      </c>
      <c r="B9" s="11">
        <f>1</f>
        <v>1</v>
      </c>
    </row>
    <row r="10" spans="1:20" x14ac:dyDescent="0.25">
      <c r="A10" s="12" t="s">
        <v>479</v>
      </c>
      <c r="B10" s="11">
        <v>20</v>
      </c>
    </row>
    <row r="12" spans="1:20" x14ac:dyDescent="0.25">
      <c r="A12" s="12" t="s">
        <v>480</v>
      </c>
      <c r="B12" s="11" t="s">
        <v>808</v>
      </c>
      <c r="C12" s="11" t="s">
        <v>481</v>
      </c>
      <c r="D12" s="11" t="s">
        <v>581</v>
      </c>
      <c r="E12" s="11" t="b">
        <v>1</v>
      </c>
      <c r="F12" s="11">
        <v>0</v>
      </c>
      <c r="G12" s="11">
        <v>4</v>
      </c>
    </row>
    <row r="13" spans="1:20" x14ac:dyDescent="0.25">
      <c r="A13" s="12" t="s">
        <v>483</v>
      </c>
      <c r="B13" s="11">
        <f>'2006'!$A$1:$A$201</f>
        <v>12</v>
      </c>
    </row>
    <row r="14" spans="1:20" x14ac:dyDescent="0.25">
      <c r="A14" s="12" t="s">
        <v>484</v>
      </c>
    </row>
    <row r="15" spans="1:20" x14ac:dyDescent="0.25">
      <c r="A15" s="12" t="s">
        <v>485</v>
      </c>
      <c r="B15" s="11" t="s">
        <v>809</v>
      </c>
      <c r="C15" s="11" t="s">
        <v>486</v>
      </c>
      <c r="D15" s="11" t="s">
        <v>582</v>
      </c>
      <c r="E15" s="11" t="b">
        <v>1</v>
      </c>
      <c r="F15" s="11">
        <v>0</v>
      </c>
      <c r="G15" s="11">
        <v>4</v>
      </c>
    </row>
    <row r="16" spans="1:20" x14ac:dyDescent="0.25">
      <c r="A16" s="12" t="s">
        <v>488</v>
      </c>
      <c r="B16" s="11" t="str">
        <f>'2006'!$B$1:$B$201</f>
        <v>Stewart Cink</v>
      </c>
    </row>
    <row r="17" spans="1:7" x14ac:dyDescent="0.25">
      <c r="A17" s="12" t="s">
        <v>489</v>
      </c>
    </row>
    <row r="18" spans="1:7" x14ac:dyDescent="0.25">
      <c r="A18" s="12" t="s">
        <v>490</v>
      </c>
      <c r="B18" s="11" t="s">
        <v>810</v>
      </c>
      <c r="C18" s="11" t="s">
        <v>491</v>
      </c>
      <c r="D18" s="11" t="s">
        <v>583</v>
      </c>
      <c r="E18" s="11" t="b">
        <v>1</v>
      </c>
      <c r="F18" s="11">
        <v>0</v>
      </c>
      <c r="G18" s="11">
        <v>4</v>
      </c>
    </row>
    <row r="19" spans="1:7" x14ac:dyDescent="0.25">
      <c r="A19" s="12" t="s">
        <v>493</v>
      </c>
      <c r="B19" s="11">
        <f>'2006'!$C$1:$C$201</f>
        <v>30</v>
      </c>
    </row>
    <row r="20" spans="1:7" x14ac:dyDescent="0.25">
      <c r="A20" s="12" t="s">
        <v>494</v>
      </c>
    </row>
    <row r="21" spans="1:7" x14ac:dyDescent="0.25">
      <c r="A21" s="12" t="s">
        <v>495</v>
      </c>
      <c r="B21" s="11" t="s">
        <v>811</v>
      </c>
      <c r="C21" s="11" t="s">
        <v>496</v>
      </c>
      <c r="D21" s="11" t="s">
        <v>584</v>
      </c>
      <c r="E21" s="11" t="b">
        <v>1</v>
      </c>
      <c r="F21" s="11">
        <v>0</v>
      </c>
      <c r="G21" s="11">
        <v>4</v>
      </c>
    </row>
    <row r="22" spans="1:7" x14ac:dyDescent="0.25">
      <c r="A22" s="12" t="s">
        <v>498</v>
      </c>
      <c r="B22" s="11">
        <f>'2006'!$D$1:$D$201</f>
        <v>31</v>
      </c>
    </row>
    <row r="23" spans="1:7" x14ac:dyDescent="0.25">
      <c r="A23" s="12" t="s">
        <v>499</v>
      </c>
    </row>
    <row r="24" spans="1:7" x14ac:dyDescent="0.25">
      <c r="A24" s="12" t="s">
        <v>500</v>
      </c>
      <c r="B24" s="11" t="s">
        <v>812</v>
      </c>
      <c r="C24" s="11" t="s">
        <v>501</v>
      </c>
      <c r="D24" s="11" t="s">
        <v>585</v>
      </c>
      <c r="E24" s="11" t="b">
        <v>1</v>
      </c>
      <c r="F24" s="11">
        <v>0</v>
      </c>
      <c r="G24" s="11">
        <v>4</v>
      </c>
    </row>
    <row r="25" spans="1:7" x14ac:dyDescent="0.25">
      <c r="A25" s="12" t="s">
        <v>503</v>
      </c>
      <c r="B25" s="11">
        <f>'2006'!$E$1:$E$201</f>
        <v>90</v>
      </c>
    </row>
    <row r="26" spans="1:7" x14ac:dyDescent="0.25">
      <c r="A26" s="12" t="s">
        <v>504</v>
      </c>
    </row>
    <row r="27" spans="1:7" x14ac:dyDescent="0.25">
      <c r="A27" s="12" t="s">
        <v>505</v>
      </c>
      <c r="B27" s="11" t="s">
        <v>813</v>
      </c>
      <c r="C27" s="11" t="s">
        <v>506</v>
      </c>
      <c r="D27" s="11" t="s">
        <v>586</v>
      </c>
      <c r="E27" s="11" t="b">
        <v>1</v>
      </c>
      <c r="F27" s="11">
        <v>0</v>
      </c>
      <c r="G27" s="11">
        <v>4</v>
      </c>
    </row>
    <row r="28" spans="1:7" x14ac:dyDescent="0.25">
      <c r="A28" s="12" t="s">
        <v>508</v>
      </c>
      <c r="B28" s="11">
        <f>'2006'!$F$1:$F$201</f>
        <v>22</v>
      </c>
    </row>
    <row r="29" spans="1:7" x14ac:dyDescent="0.25">
      <c r="A29" s="12" t="s">
        <v>509</v>
      </c>
    </row>
    <row r="30" spans="1:7" x14ac:dyDescent="0.25">
      <c r="A30" s="12" t="s">
        <v>510</v>
      </c>
      <c r="B30" s="11" t="s">
        <v>814</v>
      </c>
      <c r="C30" s="11" t="s">
        <v>511</v>
      </c>
      <c r="D30" s="11" t="s">
        <v>587</v>
      </c>
      <c r="E30" s="11" t="b">
        <v>1</v>
      </c>
      <c r="F30" s="11">
        <v>0</v>
      </c>
      <c r="G30" s="11">
        <v>4</v>
      </c>
    </row>
    <row r="31" spans="1:7" x14ac:dyDescent="0.25">
      <c r="A31" s="12" t="s">
        <v>513</v>
      </c>
      <c r="B31" s="11">
        <f>'2006'!$G$1:$G$201</f>
        <v>2</v>
      </c>
    </row>
    <row r="32" spans="1:7" x14ac:dyDescent="0.25">
      <c r="A32" s="12" t="s">
        <v>514</v>
      </c>
    </row>
    <row r="33" spans="1:7" x14ac:dyDescent="0.25">
      <c r="A33" s="12" t="s">
        <v>515</v>
      </c>
      <c r="B33" s="11" t="s">
        <v>815</v>
      </c>
      <c r="C33" s="11" t="s">
        <v>516</v>
      </c>
      <c r="D33" s="11" t="s">
        <v>588</v>
      </c>
      <c r="E33" s="11" t="b">
        <v>1</v>
      </c>
      <c r="F33" s="11">
        <v>0</v>
      </c>
      <c r="G33" s="11">
        <v>4</v>
      </c>
    </row>
    <row r="34" spans="1:7" x14ac:dyDescent="0.25">
      <c r="A34" s="12" t="s">
        <v>518</v>
      </c>
      <c r="B34" s="11">
        <f>'2006'!$H$1:$H$201</f>
        <v>0</v>
      </c>
    </row>
    <row r="35" spans="1:7" x14ac:dyDescent="0.25">
      <c r="A35" s="12" t="s">
        <v>519</v>
      </c>
    </row>
    <row r="36" spans="1:7" x14ac:dyDescent="0.25">
      <c r="A36" s="12" t="s">
        <v>520</v>
      </c>
      <c r="B36" s="11" t="s">
        <v>816</v>
      </c>
      <c r="C36" s="11" t="s">
        <v>521</v>
      </c>
      <c r="D36" s="11" t="s">
        <v>589</v>
      </c>
      <c r="E36" s="11" t="b">
        <v>1</v>
      </c>
      <c r="F36" s="11">
        <v>0</v>
      </c>
      <c r="G36" s="11">
        <v>4</v>
      </c>
    </row>
    <row r="37" spans="1:7" x14ac:dyDescent="0.25">
      <c r="A37" s="12" t="s">
        <v>523</v>
      </c>
      <c r="B37" s="13">
        <f>'2006'!$I$1:$I$201</f>
        <v>1778597.5</v>
      </c>
    </row>
    <row r="38" spans="1:7" x14ac:dyDescent="0.25">
      <c r="A38" s="12" t="s">
        <v>524</v>
      </c>
    </row>
    <row r="39" spans="1:7" x14ac:dyDescent="0.25">
      <c r="A39" s="12" t="s">
        <v>525</v>
      </c>
      <c r="B39" s="11" t="s">
        <v>817</v>
      </c>
      <c r="C39" s="11" t="s">
        <v>526</v>
      </c>
      <c r="D39" s="11" t="s">
        <v>590</v>
      </c>
      <c r="E39" s="11" t="b">
        <v>1</v>
      </c>
      <c r="F39" s="11">
        <v>0</v>
      </c>
      <c r="G39" s="11">
        <v>4</v>
      </c>
    </row>
    <row r="40" spans="1:7" x14ac:dyDescent="0.25">
      <c r="A40" s="12" t="s">
        <v>528</v>
      </c>
      <c r="B40" s="11">
        <f>'2006'!$J$1:$J$201</f>
        <v>278.10000000000002</v>
      </c>
    </row>
    <row r="41" spans="1:7" x14ac:dyDescent="0.25">
      <c r="A41" s="12" t="s">
        <v>529</v>
      </c>
    </row>
    <row r="42" spans="1:7" x14ac:dyDescent="0.25">
      <c r="A42" s="12" t="s">
        <v>530</v>
      </c>
      <c r="B42" s="11" t="s">
        <v>818</v>
      </c>
      <c r="C42" s="11" t="s">
        <v>531</v>
      </c>
      <c r="D42" s="11" t="s">
        <v>591</v>
      </c>
      <c r="E42" s="11" t="b">
        <v>1</v>
      </c>
      <c r="F42" s="11">
        <v>0</v>
      </c>
      <c r="G42" s="11">
        <v>4</v>
      </c>
    </row>
    <row r="43" spans="1:7" x14ac:dyDescent="0.25">
      <c r="A43" s="12" t="s">
        <v>533</v>
      </c>
      <c r="B43" s="11">
        <f>'2006'!$K$1:$K$201</f>
        <v>61</v>
      </c>
    </row>
    <row r="44" spans="1:7" x14ac:dyDescent="0.25">
      <c r="A44" s="12" t="s">
        <v>534</v>
      </c>
    </row>
    <row r="45" spans="1:7" x14ac:dyDescent="0.25">
      <c r="A45" s="12" t="s">
        <v>535</v>
      </c>
      <c r="B45" s="11" t="s">
        <v>819</v>
      </c>
      <c r="C45" s="11" t="s">
        <v>536</v>
      </c>
      <c r="D45" s="11" t="s">
        <v>592</v>
      </c>
      <c r="E45" s="11" t="b">
        <v>1</v>
      </c>
      <c r="F45" s="11">
        <v>0</v>
      </c>
      <c r="G45" s="11">
        <v>4</v>
      </c>
    </row>
    <row r="46" spans="1:7" x14ac:dyDescent="0.25">
      <c r="A46" s="12" t="s">
        <v>538</v>
      </c>
      <c r="B46" s="11">
        <f>'2006'!$L$1:$L$201</f>
        <v>71.099999999999994</v>
      </c>
    </row>
    <row r="47" spans="1:7" x14ac:dyDescent="0.25">
      <c r="A47" s="12" t="s">
        <v>539</v>
      </c>
    </row>
    <row r="48" spans="1:7" x14ac:dyDescent="0.25">
      <c r="A48" s="12" t="s">
        <v>540</v>
      </c>
      <c r="B48" s="11" t="s">
        <v>820</v>
      </c>
      <c r="C48" s="11" t="s">
        <v>541</v>
      </c>
      <c r="D48" s="11" t="s">
        <v>593</v>
      </c>
      <c r="E48" s="11" t="b">
        <v>1</v>
      </c>
      <c r="F48" s="11">
        <v>0</v>
      </c>
      <c r="G48" s="11">
        <v>4</v>
      </c>
    </row>
    <row r="49" spans="1:7" x14ac:dyDescent="0.25">
      <c r="A49" s="12" t="s">
        <v>543</v>
      </c>
      <c r="B49" s="11">
        <f>'2006'!$M$1:$M$201</f>
        <v>1.786</v>
      </c>
    </row>
    <row r="50" spans="1:7" x14ac:dyDescent="0.25">
      <c r="A50" s="12" t="s">
        <v>544</v>
      </c>
    </row>
    <row r="51" spans="1:7" x14ac:dyDescent="0.25">
      <c r="A51" s="12" t="s">
        <v>545</v>
      </c>
      <c r="B51" s="11" t="s">
        <v>821</v>
      </c>
      <c r="C51" s="11" t="s">
        <v>546</v>
      </c>
      <c r="D51" s="11" t="s">
        <v>594</v>
      </c>
      <c r="E51" s="11" t="b">
        <v>1</v>
      </c>
      <c r="F51" s="11">
        <v>0</v>
      </c>
      <c r="G51" s="11">
        <v>4</v>
      </c>
    </row>
    <row r="52" spans="1:7" x14ac:dyDescent="0.25">
      <c r="A52" s="12" t="s">
        <v>548</v>
      </c>
      <c r="B52" s="11">
        <f>'2006'!$N$1:$N$201</f>
        <v>50.7</v>
      </c>
    </row>
    <row r="53" spans="1:7" x14ac:dyDescent="0.25">
      <c r="A53" s="12" t="s">
        <v>549</v>
      </c>
    </row>
    <row r="54" spans="1:7" x14ac:dyDescent="0.25">
      <c r="A54" s="12" t="s">
        <v>550</v>
      </c>
      <c r="B54" s="11" t="s">
        <v>822</v>
      </c>
      <c r="C54" s="11" t="s">
        <v>551</v>
      </c>
      <c r="D54" s="11" t="s">
        <v>595</v>
      </c>
      <c r="E54" s="11" t="b">
        <v>1</v>
      </c>
      <c r="F54" s="11">
        <v>0</v>
      </c>
      <c r="G54" s="11">
        <v>4</v>
      </c>
    </row>
    <row r="55" spans="1:7" x14ac:dyDescent="0.25">
      <c r="A55" s="12" t="s">
        <v>553</v>
      </c>
      <c r="B55" s="11">
        <f>'2006'!$O$1:$O$201</f>
        <v>15</v>
      </c>
    </row>
    <row r="56" spans="1:7" x14ac:dyDescent="0.25">
      <c r="A56" s="12" t="s">
        <v>554</v>
      </c>
    </row>
    <row r="57" spans="1:7" x14ac:dyDescent="0.25">
      <c r="A57" s="12" t="s">
        <v>555</v>
      </c>
      <c r="B57" s="11" t="s">
        <v>823</v>
      </c>
      <c r="C57" s="11" t="s">
        <v>556</v>
      </c>
      <c r="D57" s="11" t="s">
        <v>596</v>
      </c>
      <c r="E57" s="11" t="b">
        <v>1</v>
      </c>
      <c r="F57" s="11">
        <v>0</v>
      </c>
      <c r="G57" s="11">
        <v>4</v>
      </c>
    </row>
    <row r="58" spans="1:7" x14ac:dyDescent="0.25">
      <c r="A58" s="12" t="s">
        <v>558</v>
      </c>
      <c r="B58" s="11">
        <f>'2006'!$P$1:$P$201</f>
        <v>334</v>
      </c>
    </row>
    <row r="59" spans="1:7" x14ac:dyDescent="0.25">
      <c r="A59" s="12" t="s">
        <v>559</v>
      </c>
    </row>
    <row r="60" spans="1:7" x14ac:dyDescent="0.25">
      <c r="A60" s="12" t="s">
        <v>560</v>
      </c>
      <c r="B60" s="11" t="s">
        <v>824</v>
      </c>
      <c r="C60" s="11" t="s">
        <v>561</v>
      </c>
      <c r="D60" s="11" t="s">
        <v>597</v>
      </c>
      <c r="E60" s="11" t="b">
        <v>1</v>
      </c>
      <c r="F60" s="11">
        <v>0</v>
      </c>
      <c r="G60" s="11">
        <v>4</v>
      </c>
    </row>
    <row r="61" spans="1:7" x14ac:dyDescent="0.25">
      <c r="A61" s="12" t="s">
        <v>563</v>
      </c>
      <c r="B61" s="11">
        <f>'2006'!$Q$1:$Q$201</f>
        <v>898</v>
      </c>
    </row>
    <row r="62" spans="1:7" x14ac:dyDescent="0.25">
      <c r="A62" s="12" t="s">
        <v>564</v>
      </c>
    </row>
    <row r="63" spans="1:7" x14ac:dyDescent="0.25">
      <c r="A63" s="12" t="s">
        <v>565</v>
      </c>
      <c r="B63" s="11" t="s">
        <v>825</v>
      </c>
      <c r="C63" s="11" t="s">
        <v>566</v>
      </c>
      <c r="D63" s="11" t="s">
        <v>598</v>
      </c>
      <c r="E63" s="11" t="b">
        <v>1</v>
      </c>
      <c r="F63" s="11">
        <v>0</v>
      </c>
      <c r="G63" s="11">
        <v>4</v>
      </c>
    </row>
    <row r="64" spans="1:7" x14ac:dyDescent="0.25">
      <c r="A64" s="12" t="s">
        <v>568</v>
      </c>
      <c r="B64" s="11">
        <f>'2006'!$R$1:$R$201</f>
        <v>151</v>
      </c>
    </row>
    <row r="65" spans="1:7" x14ac:dyDescent="0.25">
      <c r="A65" s="12" t="s">
        <v>569</v>
      </c>
    </row>
    <row r="66" spans="1:7" x14ac:dyDescent="0.25">
      <c r="A66" s="12" t="s">
        <v>570</v>
      </c>
      <c r="B66" s="11" t="s">
        <v>826</v>
      </c>
      <c r="C66" s="11" t="s">
        <v>571</v>
      </c>
      <c r="D66" s="11" t="s">
        <v>750</v>
      </c>
      <c r="E66" s="11" t="b">
        <v>1</v>
      </c>
      <c r="F66" s="11">
        <v>0</v>
      </c>
      <c r="G66" s="11">
        <v>4</v>
      </c>
    </row>
    <row r="67" spans="1:7" x14ac:dyDescent="0.25">
      <c r="A67" s="12" t="s">
        <v>573</v>
      </c>
      <c r="B67" s="11">
        <f>'2006'!$T$1:$T$201</f>
        <v>50249.3</v>
      </c>
    </row>
    <row r="68" spans="1:7" x14ac:dyDescent="0.25">
      <c r="A68" s="12" t="s">
        <v>574</v>
      </c>
    </row>
    <row r="69" spans="1:7" x14ac:dyDescent="0.25">
      <c r="A69" s="12" t="s">
        <v>575</v>
      </c>
      <c r="B69" s="11" t="s">
        <v>827</v>
      </c>
      <c r="C69" s="11" t="s">
        <v>576</v>
      </c>
      <c r="D69" s="11" t="s">
        <v>640</v>
      </c>
      <c r="E69" s="11" t="b">
        <v>1</v>
      </c>
      <c r="F69" s="11">
        <v>0</v>
      </c>
      <c r="G69" s="11">
        <v>4</v>
      </c>
    </row>
    <row r="70" spans="1:7" x14ac:dyDescent="0.25">
      <c r="A70" s="12" t="s">
        <v>577</v>
      </c>
      <c r="B70" s="11">
        <f>'2006'!$S$1:$S$201</f>
        <v>3.5512820512820511</v>
      </c>
    </row>
    <row r="71" spans="1:7" x14ac:dyDescent="0.25">
      <c r="A71" s="12" t="s">
        <v>578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T201"/>
  <sheetViews>
    <sheetView workbookViewId="0"/>
  </sheetViews>
  <sheetFormatPr defaultRowHeight="15" x14ac:dyDescent="0.25"/>
  <cols>
    <col min="1" max="1" width="9.140625" style="7"/>
    <col min="2" max="2" width="18.7109375" bestFit="1" customWidth="1"/>
    <col min="3" max="3" width="4.5703125" bestFit="1" customWidth="1"/>
    <col min="4" max="4" width="7.7109375" bestFit="1" customWidth="1"/>
    <col min="5" max="5" width="8.5703125" bestFit="1" customWidth="1"/>
    <col min="6" max="6" width="11.140625" bestFit="1" customWidth="1"/>
    <col min="7" max="7" width="7" bestFit="1" customWidth="1"/>
    <col min="8" max="8" width="5.85546875" bestFit="1" customWidth="1"/>
    <col min="9" max="9" width="11.85546875" style="9" customWidth="1"/>
    <col min="10" max="10" width="12.85546875" bestFit="1" customWidth="1"/>
    <col min="11" max="11" width="15.5703125" bestFit="1" customWidth="1"/>
    <col min="12" max="12" width="19.7109375" bestFit="1" customWidth="1"/>
    <col min="13" max="13" width="15.28515625" bestFit="1" customWidth="1"/>
    <col min="14" max="14" width="13.140625" bestFit="1" customWidth="1"/>
    <col min="19" max="19" width="13.85546875" bestFit="1" customWidth="1"/>
    <col min="20" max="20" width="14.42578125" bestFit="1" customWidth="1"/>
  </cols>
  <sheetData>
    <row r="1" spans="1:20" x14ac:dyDescent="0.25">
      <c r="A1" s="6" t="s">
        <v>457</v>
      </c>
      <c r="B1" s="4" t="s">
        <v>373</v>
      </c>
      <c r="C1" s="3" t="s">
        <v>374</v>
      </c>
      <c r="D1" s="3" t="s">
        <v>375</v>
      </c>
      <c r="E1" s="3" t="s">
        <v>376</v>
      </c>
      <c r="F1" s="3" t="s">
        <v>390</v>
      </c>
      <c r="G1" s="3" t="s">
        <v>377</v>
      </c>
      <c r="H1" s="3" t="s">
        <v>378</v>
      </c>
      <c r="I1" s="10" t="s">
        <v>379</v>
      </c>
      <c r="J1" s="3" t="s">
        <v>380</v>
      </c>
      <c r="K1" s="3" t="s">
        <v>381</v>
      </c>
      <c r="L1" s="3" t="s">
        <v>383</v>
      </c>
      <c r="M1" s="3" t="s">
        <v>382</v>
      </c>
      <c r="N1" s="3" t="s">
        <v>384</v>
      </c>
      <c r="O1" s="3" t="s">
        <v>385</v>
      </c>
      <c r="P1" s="3" t="s">
        <v>386</v>
      </c>
      <c r="Q1" s="3" t="s">
        <v>387</v>
      </c>
      <c r="R1" s="3" t="s">
        <v>388</v>
      </c>
      <c r="S1" s="1" t="s">
        <v>389</v>
      </c>
      <c r="T1" s="4" t="s">
        <v>746</v>
      </c>
    </row>
    <row r="2" spans="1:20" x14ac:dyDescent="0.25">
      <c r="A2" s="7">
        <v>1</v>
      </c>
      <c r="B2" t="s">
        <v>0</v>
      </c>
      <c r="C2" s="5">
        <v>41</v>
      </c>
      <c r="D2">
        <v>23</v>
      </c>
      <c r="E2">
        <v>79</v>
      </c>
      <c r="F2">
        <v>20</v>
      </c>
      <c r="G2">
        <v>11</v>
      </c>
      <c r="H2">
        <v>4</v>
      </c>
      <c r="I2" s="9">
        <v>5122037.5</v>
      </c>
      <c r="J2">
        <v>299</v>
      </c>
      <c r="K2">
        <v>63.8</v>
      </c>
      <c r="L2">
        <v>67.599999999999994</v>
      </c>
      <c r="M2">
        <v>1.752</v>
      </c>
      <c r="N2">
        <v>52.7</v>
      </c>
      <c r="O2">
        <v>8</v>
      </c>
      <c r="P2">
        <v>288</v>
      </c>
      <c r="Q2">
        <v>788</v>
      </c>
      <c r="R2">
        <v>177</v>
      </c>
      <c r="S2" s="31">
        <f t="shared" ref="S2:S33" si="0">P2/E2</f>
        <v>3.6455696202531644</v>
      </c>
      <c r="T2" s="14">
        <f>I2/D2</f>
        <v>222697.28260869565</v>
      </c>
    </row>
    <row r="3" spans="1:20" x14ac:dyDescent="0.25">
      <c r="A3" s="7">
        <v>2</v>
      </c>
      <c r="B3" t="s">
        <v>1</v>
      </c>
      <c r="C3" s="5">
        <v>29</v>
      </c>
      <c r="D3">
        <v>18</v>
      </c>
      <c r="E3">
        <v>70</v>
      </c>
      <c r="F3">
        <v>18</v>
      </c>
      <c r="G3">
        <v>12</v>
      </c>
      <c r="H3">
        <v>5</v>
      </c>
      <c r="I3" s="9">
        <v>4832496</v>
      </c>
      <c r="J3">
        <v>299.8</v>
      </c>
      <c r="K3">
        <v>62.7</v>
      </c>
      <c r="L3">
        <v>66.7</v>
      </c>
      <c r="M3">
        <v>1.732</v>
      </c>
      <c r="N3">
        <v>57.7</v>
      </c>
      <c r="O3">
        <v>13</v>
      </c>
      <c r="P3">
        <v>282</v>
      </c>
      <c r="Q3">
        <v>722</v>
      </c>
      <c r="R3">
        <v>157</v>
      </c>
      <c r="S3" s="31">
        <f t="shared" si="0"/>
        <v>4.0285714285714285</v>
      </c>
      <c r="T3" s="14">
        <f t="shared" ref="T3:T66" si="1">I3/D3</f>
        <v>268472</v>
      </c>
    </row>
    <row r="4" spans="1:20" x14ac:dyDescent="0.25">
      <c r="A4" s="7">
        <v>3</v>
      </c>
      <c r="B4" t="s">
        <v>2</v>
      </c>
      <c r="C4" s="5">
        <v>42</v>
      </c>
      <c r="D4">
        <v>27</v>
      </c>
      <c r="E4">
        <v>102</v>
      </c>
      <c r="F4">
        <v>26</v>
      </c>
      <c r="G4">
        <v>18</v>
      </c>
      <c r="H4">
        <v>4</v>
      </c>
      <c r="I4" s="9">
        <v>4523224</v>
      </c>
      <c r="J4">
        <v>301.89999999999998</v>
      </c>
      <c r="K4">
        <v>62.8</v>
      </c>
      <c r="L4">
        <v>68.8</v>
      </c>
      <c r="M4">
        <v>1.7410000000000001</v>
      </c>
      <c r="N4">
        <v>58.6</v>
      </c>
      <c r="O4">
        <v>12</v>
      </c>
      <c r="P4">
        <v>412</v>
      </c>
      <c r="Q4">
        <v>1030</v>
      </c>
      <c r="R4">
        <v>224</v>
      </c>
      <c r="S4" s="31">
        <f t="shared" si="0"/>
        <v>4.0392156862745097</v>
      </c>
      <c r="T4" s="14">
        <f t="shared" si="1"/>
        <v>167526.8148148148</v>
      </c>
    </row>
    <row r="5" spans="1:20" x14ac:dyDescent="0.25">
      <c r="A5" s="7">
        <v>4</v>
      </c>
      <c r="B5" t="s">
        <v>3</v>
      </c>
      <c r="C5" s="5">
        <v>35</v>
      </c>
      <c r="D5">
        <v>21</v>
      </c>
      <c r="E5">
        <v>76</v>
      </c>
      <c r="F5">
        <v>20</v>
      </c>
      <c r="G5">
        <v>10</v>
      </c>
      <c r="H5">
        <v>3</v>
      </c>
      <c r="I5" s="9">
        <v>4508938.5</v>
      </c>
      <c r="J5">
        <v>288.8</v>
      </c>
      <c r="K5">
        <v>63.4</v>
      </c>
      <c r="L5">
        <v>65</v>
      </c>
      <c r="M5">
        <v>1.7330000000000001</v>
      </c>
      <c r="N5">
        <v>52</v>
      </c>
      <c r="O5">
        <v>9</v>
      </c>
      <c r="P5">
        <v>287</v>
      </c>
      <c r="Q5">
        <v>808</v>
      </c>
      <c r="R5">
        <v>174</v>
      </c>
      <c r="S5" s="31">
        <f t="shared" si="0"/>
        <v>3.7763157894736841</v>
      </c>
      <c r="T5" s="14">
        <f t="shared" si="1"/>
        <v>214711.35714285713</v>
      </c>
    </row>
    <row r="6" spans="1:20" x14ac:dyDescent="0.25">
      <c r="A6" s="7">
        <v>5</v>
      </c>
      <c r="B6" t="s">
        <v>4</v>
      </c>
      <c r="C6" s="5">
        <v>35</v>
      </c>
      <c r="D6">
        <v>27</v>
      </c>
      <c r="E6">
        <v>101</v>
      </c>
      <c r="F6">
        <v>25</v>
      </c>
      <c r="G6">
        <v>15</v>
      </c>
      <c r="H6">
        <v>2</v>
      </c>
      <c r="I6" s="9">
        <v>4474313</v>
      </c>
      <c r="J6">
        <v>281.10000000000002</v>
      </c>
      <c r="K6">
        <v>75.7</v>
      </c>
      <c r="L6">
        <v>70.3</v>
      </c>
      <c r="M6">
        <v>1.736</v>
      </c>
      <c r="N6">
        <v>47.9</v>
      </c>
      <c r="O6">
        <v>12</v>
      </c>
      <c r="P6">
        <v>359</v>
      </c>
      <c r="Q6">
        <v>1097</v>
      </c>
      <c r="R6">
        <v>198</v>
      </c>
      <c r="S6" s="31">
        <f t="shared" si="0"/>
        <v>3.5544554455445545</v>
      </c>
      <c r="T6" s="14">
        <f t="shared" si="1"/>
        <v>165715.29629629629</v>
      </c>
    </row>
    <row r="7" spans="1:20" x14ac:dyDescent="0.25">
      <c r="A7" s="7">
        <v>6</v>
      </c>
      <c r="B7" t="s">
        <v>5</v>
      </c>
      <c r="C7" s="5">
        <v>44</v>
      </c>
      <c r="D7">
        <v>26</v>
      </c>
      <c r="E7">
        <v>97</v>
      </c>
      <c r="F7">
        <v>24</v>
      </c>
      <c r="G7">
        <v>11</v>
      </c>
      <c r="H7">
        <v>3</v>
      </c>
      <c r="I7" s="9">
        <v>4090754.5</v>
      </c>
      <c r="J7">
        <v>295.10000000000002</v>
      </c>
      <c r="K7">
        <v>69.2</v>
      </c>
      <c r="L7">
        <v>68.099999999999994</v>
      </c>
      <c r="M7">
        <v>1.79</v>
      </c>
      <c r="N7">
        <v>55.2</v>
      </c>
      <c r="O7">
        <v>8</v>
      </c>
      <c r="P7">
        <v>328</v>
      </c>
      <c r="Q7">
        <v>1015</v>
      </c>
      <c r="R7">
        <v>237</v>
      </c>
      <c r="S7" s="31">
        <f t="shared" si="0"/>
        <v>3.3814432989690721</v>
      </c>
      <c r="T7" s="14">
        <f t="shared" si="1"/>
        <v>157336.71153846153</v>
      </c>
    </row>
    <row r="8" spans="1:20" x14ac:dyDescent="0.25">
      <c r="A8" s="7">
        <v>7</v>
      </c>
      <c r="B8" t="s">
        <v>6</v>
      </c>
      <c r="C8" s="5">
        <v>38</v>
      </c>
      <c r="D8">
        <v>26</v>
      </c>
      <c r="E8">
        <v>85</v>
      </c>
      <c r="F8">
        <v>19</v>
      </c>
      <c r="G8">
        <v>7</v>
      </c>
      <c r="H8">
        <v>2</v>
      </c>
      <c r="I8" s="9">
        <v>3298740</v>
      </c>
      <c r="J8">
        <v>288.8</v>
      </c>
      <c r="K8">
        <v>64.2</v>
      </c>
      <c r="L8">
        <v>64.8</v>
      </c>
      <c r="M8">
        <v>1.7729999999999999</v>
      </c>
      <c r="N8">
        <v>53.5</v>
      </c>
      <c r="O8">
        <v>6</v>
      </c>
      <c r="P8">
        <v>292</v>
      </c>
      <c r="Q8">
        <v>873</v>
      </c>
      <c r="R8">
        <v>196</v>
      </c>
      <c r="S8" s="31">
        <f t="shared" si="0"/>
        <v>3.4352941176470586</v>
      </c>
      <c r="T8" s="14">
        <f t="shared" si="1"/>
        <v>126874.61538461539</v>
      </c>
    </row>
    <row r="9" spans="1:20" x14ac:dyDescent="0.25">
      <c r="A9" s="7">
        <v>8</v>
      </c>
      <c r="B9" t="s">
        <v>7</v>
      </c>
      <c r="C9" s="5">
        <v>35</v>
      </c>
      <c r="D9">
        <v>17</v>
      </c>
      <c r="E9">
        <v>61</v>
      </c>
      <c r="F9">
        <v>17</v>
      </c>
      <c r="G9">
        <v>7</v>
      </c>
      <c r="H9">
        <v>2</v>
      </c>
      <c r="I9" s="9">
        <v>3078372.3</v>
      </c>
      <c r="J9">
        <v>303.3</v>
      </c>
      <c r="K9">
        <v>61.3</v>
      </c>
      <c r="L9">
        <v>67.400000000000006</v>
      </c>
      <c r="M9">
        <v>1.7649999999999999</v>
      </c>
      <c r="N9">
        <v>50.5</v>
      </c>
      <c r="O9">
        <v>12</v>
      </c>
      <c r="P9">
        <v>187</v>
      </c>
      <c r="Q9">
        <v>609</v>
      </c>
      <c r="R9">
        <v>130</v>
      </c>
      <c r="S9" s="31">
        <f t="shared" si="0"/>
        <v>3.0655737704918034</v>
      </c>
      <c r="T9" s="14">
        <f t="shared" si="1"/>
        <v>181080.72352941174</v>
      </c>
    </row>
    <row r="10" spans="1:20" x14ac:dyDescent="0.25">
      <c r="A10" s="7">
        <v>9</v>
      </c>
      <c r="B10" t="s">
        <v>8</v>
      </c>
      <c r="C10" s="5">
        <v>31</v>
      </c>
      <c r="D10">
        <v>27</v>
      </c>
      <c r="E10">
        <v>102</v>
      </c>
      <c r="F10">
        <v>25</v>
      </c>
      <c r="G10">
        <v>9</v>
      </c>
      <c r="H10">
        <v>1</v>
      </c>
      <c r="I10" s="9">
        <v>2509888.7999999998</v>
      </c>
      <c r="J10">
        <v>294.39999999999998</v>
      </c>
      <c r="K10">
        <v>68.900000000000006</v>
      </c>
      <c r="L10">
        <v>71.8</v>
      </c>
      <c r="M10">
        <v>1.768</v>
      </c>
      <c r="N10">
        <v>40.299999999999997</v>
      </c>
      <c r="O10">
        <v>12</v>
      </c>
      <c r="P10">
        <v>343</v>
      </c>
      <c r="Q10">
        <v>988</v>
      </c>
      <c r="R10">
        <v>255</v>
      </c>
      <c r="S10" s="31">
        <f t="shared" si="0"/>
        <v>3.3627450980392157</v>
      </c>
      <c r="T10" s="14">
        <f t="shared" si="1"/>
        <v>92958.844444444432</v>
      </c>
    </row>
    <row r="11" spans="1:20" x14ac:dyDescent="0.25">
      <c r="A11" s="7">
        <v>10</v>
      </c>
      <c r="B11" t="s">
        <v>9</v>
      </c>
      <c r="C11" s="5">
        <v>51</v>
      </c>
      <c r="D11">
        <v>25</v>
      </c>
      <c r="E11">
        <v>85</v>
      </c>
      <c r="F11">
        <v>20</v>
      </c>
      <c r="G11">
        <v>8</v>
      </c>
      <c r="H11">
        <v>0</v>
      </c>
      <c r="I11" s="9">
        <v>2239502</v>
      </c>
      <c r="J11">
        <v>279.3</v>
      </c>
      <c r="K11">
        <v>65.5</v>
      </c>
      <c r="L11">
        <v>62.9</v>
      </c>
      <c r="M11">
        <v>1.7450000000000001</v>
      </c>
      <c r="N11">
        <v>59.5</v>
      </c>
      <c r="O11">
        <v>6</v>
      </c>
      <c r="P11">
        <v>274</v>
      </c>
      <c r="Q11">
        <v>898</v>
      </c>
      <c r="R11">
        <v>184</v>
      </c>
      <c r="S11" s="31">
        <f t="shared" si="0"/>
        <v>3.223529411764706</v>
      </c>
      <c r="T11" s="14">
        <f t="shared" si="1"/>
        <v>89580.08</v>
      </c>
    </row>
    <row r="12" spans="1:20" x14ac:dyDescent="0.25">
      <c r="A12" s="7">
        <v>11</v>
      </c>
      <c r="B12" t="s">
        <v>10</v>
      </c>
      <c r="C12" s="5">
        <v>32</v>
      </c>
      <c r="D12">
        <v>23</v>
      </c>
      <c r="E12">
        <v>75</v>
      </c>
      <c r="F12">
        <v>18</v>
      </c>
      <c r="G12">
        <v>4</v>
      </c>
      <c r="H12">
        <v>1</v>
      </c>
      <c r="I12" s="9">
        <v>2209325</v>
      </c>
      <c r="J12">
        <v>279</v>
      </c>
      <c r="K12">
        <v>68.2</v>
      </c>
      <c r="L12">
        <v>65</v>
      </c>
      <c r="M12">
        <v>1.718</v>
      </c>
      <c r="N12">
        <v>59.1</v>
      </c>
      <c r="O12">
        <v>3</v>
      </c>
      <c r="P12">
        <v>237</v>
      </c>
      <c r="Q12">
        <v>712</v>
      </c>
      <c r="R12">
        <v>165</v>
      </c>
      <c r="S12" s="31">
        <f t="shared" si="0"/>
        <v>3.16</v>
      </c>
      <c r="T12" s="14">
        <f t="shared" si="1"/>
        <v>96057.608695652176</v>
      </c>
    </row>
    <row r="13" spans="1:20" x14ac:dyDescent="0.25">
      <c r="A13" s="7">
        <v>12</v>
      </c>
      <c r="B13" t="s">
        <v>11</v>
      </c>
      <c r="C13" s="5">
        <v>48</v>
      </c>
      <c r="D13">
        <v>17</v>
      </c>
      <c r="E13">
        <v>63</v>
      </c>
      <c r="F13">
        <v>16</v>
      </c>
      <c r="G13">
        <v>6</v>
      </c>
      <c r="H13">
        <v>0</v>
      </c>
      <c r="I13" s="9">
        <v>2105340.5</v>
      </c>
      <c r="J13">
        <v>279.8</v>
      </c>
      <c r="K13">
        <v>67.3</v>
      </c>
      <c r="L13">
        <v>62.2</v>
      </c>
      <c r="M13">
        <v>1.7769999999999999</v>
      </c>
      <c r="N13">
        <v>55</v>
      </c>
      <c r="O13">
        <v>5</v>
      </c>
      <c r="P13">
        <v>216</v>
      </c>
      <c r="Q13">
        <v>671</v>
      </c>
      <c r="R13">
        <v>158</v>
      </c>
      <c r="S13" s="31">
        <f t="shared" si="0"/>
        <v>3.4285714285714284</v>
      </c>
      <c r="T13" s="14">
        <f t="shared" si="1"/>
        <v>123843.55882352941</v>
      </c>
    </row>
    <row r="14" spans="1:20" x14ac:dyDescent="0.25">
      <c r="A14" s="7">
        <v>13</v>
      </c>
      <c r="B14" t="s">
        <v>12</v>
      </c>
      <c r="C14" s="5">
        <v>36</v>
      </c>
      <c r="D14">
        <v>27</v>
      </c>
      <c r="E14">
        <v>93</v>
      </c>
      <c r="F14">
        <v>23</v>
      </c>
      <c r="G14">
        <v>10</v>
      </c>
      <c r="H14">
        <v>0</v>
      </c>
      <c r="I14" s="9">
        <v>2063072</v>
      </c>
      <c r="J14">
        <v>281</v>
      </c>
      <c r="K14">
        <v>67.599999999999994</v>
      </c>
      <c r="L14">
        <v>67.099999999999994</v>
      </c>
      <c r="M14">
        <v>1.7230000000000001</v>
      </c>
      <c r="N14">
        <v>54.7</v>
      </c>
      <c r="O14">
        <v>9</v>
      </c>
      <c r="P14">
        <v>350</v>
      </c>
      <c r="Q14">
        <v>928</v>
      </c>
      <c r="R14">
        <v>216</v>
      </c>
      <c r="S14" s="31">
        <f t="shared" si="0"/>
        <v>3.763440860215054</v>
      </c>
      <c r="T14" s="14">
        <f t="shared" si="1"/>
        <v>76410.074074074073</v>
      </c>
    </row>
    <row r="15" spans="1:20" x14ac:dyDescent="0.25">
      <c r="A15" s="7">
        <v>14</v>
      </c>
      <c r="B15" t="s">
        <v>13</v>
      </c>
      <c r="C15" s="5">
        <v>36</v>
      </c>
      <c r="D15">
        <v>28</v>
      </c>
      <c r="E15">
        <v>94</v>
      </c>
      <c r="F15">
        <v>21</v>
      </c>
      <c r="G15">
        <v>4</v>
      </c>
      <c r="H15">
        <v>1</v>
      </c>
      <c r="I15" s="9">
        <v>1720172.1</v>
      </c>
      <c r="J15">
        <v>289.39999999999998</v>
      </c>
      <c r="K15">
        <v>64.400000000000006</v>
      </c>
      <c r="L15">
        <v>68.8</v>
      </c>
      <c r="M15">
        <v>1.794</v>
      </c>
      <c r="N15">
        <v>43.8</v>
      </c>
      <c r="O15">
        <v>5</v>
      </c>
      <c r="P15">
        <v>301</v>
      </c>
      <c r="Q15">
        <v>978</v>
      </c>
      <c r="R15">
        <v>245</v>
      </c>
      <c r="S15" s="31">
        <f t="shared" si="0"/>
        <v>3.2021276595744679</v>
      </c>
      <c r="T15" s="14">
        <f t="shared" si="1"/>
        <v>61434.717857142859</v>
      </c>
    </row>
    <row r="16" spans="1:20" x14ac:dyDescent="0.25">
      <c r="A16" s="7">
        <v>15</v>
      </c>
      <c r="B16" t="s">
        <v>14</v>
      </c>
      <c r="C16" s="5">
        <v>48</v>
      </c>
      <c r="D16">
        <v>33</v>
      </c>
      <c r="E16">
        <v>110</v>
      </c>
      <c r="F16">
        <v>26</v>
      </c>
      <c r="G16">
        <v>9</v>
      </c>
      <c r="H16">
        <v>0</v>
      </c>
      <c r="I16" s="9">
        <v>1707552.8</v>
      </c>
      <c r="J16">
        <v>274</v>
      </c>
      <c r="K16">
        <v>77.900000000000006</v>
      </c>
      <c r="L16">
        <v>66.599999999999994</v>
      </c>
      <c r="M16">
        <v>1.778</v>
      </c>
      <c r="N16">
        <v>51.2</v>
      </c>
      <c r="O16">
        <v>5</v>
      </c>
      <c r="P16">
        <v>349</v>
      </c>
      <c r="Q16">
        <v>1128</v>
      </c>
      <c r="R16">
        <v>265</v>
      </c>
      <c r="S16" s="31">
        <f t="shared" si="0"/>
        <v>3.1727272727272728</v>
      </c>
      <c r="T16" s="14">
        <f t="shared" si="1"/>
        <v>51744.024242424246</v>
      </c>
    </row>
    <row r="17" spans="1:20" x14ac:dyDescent="0.25">
      <c r="A17" s="7">
        <v>16</v>
      </c>
      <c r="B17" t="s">
        <v>15</v>
      </c>
      <c r="C17" s="5">
        <v>36</v>
      </c>
      <c r="D17">
        <v>19</v>
      </c>
      <c r="E17">
        <v>64</v>
      </c>
      <c r="F17">
        <v>17</v>
      </c>
      <c r="G17">
        <v>9</v>
      </c>
      <c r="H17">
        <v>1</v>
      </c>
      <c r="I17" s="9">
        <v>1622773.4</v>
      </c>
      <c r="J17">
        <v>299.39999999999998</v>
      </c>
      <c r="K17">
        <v>61.5</v>
      </c>
      <c r="L17">
        <v>69.8</v>
      </c>
      <c r="M17">
        <v>1.77</v>
      </c>
      <c r="N17">
        <v>39.799999999999997</v>
      </c>
      <c r="O17">
        <v>7</v>
      </c>
      <c r="P17">
        <v>244</v>
      </c>
      <c r="Q17">
        <v>667</v>
      </c>
      <c r="R17">
        <v>148</v>
      </c>
      <c r="S17" s="31">
        <f t="shared" si="0"/>
        <v>3.8125</v>
      </c>
      <c r="T17" s="14">
        <f t="shared" si="1"/>
        <v>85409.126315789472</v>
      </c>
    </row>
    <row r="18" spans="1:20" x14ac:dyDescent="0.25">
      <c r="A18" s="7">
        <v>17</v>
      </c>
      <c r="B18" t="s">
        <v>16</v>
      </c>
      <c r="C18" s="5">
        <v>38</v>
      </c>
      <c r="D18">
        <v>30</v>
      </c>
      <c r="E18">
        <v>104</v>
      </c>
      <c r="F18">
        <v>23</v>
      </c>
      <c r="G18">
        <v>10</v>
      </c>
      <c r="H18">
        <v>0</v>
      </c>
      <c r="I18" s="9">
        <v>1605665.9</v>
      </c>
      <c r="J18">
        <v>283.5</v>
      </c>
      <c r="K18">
        <v>70.5</v>
      </c>
      <c r="L18">
        <v>67.599999999999994</v>
      </c>
      <c r="M18">
        <v>1.766</v>
      </c>
      <c r="N18">
        <v>53.9</v>
      </c>
      <c r="O18">
        <v>11</v>
      </c>
      <c r="P18">
        <v>344</v>
      </c>
      <c r="Q18">
        <v>1034</v>
      </c>
      <c r="R18">
        <v>231</v>
      </c>
      <c r="S18" s="31">
        <f t="shared" si="0"/>
        <v>3.3076923076923075</v>
      </c>
      <c r="T18" s="14">
        <f t="shared" si="1"/>
        <v>53522.196666666663</v>
      </c>
    </row>
    <row r="19" spans="1:20" x14ac:dyDescent="0.25">
      <c r="A19" s="7">
        <v>18</v>
      </c>
      <c r="B19" t="s">
        <v>17</v>
      </c>
      <c r="C19" s="5">
        <v>25</v>
      </c>
      <c r="D19">
        <v>31</v>
      </c>
      <c r="E19">
        <v>116</v>
      </c>
      <c r="F19">
        <v>29</v>
      </c>
      <c r="G19">
        <v>6</v>
      </c>
      <c r="H19">
        <v>0</v>
      </c>
      <c r="I19" s="9">
        <v>1604361.5</v>
      </c>
      <c r="J19">
        <v>294.5</v>
      </c>
      <c r="K19">
        <v>62.4</v>
      </c>
      <c r="L19">
        <v>67.3</v>
      </c>
      <c r="M19">
        <v>1.7769999999999999</v>
      </c>
      <c r="N19">
        <v>49.4</v>
      </c>
      <c r="O19">
        <v>12</v>
      </c>
      <c r="P19">
        <v>384</v>
      </c>
      <c r="Q19">
        <v>1237</v>
      </c>
      <c r="R19">
        <v>282</v>
      </c>
      <c r="S19" s="31">
        <f t="shared" si="0"/>
        <v>3.3103448275862069</v>
      </c>
      <c r="T19" s="14">
        <f t="shared" si="1"/>
        <v>51753.596774193546</v>
      </c>
    </row>
    <row r="20" spans="1:20" x14ac:dyDescent="0.25">
      <c r="A20" s="7">
        <v>19</v>
      </c>
      <c r="B20" t="s">
        <v>18</v>
      </c>
      <c r="C20" s="5">
        <v>45</v>
      </c>
      <c r="D20">
        <v>18</v>
      </c>
      <c r="E20">
        <v>67</v>
      </c>
      <c r="F20">
        <v>17</v>
      </c>
      <c r="G20">
        <v>4</v>
      </c>
      <c r="H20">
        <v>1</v>
      </c>
      <c r="I20" s="9">
        <v>1578344.6</v>
      </c>
      <c r="J20">
        <v>293.60000000000002</v>
      </c>
      <c r="K20">
        <v>57.5</v>
      </c>
      <c r="L20">
        <v>64</v>
      </c>
      <c r="M20">
        <v>1.7450000000000001</v>
      </c>
      <c r="N20">
        <v>49.5</v>
      </c>
      <c r="O20">
        <v>4</v>
      </c>
      <c r="P20">
        <v>238</v>
      </c>
      <c r="Q20">
        <v>684</v>
      </c>
      <c r="R20">
        <v>190</v>
      </c>
      <c r="S20" s="31">
        <f t="shared" si="0"/>
        <v>3.5522388059701493</v>
      </c>
      <c r="T20" s="14">
        <f t="shared" si="1"/>
        <v>87685.811111111121</v>
      </c>
    </row>
    <row r="21" spans="1:20" x14ac:dyDescent="0.25">
      <c r="A21" s="7">
        <v>20</v>
      </c>
      <c r="B21" t="s">
        <v>19</v>
      </c>
      <c r="C21" s="5">
        <v>40</v>
      </c>
      <c r="D21">
        <v>26</v>
      </c>
      <c r="E21">
        <v>96</v>
      </c>
      <c r="F21">
        <v>23</v>
      </c>
      <c r="G21">
        <v>8</v>
      </c>
      <c r="H21">
        <v>0</v>
      </c>
      <c r="I21" s="9">
        <v>1560883.4</v>
      </c>
      <c r="J21">
        <v>275.39999999999998</v>
      </c>
      <c r="K21">
        <v>72.2</v>
      </c>
      <c r="L21">
        <v>67.400000000000006</v>
      </c>
      <c r="M21">
        <v>1.7290000000000001</v>
      </c>
      <c r="N21">
        <v>58.2</v>
      </c>
      <c r="O21">
        <v>7</v>
      </c>
      <c r="P21">
        <v>370</v>
      </c>
      <c r="Q21">
        <v>1033</v>
      </c>
      <c r="R21">
        <v>215</v>
      </c>
      <c r="S21" s="31">
        <f t="shared" si="0"/>
        <v>3.8541666666666665</v>
      </c>
      <c r="T21" s="14">
        <f t="shared" si="1"/>
        <v>60033.976923076916</v>
      </c>
    </row>
    <row r="22" spans="1:20" x14ac:dyDescent="0.25">
      <c r="A22" s="7">
        <v>21</v>
      </c>
      <c r="B22" t="s">
        <v>20</v>
      </c>
      <c r="C22" s="5">
        <v>38</v>
      </c>
      <c r="D22">
        <v>33</v>
      </c>
      <c r="E22">
        <v>108</v>
      </c>
      <c r="F22">
        <v>22</v>
      </c>
      <c r="G22">
        <v>9</v>
      </c>
      <c r="H22">
        <v>1</v>
      </c>
      <c r="I22" s="9">
        <v>1528763.6</v>
      </c>
      <c r="J22">
        <v>285.60000000000002</v>
      </c>
      <c r="K22">
        <v>64.099999999999994</v>
      </c>
      <c r="L22">
        <v>65.099999999999994</v>
      </c>
      <c r="M22">
        <v>1.756</v>
      </c>
      <c r="N22">
        <v>54</v>
      </c>
      <c r="O22">
        <v>8</v>
      </c>
      <c r="P22">
        <v>381</v>
      </c>
      <c r="Q22">
        <v>1084</v>
      </c>
      <c r="R22">
        <v>256</v>
      </c>
      <c r="S22" s="31">
        <f t="shared" si="0"/>
        <v>3.5277777777777777</v>
      </c>
      <c r="T22" s="14">
        <f t="shared" si="1"/>
        <v>46326.1696969697</v>
      </c>
    </row>
    <row r="23" spans="1:20" x14ac:dyDescent="0.25">
      <c r="A23" s="7">
        <v>22</v>
      </c>
      <c r="B23" t="s">
        <v>21</v>
      </c>
      <c r="C23" s="5">
        <v>34</v>
      </c>
      <c r="D23">
        <v>27</v>
      </c>
      <c r="E23">
        <v>88</v>
      </c>
      <c r="F23">
        <v>18</v>
      </c>
      <c r="G23">
        <v>8</v>
      </c>
      <c r="H23">
        <v>1</v>
      </c>
      <c r="I23" s="9">
        <v>1515837.3</v>
      </c>
      <c r="J23">
        <v>295.7</v>
      </c>
      <c r="K23">
        <v>63.7</v>
      </c>
      <c r="L23">
        <v>67.5</v>
      </c>
      <c r="M23">
        <v>1.796</v>
      </c>
      <c r="N23">
        <v>39.700000000000003</v>
      </c>
      <c r="O23">
        <v>6</v>
      </c>
      <c r="P23">
        <v>284</v>
      </c>
      <c r="Q23">
        <v>908</v>
      </c>
      <c r="R23">
        <v>207</v>
      </c>
      <c r="S23" s="31">
        <f t="shared" si="0"/>
        <v>3.2272727272727271</v>
      </c>
      <c r="T23" s="14">
        <f t="shared" si="1"/>
        <v>56142.12222222222</v>
      </c>
    </row>
    <row r="24" spans="1:20" x14ac:dyDescent="0.25">
      <c r="A24" s="7">
        <v>23</v>
      </c>
      <c r="B24" t="s">
        <v>22</v>
      </c>
      <c r="C24" s="5">
        <v>39</v>
      </c>
      <c r="D24">
        <v>25</v>
      </c>
      <c r="E24">
        <v>91</v>
      </c>
      <c r="F24">
        <v>22</v>
      </c>
      <c r="G24">
        <v>6</v>
      </c>
      <c r="H24">
        <v>0</v>
      </c>
      <c r="I24" s="9">
        <v>1514581</v>
      </c>
      <c r="J24">
        <v>279.10000000000002</v>
      </c>
      <c r="K24">
        <v>68.7</v>
      </c>
      <c r="L24">
        <v>67.099999999999994</v>
      </c>
      <c r="M24">
        <v>1.754</v>
      </c>
      <c r="N24">
        <v>51.8</v>
      </c>
      <c r="O24">
        <v>3</v>
      </c>
      <c r="P24">
        <v>323</v>
      </c>
      <c r="Q24">
        <v>994</v>
      </c>
      <c r="R24">
        <v>228</v>
      </c>
      <c r="S24" s="31">
        <f t="shared" si="0"/>
        <v>3.5494505494505493</v>
      </c>
      <c r="T24" s="14">
        <f t="shared" si="1"/>
        <v>60583.24</v>
      </c>
    </row>
    <row r="25" spans="1:20" x14ac:dyDescent="0.25">
      <c r="A25" s="7">
        <v>24</v>
      </c>
      <c r="B25" t="s">
        <v>23</v>
      </c>
      <c r="C25" s="5">
        <v>33</v>
      </c>
      <c r="D25">
        <v>33</v>
      </c>
      <c r="E25">
        <v>109</v>
      </c>
      <c r="F25">
        <v>24</v>
      </c>
      <c r="G25">
        <v>7</v>
      </c>
      <c r="H25">
        <v>0</v>
      </c>
      <c r="I25" s="9">
        <v>1512022</v>
      </c>
      <c r="J25">
        <v>292.10000000000002</v>
      </c>
      <c r="K25">
        <v>68.400000000000006</v>
      </c>
      <c r="L25">
        <v>72.2</v>
      </c>
      <c r="M25">
        <v>1.7809999999999999</v>
      </c>
      <c r="N25">
        <v>48.6</v>
      </c>
      <c r="O25">
        <v>13</v>
      </c>
      <c r="P25">
        <v>361</v>
      </c>
      <c r="Q25">
        <v>1122</v>
      </c>
      <c r="R25">
        <v>222</v>
      </c>
      <c r="S25" s="31">
        <f t="shared" si="0"/>
        <v>3.3119266055045871</v>
      </c>
      <c r="T25" s="14">
        <f t="shared" si="1"/>
        <v>45818.848484848488</v>
      </c>
    </row>
    <row r="26" spans="1:20" x14ac:dyDescent="0.25">
      <c r="A26" s="7">
        <v>25</v>
      </c>
      <c r="B26" t="s">
        <v>24</v>
      </c>
      <c r="C26" s="5">
        <v>33</v>
      </c>
      <c r="D26">
        <v>24</v>
      </c>
      <c r="E26">
        <v>82</v>
      </c>
      <c r="F26">
        <v>21</v>
      </c>
      <c r="G26">
        <v>9</v>
      </c>
      <c r="H26">
        <v>0</v>
      </c>
      <c r="I26" s="9">
        <v>1433109</v>
      </c>
      <c r="J26">
        <v>294.7</v>
      </c>
      <c r="K26">
        <v>67.8</v>
      </c>
      <c r="L26">
        <v>67.599999999999994</v>
      </c>
      <c r="M26">
        <v>1.774</v>
      </c>
      <c r="N26">
        <v>57.3</v>
      </c>
      <c r="O26">
        <v>7</v>
      </c>
      <c r="P26">
        <v>296</v>
      </c>
      <c r="Q26">
        <v>802</v>
      </c>
      <c r="R26">
        <v>194</v>
      </c>
      <c r="S26" s="31">
        <f t="shared" si="0"/>
        <v>3.6097560975609757</v>
      </c>
      <c r="T26" s="14">
        <f t="shared" si="1"/>
        <v>59712.875</v>
      </c>
    </row>
    <row r="27" spans="1:20" x14ac:dyDescent="0.25">
      <c r="A27" s="7">
        <v>26</v>
      </c>
      <c r="B27" t="s">
        <v>25</v>
      </c>
      <c r="C27" s="5">
        <v>29</v>
      </c>
      <c r="D27">
        <v>27</v>
      </c>
      <c r="E27">
        <v>85</v>
      </c>
      <c r="F27">
        <v>17</v>
      </c>
      <c r="G27">
        <v>5</v>
      </c>
      <c r="H27">
        <v>0</v>
      </c>
      <c r="I27" s="9">
        <v>1423713.3</v>
      </c>
      <c r="J27">
        <v>283.60000000000002</v>
      </c>
      <c r="K27">
        <v>66.2</v>
      </c>
      <c r="L27">
        <v>61.1</v>
      </c>
      <c r="M27">
        <v>1.752</v>
      </c>
      <c r="N27">
        <v>50.7</v>
      </c>
      <c r="O27">
        <v>4</v>
      </c>
      <c r="P27">
        <v>305</v>
      </c>
      <c r="Q27">
        <v>866</v>
      </c>
      <c r="R27">
        <v>251</v>
      </c>
      <c r="S27" s="31">
        <f t="shared" si="0"/>
        <v>3.5882352941176472</v>
      </c>
      <c r="T27" s="14">
        <f t="shared" si="1"/>
        <v>52730.12222222222</v>
      </c>
    </row>
    <row r="28" spans="1:20" x14ac:dyDescent="0.25">
      <c r="A28" s="7">
        <v>27</v>
      </c>
      <c r="B28" t="s">
        <v>26</v>
      </c>
      <c r="C28" s="5">
        <v>34</v>
      </c>
      <c r="D28">
        <v>23</v>
      </c>
      <c r="E28">
        <v>81</v>
      </c>
      <c r="F28">
        <v>20</v>
      </c>
      <c r="G28">
        <v>7</v>
      </c>
      <c r="H28">
        <v>0</v>
      </c>
      <c r="I28" s="9">
        <v>1409881.5</v>
      </c>
      <c r="J28">
        <v>306</v>
      </c>
      <c r="K28">
        <v>48.3</v>
      </c>
      <c r="L28">
        <v>63.2</v>
      </c>
      <c r="M28">
        <v>1.736</v>
      </c>
      <c r="N28">
        <v>54.7</v>
      </c>
      <c r="O28">
        <v>8</v>
      </c>
      <c r="P28">
        <v>306</v>
      </c>
      <c r="Q28">
        <v>819</v>
      </c>
      <c r="R28">
        <v>212</v>
      </c>
      <c r="S28" s="31">
        <f t="shared" si="0"/>
        <v>3.7777777777777777</v>
      </c>
      <c r="T28" s="14">
        <f t="shared" si="1"/>
        <v>61299.195652173912</v>
      </c>
    </row>
    <row r="29" spans="1:20" x14ac:dyDescent="0.25">
      <c r="A29" s="7">
        <v>28</v>
      </c>
      <c r="B29" t="s">
        <v>27</v>
      </c>
      <c r="C29" s="5">
        <v>29</v>
      </c>
      <c r="D29">
        <v>27</v>
      </c>
      <c r="E29">
        <v>93</v>
      </c>
      <c r="F29">
        <v>21</v>
      </c>
      <c r="G29">
        <v>5</v>
      </c>
      <c r="H29">
        <v>1</v>
      </c>
      <c r="I29" s="9">
        <v>1342347.5</v>
      </c>
      <c r="J29">
        <v>293.2</v>
      </c>
      <c r="K29">
        <v>62.9</v>
      </c>
      <c r="L29">
        <v>63.7</v>
      </c>
      <c r="M29">
        <v>1.788</v>
      </c>
      <c r="N29">
        <v>53.1</v>
      </c>
      <c r="O29">
        <v>6</v>
      </c>
      <c r="P29">
        <v>327</v>
      </c>
      <c r="Q29">
        <v>966</v>
      </c>
      <c r="R29">
        <v>270</v>
      </c>
      <c r="S29" s="31">
        <f t="shared" si="0"/>
        <v>3.5161290322580645</v>
      </c>
      <c r="T29" s="14">
        <f t="shared" si="1"/>
        <v>49716.574074074073</v>
      </c>
    </row>
    <row r="30" spans="1:20" x14ac:dyDescent="0.25">
      <c r="A30" s="7">
        <v>29</v>
      </c>
      <c r="B30" t="s">
        <v>28</v>
      </c>
      <c r="C30" s="5">
        <v>36</v>
      </c>
      <c r="D30">
        <v>31</v>
      </c>
      <c r="E30">
        <v>114</v>
      </c>
      <c r="F30">
        <v>25</v>
      </c>
      <c r="G30">
        <v>2</v>
      </c>
      <c r="H30">
        <v>0</v>
      </c>
      <c r="I30" s="9">
        <v>1325360.8999999999</v>
      </c>
      <c r="J30">
        <v>287.60000000000002</v>
      </c>
      <c r="K30">
        <v>66.3</v>
      </c>
      <c r="L30">
        <v>66.099999999999994</v>
      </c>
      <c r="M30">
        <v>1.74</v>
      </c>
      <c r="N30">
        <v>49.7</v>
      </c>
      <c r="O30">
        <v>20</v>
      </c>
      <c r="P30">
        <v>413</v>
      </c>
      <c r="Q30">
        <v>1156</v>
      </c>
      <c r="R30">
        <v>281</v>
      </c>
      <c r="S30" s="31">
        <f t="shared" si="0"/>
        <v>3.6228070175438596</v>
      </c>
      <c r="T30" s="14">
        <f t="shared" si="1"/>
        <v>42753.577419354835</v>
      </c>
    </row>
    <row r="31" spans="1:20" x14ac:dyDescent="0.25">
      <c r="A31" s="7">
        <v>30</v>
      </c>
      <c r="B31" t="s">
        <v>29</v>
      </c>
      <c r="C31" s="5">
        <v>28</v>
      </c>
      <c r="D31">
        <v>21</v>
      </c>
      <c r="E31">
        <v>69</v>
      </c>
      <c r="F31">
        <v>13</v>
      </c>
      <c r="G31">
        <v>1</v>
      </c>
      <c r="H31">
        <v>1</v>
      </c>
      <c r="I31" s="9">
        <v>1316969</v>
      </c>
      <c r="J31">
        <v>283.2</v>
      </c>
      <c r="K31">
        <v>66.400000000000006</v>
      </c>
      <c r="L31">
        <v>63.5</v>
      </c>
      <c r="M31">
        <v>1.7949999999999999</v>
      </c>
      <c r="N31">
        <v>48.5</v>
      </c>
      <c r="O31">
        <v>0</v>
      </c>
      <c r="P31">
        <v>196</v>
      </c>
      <c r="Q31">
        <v>752</v>
      </c>
      <c r="R31">
        <v>192</v>
      </c>
      <c r="S31" s="31">
        <f t="shared" si="0"/>
        <v>2.8405797101449277</v>
      </c>
      <c r="T31" s="14">
        <f t="shared" si="1"/>
        <v>62712.809523809527</v>
      </c>
    </row>
    <row r="32" spans="1:20" x14ac:dyDescent="0.25">
      <c r="A32" s="7">
        <v>31</v>
      </c>
      <c r="B32" t="s">
        <v>30</v>
      </c>
      <c r="C32" s="5">
        <v>47</v>
      </c>
      <c r="D32">
        <v>31</v>
      </c>
      <c r="E32">
        <v>105</v>
      </c>
      <c r="F32">
        <v>22</v>
      </c>
      <c r="G32">
        <v>3</v>
      </c>
      <c r="H32">
        <v>0</v>
      </c>
      <c r="I32" s="9">
        <v>1309573.3</v>
      </c>
      <c r="J32">
        <v>280.39999999999998</v>
      </c>
      <c r="K32">
        <v>69.5</v>
      </c>
      <c r="L32">
        <v>68.099999999999994</v>
      </c>
      <c r="M32">
        <v>1.7869999999999999</v>
      </c>
      <c r="N32">
        <v>57.9</v>
      </c>
      <c r="O32">
        <v>5</v>
      </c>
      <c r="P32">
        <v>371</v>
      </c>
      <c r="Q32">
        <v>1214</v>
      </c>
      <c r="R32">
        <v>242</v>
      </c>
      <c r="S32" s="31">
        <f t="shared" si="0"/>
        <v>3.5333333333333332</v>
      </c>
      <c r="T32" s="14">
        <f t="shared" si="1"/>
        <v>42244.3</v>
      </c>
    </row>
    <row r="33" spans="1:20" x14ac:dyDescent="0.25">
      <c r="A33" s="7">
        <v>32</v>
      </c>
      <c r="B33" t="s">
        <v>31</v>
      </c>
      <c r="C33" s="5">
        <v>41</v>
      </c>
      <c r="D33">
        <v>31</v>
      </c>
      <c r="E33">
        <v>104</v>
      </c>
      <c r="F33">
        <v>23</v>
      </c>
      <c r="G33">
        <v>4</v>
      </c>
      <c r="H33">
        <v>0</v>
      </c>
      <c r="I33" s="9">
        <v>1295438.1000000001</v>
      </c>
      <c r="J33">
        <v>290.8</v>
      </c>
      <c r="K33">
        <v>62.1</v>
      </c>
      <c r="L33">
        <v>67</v>
      </c>
      <c r="M33">
        <v>1.7629999999999999</v>
      </c>
      <c r="N33">
        <v>39.700000000000003</v>
      </c>
      <c r="O33">
        <v>12</v>
      </c>
      <c r="P33">
        <v>373</v>
      </c>
      <c r="Q33">
        <v>1050</v>
      </c>
      <c r="R33">
        <v>260</v>
      </c>
      <c r="S33" s="31">
        <f t="shared" si="0"/>
        <v>3.5865384615384617</v>
      </c>
      <c r="T33" s="14">
        <f t="shared" si="1"/>
        <v>41788.325806451619</v>
      </c>
    </row>
    <row r="34" spans="1:20" x14ac:dyDescent="0.25">
      <c r="A34" s="7">
        <v>33</v>
      </c>
      <c r="B34" t="s">
        <v>32</v>
      </c>
      <c r="C34" s="5">
        <v>32</v>
      </c>
      <c r="D34">
        <v>28</v>
      </c>
      <c r="E34">
        <v>100</v>
      </c>
      <c r="F34">
        <v>23</v>
      </c>
      <c r="G34">
        <v>6</v>
      </c>
      <c r="H34">
        <v>0</v>
      </c>
      <c r="I34" s="9">
        <v>1274793.8999999999</v>
      </c>
      <c r="J34">
        <v>288</v>
      </c>
      <c r="K34">
        <v>59.2</v>
      </c>
      <c r="L34">
        <v>65.2</v>
      </c>
      <c r="M34">
        <v>1.728</v>
      </c>
      <c r="N34">
        <v>55</v>
      </c>
      <c r="O34">
        <v>8</v>
      </c>
      <c r="P34">
        <v>378</v>
      </c>
      <c r="Q34">
        <v>1080</v>
      </c>
      <c r="R34">
        <v>233</v>
      </c>
      <c r="S34" s="31">
        <f t="shared" ref="S34:S65" si="2">P34/E34</f>
        <v>3.78</v>
      </c>
      <c r="T34" s="14">
        <f t="shared" si="1"/>
        <v>45528.353571428568</v>
      </c>
    </row>
    <row r="35" spans="1:20" x14ac:dyDescent="0.25">
      <c r="A35" s="7">
        <v>34</v>
      </c>
      <c r="B35" t="s">
        <v>33</v>
      </c>
      <c r="C35" s="5">
        <v>43</v>
      </c>
      <c r="D35">
        <v>27</v>
      </c>
      <c r="E35">
        <v>95</v>
      </c>
      <c r="F35">
        <v>22</v>
      </c>
      <c r="G35">
        <v>8</v>
      </c>
      <c r="H35">
        <v>0</v>
      </c>
      <c r="I35" s="9">
        <v>1274595.1000000001</v>
      </c>
      <c r="J35">
        <v>276.3</v>
      </c>
      <c r="K35">
        <v>58.6</v>
      </c>
      <c r="L35">
        <v>62</v>
      </c>
      <c r="M35">
        <v>1.7569999999999999</v>
      </c>
      <c r="N35">
        <v>52.9</v>
      </c>
      <c r="O35">
        <v>6</v>
      </c>
      <c r="P35">
        <v>306</v>
      </c>
      <c r="Q35">
        <v>978</v>
      </c>
      <c r="R35">
        <v>255</v>
      </c>
      <c r="S35" s="31">
        <f t="shared" si="2"/>
        <v>3.2210526315789472</v>
      </c>
      <c r="T35" s="14">
        <f t="shared" si="1"/>
        <v>47207.22592592593</v>
      </c>
    </row>
    <row r="36" spans="1:20" x14ac:dyDescent="0.25">
      <c r="A36" s="7">
        <v>35</v>
      </c>
      <c r="B36" t="s">
        <v>34</v>
      </c>
      <c r="C36" s="5">
        <v>31</v>
      </c>
      <c r="D36">
        <v>29</v>
      </c>
      <c r="E36">
        <v>92</v>
      </c>
      <c r="F36">
        <v>19</v>
      </c>
      <c r="G36">
        <v>7</v>
      </c>
      <c r="H36">
        <v>0</v>
      </c>
      <c r="I36" s="9">
        <v>1273728.6000000001</v>
      </c>
      <c r="J36">
        <v>279.10000000000002</v>
      </c>
      <c r="K36">
        <v>66</v>
      </c>
      <c r="L36">
        <v>60.2</v>
      </c>
      <c r="M36">
        <v>1.744</v>
      </c>
      <c r="N36">
        <v>50.4</v>
      </c>
      <c r="O36">
        <v>5</v>
      </c>
      <c r="P36">
        <v>308</v>
      </c>
      <c r="Q36">
        <v>938</v>
      </c>
      <c r="R36">
        <v>238</v>
      </c>
      <c r="S36" s="31">
        <f t="shared" si="2"/>
        <v>3.347826086956522</v>
      </c>
      <c r="T36" s="14">
        <f t="shared" si="1"/>
        <v>43921.675862068965</v>
      </c>
    </row>
    <row r="37" spans="1:20" x14ac:dyDescent="0.25">
      <c r="A37" s="7">
        <v>36</v>
      </c>
      <c r="B37" t="s">
        <v>35</v>
      </c>
      <c r="C37" s="5">
        <v>43</v>
      </c>
      <c r="D37">
        <v>25</v>
      </c>
      <c r="E37">
        <v>90</v>
      </c>
      <c r="F37">
        <v>21</v>
      </c>
      <c r="G37">
        <v>5</v>
      </c>
      <c r="H37">
        <v>1</v>
      </c>
      <c r="I37" s="9">
        <v>1259805.6000000001</v>
      </c>
      <c r="J37">
        <v>281.8</v>
      </c>
      <c r="K37">
        <v>72.099999999999994</v>
      </c>
      <c r="L37">
        <v>68.099999999999994</v>
      </c>
      <c r="M37">
        <v>1.776</v>
      </c>
      <c r="N37">
        <v>55.8</v>
      </c>
      <c r="O37">
        <v>7</v>
      </c>
      <c r="P37">
        <v>318</v>
      </c>
      <c r="Q37">
        <v>990</v>
      </c>
      <c r="R37">
        <v>205</v>
      </c>
      <c r="S37" s="31">
        <f t="shared" si="2"/>
        <v>3.5333333333333332</v>
      </c>
      <c r="T37" s="14">
        <f t="shared" si="1"/>
        <v>50392.224000000002</v>
      </c>
    </row>
    <row r="38" spans="1:20" x14ac:dyDescent="0.25">
      <c r="A38" s="7">
        <v>37</v>
      </c>
      <c r="B38" t="s">
        <v>36</v>
      </c>
      <c r="C38" s="5">
        <v>46</v>
      </c>
      <c r="D38">
        <v>26</v>
      </c>
      <c r="E38">
        <v>85</v>
      </c>
      <c r="F38">
        <v>17</v>
      </c>
      <c r="G38">
        <v>7</v>
      </c>
      <c r="H38">
        <v>1</v>
      </c>
      <c r="I38" s="9">
        <v>1249575</v>
      </c>
      <c r="J38">
        <v>289</v>
      </c>
      <c r="K38">
        <v>66.2</v>
      </c>
      <c r="L38">
        <v>69.7</v>
      </c>
      <c r="M38">
        <v>1.776</v>
      </c>
      <c r="N38">
        <v>43</v>
      </c>
      <c r="O38">
        <v>6</v>
      </c>
      <c r="P38">
        <v>301</v>
      </c>
      <c r="Q38">
        <v>933</v>
      </c>
      <c r="R38">
        <v>200</v>
      </c>
      <c r="S38" s="31">
        <f t="shared" si="2"/>
        <v>3.5411764705882351</v>
      </c>
      <c r="T38" s="14">
        <f t="shared" si="1"/>
        <v>48060.576923076922</v>
      </c>
    </row>
    <row r="39" spans="1:20" x14ac:dyDescent="0.25">
      <c r="A39" s="7">
        <v>38</v>
      </c>
      <c r="B39" t="s">
        <v>37</v>
      </c>
      <c r="C39" s="5">
        <v>29</v>
      </c>
      <c r="D39">
        <v>27</v>
      </c>
      <c r="E39">
        <v>92</v>
      </c>
      <c r="F39">
        <v>20</v>
      </c>
      <c r="G39">
        <v>3</v>
      </c>
      <c r="H39">
        <v>1</v>
      </c>
      <c r="I39" s="9">
        <v>1247785</v>
      </c>
      <c r="J39">
        <v>289.10000000000002</v>
      </c>
      <c r="K39">
        <v>60.6</v>
      </c>
      <c r="L39">
        <v>64.099999999999994</v>
      </c>
      <c r="M39">
        <v>1.75</v>
      </c>
      <c r="N39">
        <v>49.7</v>
      </c>
      <c r="O39">
        <v>5</v>
      </c>
      <c r="P39">
        <v>316</v>
      </c>
      <c r="Q39">
        <v>930</v>
      </c>
      <c r="R39">
        <v>230</v>
      </c>
      <c r="S39" s="31">
        <f t="shared" si="2"/>
        <v>3.4347826086956523</v>
      </c>
      <c r="T39" s="14">
        <f t="shared" si="1"/>
        <v>46214.259259259263</v>
      </c>
    </row>
    <row r="40" spans="1:20" x14ac:dyDescent="0.25">
      <c r="A40" s="7">
        <v>39</v>
      </c>
      <c r="B40" t="s">
        <v>38</v>
      </c>
      <c r="C40" s="5">
        <v>35</v>
      </c>
      <c r="D40">
        <v>32</v>
      </c>
      <c r="E40">
        <v>107</v>
      </c>
      <c r="F40">
        <v>25</v>
      </c>
      <c r="G40">
        <v>6</v>
      </c>
      <c r="H40">
        <v>0</v>
      </c>
      <c r="I40" s="9">
        <v>1206428.8</v>
      </c>
      <c r="J40">
        <v>294.7</v>
      </c>
      <c r="K40">
        <v>60.6</v>
      </c>
      <c r="L40">
        <v>64.8</v>
      </c>
      <c r="M40">
        <v>1.8009999999999999</v>
      </c>
      <c r="N40">
        <v>50.9</v>
      </c>
      <c r="O40">
        <v>5</v>
      </c>
      <c r="P40">
        <v>358</v>
      </c>
      <c r="Q40">
        <v>1148</v>
      </c>
      <c r="R40">
        <v>273</v>
      </c>
      <c r="S40" s="31">
        <f t="shared" si="2"/>
        <v>3.3457943925233646</v>
      </c>
      <c r="T40" s="14">
        <f t="shared" si="1"/>
        <v>37700.9</v>
      </c>
    </row>
    <row r="41" spans="1:20" x14ac:dyDescent="0.25">
      <c r="A41" s="7">
        <v>40</v>
      </c>
      <c r="B41" t="s">
        <v>39</v>
      </c>
      <c r="C41" s="5">
        <v>35</v>
      </c>
      <c r="D41">
        <v>29</v>
      </c>
      <c r="E41">
        <v>100</v>
      </c>
      <c r="F41">
        <v>22</v>
      </c>
      <c r="G41">
        <v>6</v>
      </c>
      <c r="H41">
        <v>0</v>
      </c>
      <c r="I41" s="9">
        <v>1151879.6000000001</v>
      </c>
      <c r="J41">
        <v>290.89999999999998</v>
      </c>
      <c r="K41">
        <v>64.599999999999994</v>
      </c>
      <c r="L41">
        <v>65.2</v>
      </c>
      <c r="M41">
        <v>1.7450000000000001</v>
      </c>
      <c r="N41">
        <v>55.7</v>
      </c>
      <c r="O41">
        <v>10</v>
      </c>
      <c r="P41">
        <v>341</v>
      </c>
      <c r="Q41">
        <v>1023</v>
      </c>
      <c r="R41">
        <v>210</v>
      </c>
      <c r="S41" s="31">
        <f t="shared" si="2"/>
        <v>3.41</v>
      </c>
      <c r="T41" s="14">
        <f t="shared" si="1"/>
        <v>39719.986206896552</v>
      </c>
    </row>
    <row r="42" spans="1:20" x14ac:dyDescent="0.25">
      <c r="A42" s="7">
        <v>41</v>
      </c>
      <c r="B42" t="s">
        <v>40</v>
      </c>
      <c r="C42" s="5">
        <v>49</v>
      </c>
      <c r="D42">
        <v>17</v>
      </c>
      <c r="E42">
        <v>43</v>
      </c>
      <c r="F42">
        <v>8</v>
      </c>
      <c r="G42">
        <v>2</v>
      </c>
      <c r="H42">
        <v>1</v>
      </c>
      <c r="I42" s="9">
        <v>1142124.5</v>
      </c>
      <c r="O42">
        <v>1</v>
      </c>
      <c r="P42">
        <v>116</v>
      </c>
      <c r="Q42">
        <v>465</v>
      </c>
      <c r="R42">
        <v>175</v>
      </c>
      <c r="S42" s="31">
        <f t="shared" si="2"/>
        <v>2.6976744186046511</v>
      </c>
      <c r="T42" s="14">
        <f t="shared" si="1"/>
        <v>67183.794117647063</v>
      </c>
    </row>
    <row r="43" spans="1:20" x14ac:dyDescent="0.25">
      <c r="A43" s="7">
        <v>42</v>
      </c>
      <c r="B43" t="s">
        <v>41</v>
      </c>
      <c r="C43" s="5">
        <v>40</v>
      </c>
      <c r="D43">
        <v>25</v>
      </c>
      <c r="E43">
        <v>80</v>
      </c>
      <c r="F43">
        <v>16</v>
      </c>
      <c r="G43">
        <v>2</v>
      </c>
      <c r="H43">
        <v>0</v>
      </c>
      <c r="I43" s="9">
        <v>1120024.8999999999</v>
      </c>
      <c r="J43">
        <v>285.60000000000002</v>
      </c>
      <c r="K43">
        <v>61.8</v>
      </c>
      <c r="L43">
        <v>64.7</v>
      </c>
      <c r="M43">
        <v>1.772</v>
      </c>
      <c r="N43">
        <v>54.9</v>
      </c>
      <c r="O43">
        <v>11</v>
      </c>
      <c r="P43">
        <v>277</v>
      </c>
      <c r="Q43">
        <v>903</v>
      </c>
      <c r="R43">
        <v>220</v>
      </c>
      <c r="S43" s="31">
        <f t="shared" si="2"/>
        <v>3.4624999999999999</v>
      </c>
      <c r="T43" s="14">
        <f t="shared" si="1"/>
        <v>44800.995999999999</v>
      </c>
    </row>
    <row r="44" spans="1:20" x14ac:dyDescent="0.25">
      <c r="A44" s="7">
        <v>43</v>
      </c>
      <c r="B44" t="s">
        <v>42</v>
      </c>
      <c r="C44" s="5">
        <v>38</v>
      </c>
      <c r="D44">
        <v>32</v>
      </c>
      <c r="E44">
        <v>104</v>
      </c>
      <c r="F44">
        <v>21</v>
      </c>
      <c r="G44">
        <v>4</v>
      </c>
      <c r="H44">
        <v>0</v>
      </c>
      <c r="I44" s="9">
        <v>1092982</v>
      </c>
      <c r="J44">
        <v>284</v>
      </c>
      <c r="K44">
        <v>67</v>
      </c>
      <c r="L44">
        <v>65</v>
      </c>
      <c r="M44">
        <v>1.7430000000000001</v>
      </c>
      <c r="N44">
        <v>53.5</v>
      </c>
      <c r="O44">
        <v>11</v>
      </c>
      <c r="P44">
        <v>378</v>
      </c>
      <c r="Q44">
        <v>1131</v>
      </c>
      <c r="R44">
        <v>253</v>
      </c>
      <c r="S44" s="31">
        <f t="shared" si="2"/>
        <v>3.6346153846153846</v>
      </c>
      <c r="T44" s="14">
        <f t="shared" si="1"/>
        <v>34155.6875</v>
      </c>
    </row>
    <row r="45" spans="1:20" x14ac:dyDescent="0.25">
      <c r="A45" s="7">
        <v>44</v>
      </c>
      <c r="B45" t="s">
        <v>43</v>
      </c>
      <c r="C45" s="5">
        <v>34</v>
      </c>
      <c r="D45">
        <v>30</v>
      </c>
      <c r="E45">
        <v>92</v>
      </c>
      <c r="F45">
        <v>20</v>
      </c>
      <c r="G45">
        <v>4</v>
      </c>
      <c r="H45">
        <v>0</v>
      </c>
      <c r="I45" s="9">
        <v>1059757.6000000001</v>
      </c>
      <c r="J45">
        <v>284.5</v>
      </c>
      <c r="K45">
        <v>68</v>
      </c>
      <c r="L45">
        <v>66</v>
      </c>
      <c r="M45">
        <v>1.782</v>
      </c>
      <c r="N45">
        <v>52.6</v>
      </c>
      <c r="O45">
        <v>4</v>
      </c>
      <c r="P45">
        <v>315</v>
      </c>
      <c r="Q45">
        <v>953</v>
      </c>
      <c r="R45">
        <v>241</v>
      </c>
      <c r="S45" s="31">
        <f t="shared" si="2"/>
        <v>3.4239130434782608</v>
      </c>
      <c r="T45" s="14">
        <f t="shared" si="1"/>
        <v>35325.253333333334</v>
      </c>
    </row>
    <row r="46" spans="1:20" x14ac:dyDescent="0.25">
      <c r="A46" s="7">
        <v>45</v>
      </c>
      <c r="B46" t="s">
        <v>44</v>
      </c>
      <c r="C46" s="5">
        <v>28</v>
      </c>
      <c r="D46">
        <v>26</v>
      </c>
      <c r="E46">
        <v>82</v>
      </c>
      <c r="F46">
        <v>16</v>
      </c>
      <c r="G46">
        <v>7</v>
      </c>
      <c r="H46">
        <v>0</v>
      </c>
      <c r="I46" s="9">
        <v>1044951</v>
      </c>
      <c r="J46">
        <v>292.3</v>
      </c>
      <c r="K46">
        <v>61</v>
      </c>
      <c r="L46">
        <v>64.8</v>
      </c>
      <c r="M46">
        <v>1.752</v>
      </c>
      <c r="N46">
        <v>58.8</v>
      </c>
      <c r="O46">
        <v>10</v>
      </c>
      <c r="P46">
        <v>277</v>
      </c>
      <c r="Q46">
        <v>810</v>
      </c>
      <c r="R46">
        <v>190</v>
      </c>
      <c r="S46" s="31">
        <f t="shared" si="2"/>
        <v>3.3780487804878048</v>
      </c>
      <c r="T46" s="14">
        <f t="shared" si="1"/>
        <v>40190.423076923078</v>
      </c>
    </row>
    <row r="47" spans="1:20" x14ac:dyDescent="0.25">
      <c r="A47" s="7">
        <v>46</v>
      </c>
      <c r="B47" t="s">
        <v>45</v>
      </c>
      <c r="C47" s="5">
        <v>45</v>
      </c>
      <c r="D47">
        <v>24</v>
      </c>
      <c r="E47">
        <v>84</v>
      </c>
      <c r="F47">
        <v>19</v>
      </c>
      <c r="G47">
        <v>3</v>
      </c>
      <c r="H47">
        <v>0</v>
      </c>
      <c r="I47" s="9">
        <v>1039724.44</v>
      </c>
      <c r="J47">
        <v>287.60000000000002</v>
      </c>
      <c r="K47">
        <v>64</v>
      </c>
      <c r="L47">
        <v>64</v>
      </c>
      <c r="M47">
        <v>1.7470000000000001</v>
      </c>
      <c r="N47">
        <v>54.6</v>
      </c>
      <c r="O47">
        <v>2</v>
      </c>
      <c r="P47">
        <v>306</v>
      </c>
      <c r="Q47">
        <v>818</v>
      </c>
      <c r="R47">
        <v>204</v>
      </c>
      <c r="S47" s="31">
        <f t="shared" si="2"/>
        <v>3.6428571428571428</v>
      </c>
      <c r="T47" s="14">
        <f t="shared" si="1"/>
        <v>43321.851666666662</v>
      </c>
    </row>
    <row r="48" spans="1:20" x14ac:dyDescent="0.25">
      <c r="A48" s="7">
        <v>47</v>
      </c>
      <c r="B48" t="s">
        <v>46</v>
      </c>
      <c r="C48" s="5">
        <v>37</v>
      </c>
      <c r="D48">
        <v>27</v>
      </c>
      <c r="E48">
        <v>93</v>
      </c>
      <c r="F48">
        <v>21</v>
      </c>
      <c r="G48">
        <v>2</v>
      </c>
      <c r="H48">
        <v>0</v>
      </c>
      <c r="I48" s="9">
        <v>1037062.9</v>
      </c>
      <c r="J48">
        <v>278.7</v>
      </c>
      <c r="K48">
        <v>65.8</v>
      </c>
      <c r="L48">
        <v>61.5</v>
      </c>
      <c r="M48">
        <v>1.7669999999999999</v>
      </c>
      <c r="N48">
        <v>52.2</v>
      </c>
      <c r="O48">
        <v>7</v>
      </c>
      <c r="P48">
        <v>285</v>
      </c>
      <c r="Q48">
        <v>1092</v>
      </c>
      <c r="R48">
        <v>253</v>
      </c>
      <c r="S48" s="31">
        <f t="shared" si="2"/>
        <v>3.064516129032258</v>
      </c>
      <c r="T48" s="14">
        <f t="shared" si="1"/>
        <v>38409.737037037041</v>
      </c>
    </row>
    <row r="49" spans="1:20" x14ac:dyDescent="0.25">
      <c r="A49" s="7">
        <v>48</v>
      </c>
      <c r="B49" t="s">
        <v>47</v>
      </c>
      <c r="C49" s="5">
        <v>51</v>
      </c>
      <c r="D49">
        <v>22</v>
      </c>
      <c r="E49">
        <v>75</v>
      </c>
      <c r="F49">
        <v>14</v>
      </c>
      <c r="G49">
        <v>3</v>
      </c>
      <c r="H49">
        <v>1</v>
      </c>
      <c r="I49" s="9">
        <v>1030495</v>
      </c>
      <c r="J49">
        <v>283.2</v>
      </c>
      <c r="K49">
        <v>74.099999999999994</v>
      </c>
      <c r="L49">
        <v>67</v>
      </c>
      <c r="M49">
        <v>1.7729999999999999</v>
      </c>
      <c r="N49">
        <v>50</v>
      </c>
      <c r="O49">
        <v>5</v>
      </c>
      <c r="P49">
        <v>232</v>
      </c>
      <c r="Q49">
        <v>740</v>
      </c>
      <c r="R49">
        <v>208</v>
      </c>
      <c r="S49" s="31">
        <f t="shared" si="2"/>
        <v>3.0933333333333333</v>
      </c>
      <c r="T49" s="14">
        <f t="shared" si="1"/>
        <v>46840.681818181816</v>
      </c>
    </row>
    <row r="50" spans="1:20" x14ac:dyDescent="0.25">
      <c r="A50" s="7">
        <v>49</v>
      </c>
      <c r="B50" t="s">
        <v>48</v>
      </c>
      <c r="C50" s="5">
        <v>34</v>
      </c>
      <c r="D50">
        <v>27</v>
      </c>
      <c r="E50">
        <v>86</v>
      </c>
      <c r="F50">
        <v>19</v>
      </c>
      <c r="G50">
        <v>5</v>
      </c>
      <c r="H50">
        <v>1</v>
      </c>
      <c r="I50" s="9">
        <v>1021445.94</v>
      </c>
      <c r="J50">
        <v>294.39999999999998</v>
      </c>
      <c r="K50">
        <v>61.6</v>
      </c>
      <c r="L50">
        <v>64.599999999999994</v>
      </c>
      <c r="M50">
        <v>1.752</v>
      </c>
      <c r="N50">
        <v>62.1</v>
      </c>
      <c r="O50">
        <v>8</v>
      </c>
      <c r="P50">
        <v>297</v>
      </c>
      <c r="Q50">
        <v>861</v>
      </c>
      <c r="R50">
        <v>204</v>
      </c>
      <c r="S50" s="31">
        <f t="shared" si="2"/>
        <v>3.4534883720930232</v>
      </c>
      <c r="T50" s="14">
        <f t="shared" si="1"/>
        <v>37831.331111111111</v>
      </c>
    </row>
    <row r="51" spans="1:20" x14ac:dyDescent="0.25">
      <c r="A51" s="7">
        <v>50</v>
      </c>
      <c r="B51" t="s">
        <v>49</v>
      </c>
      <c r="C51" s="5">
        <v>46</v>
      </c>
      <c r="D51">
        <v>25</v>
      </c>
      <c r="E51">
        <v>82</v>
      </c>
      <c r="F51">
        <v>19</v>
      </c>
      <c r="G51">
        <v>2</v>
      </c>
      <c r="H51">
        <v>0</v>
      </c>
      <c r="I51" s="9">
        <v>978985.56</v>
      </c>
      <c r="J51">
        <v>286.60000000000002</v>
      </c>
      <c r="K51">
        <v>66.5</v>
      </c>
      <c r="L51">
        <v>69.599999999999994</v>
      </c>
      <c r="M51">
        <v>1.782</v>
      </c>
      <c r="N51">
        <v>45.5</v>
      </c>
      <c r="O51">
        <v>9</v>
      </c>
      <c r="P51">
        <v>317</v>
      </c>
      <c r="Q51">
        <v>899</v>
      </c>
      <c r="R51">
        <v>232</v>
      </c>
      <c r="S51" s="31">
        <f t="shared" si="2"/>
        <v>3.8658536585365852</v>
      </c>
      <c r="T51" s="14">
        <f t="shared" si="1"/>
        <v>39159.422400000003</v>
      </c>
    </row>
    <row r="52" spans="1:20" x14ac:dyDescent="0.25">
      <c r="A52" s="7">
        <v>51</v>
      </c>
      <c r="B52" t="s">
        <v>50</v>
      </c>
      <c r="C52" s="5">
        <v>33</v>
      </c>
      <c r="D52">
        <v>11</v>
      </c>
      <c r="E52">
        <v>36</v>
      </c>
      <c r="F52">
        <v>9</v>
      </c>
      <c r="G52">
        <v>3</v>
      </c>
      <c r="H52">
        <v>0</v>
      </c>
      <c r="I52" s="9">
        <v>961235.3</v>
      </c>
      <c r="O52">
        <v>5</v>
      </c>
      <c r="P52">
        <v>116</v>
      </c>
      <c r="Q52">
        <v>399</v>
      </c>
      <c r="R52">
        <v>118</v>
      </c>
      <c r="S52" s="31">
        <f t="shared" si="2"/>
        <v>3.2222222222222223</v>
      </c>
      <c r="T52" s="14">
        <f t="shared" si="1"/>
        <v>87385.027272727282</v>
      </c>
    </row>
    <row r="53" spans="1:20" x14ac:dyDescent="0.25">
      <c r="A53" s="7">
        <v>52</v>
      </c>
      <c r="B53" t="s">
        <v>51</v>
      </c>
      <c r="C53" s="5">
        <v>29</v>
      </c>
      <c r="D53">
        <v>25</v>
      </c>
      <c r="E53">
        <v>78</v>
      </c>
      <c r="F53">
        <v>16</v>
      </c>
      <c r="G53">
        <v>3</v>
      </c>
      <c r="H53">
        <v>0</v>
      </c>
      <c r="I53" s="9">
        <v>953240</v>
      </c>
      <c r="J53">
        <v>273.10000000000002</v>
      </c>
      <c r="K53">
        <v>73</v>
      </c>
      <c r="L53">
        <v>64.2</v>
      </c>
      <c r="M53">
        <v>1.77</v>
      </c>
      <c r="N53">
        <v>50.8</v>
      </c>
      <c r="O53">
        <v>6</v>
      </c>
      <c r="P53">
        <v>262</v>
      </c>
      <c r="Q53">
        <v>861</v>
      </c>
      <c r="R53">
        <v>218</v>
      </c>
      <c r="S53" s="31">
        <f t="shared" si="2"/>
        <v>3.358974358974359</v>
      </c>
      <c r="T53" s="14">
        <f t="shared" si="1"/>
        <v>38129.599999999999</v>
      </c>
    </row>
    <row r="54" spans="1:20" x14ac:dyDescent="0.25">
      <c r="A54" s="7">
        <v>53</v>
      </c>
      <c r="B54" t="s">
        <v>52</v>
      </c>
      <c r="C54" s="5">
        <v>34</v>
      </c>
      <c r="D54">
        <v>26</v>
      </c>
      <c r="E54">
        <v>78</v>
      </c>
      <c r="F54">
        <v>15</v>
      </c>
      <c r="G54">
        <v>2</v>
      </c>
      <c r="H54">
        <v>0</v>
      </c>
      <c r="I54" s="9">
        <v>951700.4</v>
      </c>
      <c r="J54">
        <v>293.3</v>
      </c>
      <c r="K54">
        <v>62.7</v>
      </c>
      <c r="L54">
        <v>62.4</v>
      </c>
      <c r="M54">
        <v>1.7969999999999999</v>
      </c>
      <c r="N54">
        <v>47.3</v>
      </c>
      <c r="O54">
        <v>10</v>
      </c>
      <c r="P54">
        <v>261</v>
      </c>
      <c r="Q54">
        <v>837</v>
      </c>
      <c r="R54">
        <v>263</v>
      </c>
      <c r="S54" s="31">
        <f t="shared" si="2"/>
        <v>3.3461538461538463</v>
      </c>
      <c r="T54" s="14">
        <f t="shared" si="1"/>
        <v>36603.86153846154</v>
      </c>
    </row>
    <row r="55" spans="1:20" x14ac:dyDescent="0.25">
      <c r="A55" s="7">
        <v>54</v>
      </c>
      <c r="B55" t="s">
        <v>53</v>
      </c>
      <c r="C55" s="5">
        <v>41</v>
      </c>
      <c r="D55">
        <v>28</v>
      </c>
      <c r="E55">
        <v>96</v>
      </c>
      <c r="F55">
        <v>19</v>
      </c>
      <c r="G55">
        <v>4</v>
      </c>
      <c r="H55">
        <v>0</v>
      </c>
      <c r="I55" s="9">
        <v>949739.2</v>
      </c>
      <c r="J55">
        <v>286.5</v>
      </c>
      <c r="K55">
        <v>74</v>
      </c>
      <c r="L55">
        <v>72.900000000000006</v>
      </c>
      <c r="M55">
        <v>1.794</v>
      </c>
      <c r="N55">
        <v>30.3</v>
      </c>
      <c r="O55">
        <v>3</v>
      </c>
      <c r="P55">
        <v>340</v>
      </c>
      <c r="Q55">
        <v>1017</v>
      </c>
      <c r="R55">
        <v>237</v>
      </c>
      <c r="S55" s="31">
        <f t="shared" si="2"/>
        <v>3.5416666666666665</v>
      </c>
      <c r="T55" s="14">
        <f t="shared" si="1"/>
        <v>33919.257142857139</v>
      </c>
    </row>
    <row r="56" spans="1:20" x14ac:dyDescent="0.25">
      <c r="A56" s="7">
        <v>55</v>
      </c>
      <c r="B56" t="s">
        <v>54</v>
      </c>
      <c r="C56" s="5">
        <v>42</v>
      </c>
      <c r="D56">
        <v>24</v>
      </c>
      <c r="E56">
        <v>80</v>
      </c>
      <c r="F56">
        <v>18</v>
      </c>
      <c r="G56">
        <v>5</v>
      </c>
      <c r="H56">
        <v>0</v>
      </c>
      <c r="I56" s="9">
        <v>945656.3</v>
      </c>
      <c r="J56">
        <v>280.39999999999998</v>
      </c>
      <c r="K56">
        <v>70.5</v>
      </c>
      <c r="L56">
        <v>64</v>
      </c>
      <c r="M56">
        <v>1.7769999999999999</v>
      </c>
      <c r="N56">
        <v>45.4</v>
      </c>
      <c r="O56">
        <v>7</v>
      </c>
      <c r="P56">
        <v>287</v>
      </c>
      <c r="Q56">
        <v>901</v>
      </c>
      <c r="R56">
        <v>224</v>
      </c>
      <c r="S56" s="31">
        <f t="shared" si="2"/>
        <v>3.5874999999999999</v>
      </c>
      <c r="T56" s="14">
        <f t="shared" si="1"/>
        <v>39402.345833333333</v>
      </c>
    </row>
    <row r="57" spans="1:20" x14ac:dyDescent="0.25">
      <c r="A57" s="7">
        <v>56</v>
      </c>
      <c r="B57" t="s">
        <v>55</v>
      </c>
      <c r="C57" s="5">
        <v>37</v>
      </c>
      <c r="D57">
        <v>26</v>
      </c>
      <c r="E57">
        <v>93</v>
      </c>
      <c r="F57">
        <v>21</v>
      </c>
      <c r="G57">
        <v>3</v>
      </c>
      <c r="H57">
        <v>0</v>
      </c>
      <c r="I57" s="9">
        <v>943957.5</v>
      </c>
      <c r="J57">
        <v>293.10000000000002</v>
      </c>
      <c r="K57">
        <v>62.3</v>
      </c>
      <c r="L57">
        <v>62.2</v>
      </c>
      <c r="M57">
        <v>1.7849999999999999</v>
      </c>
      <c r="N57">
        <v>51.4</v>
      </c>
      <c r="O57">
        <v>4</v>
      </c>
      <c r="P57">
        <v>322</v>
      </c>
      <c r="Q57">
        <v>1044</v>
      </c>
      <c r="R57">
        <v>272</v>
      </c>
      <c r="S57" s="31">
        <f t="shared" si="2"/>
        <v>3.4623655913978495</v>
      </c>
      <c r="T57" s="14">
        <f t="shared" si="1"/>
        <v>36306.057692307695</v>
      </c>
    </row>
    <row r="58" spans="1:20" x14ac:dyDescent="0.25">
      <c r="A58" s="7">
        <v>57</v>
      </c>
      <c r="B58" t="s">
        <v>56</v>
      </c>
      <c r="C58" s="5">
        <v>44</v>
      </c>
      <c r="D58">
        <v>31</v>
      </c>
      <c r="E58">
        <v>97</v>
      </c>
      <c r="F58">
        <v>19</v>
      </c>
      <c r="G58">
        <v>6</v>
      </c>
      <c r="H58">
        <v>1</v>
      </c>
      <c r="I58" s="9">
        <v>928420.9</v>
      </c>
      <c r="J58">
        <v>289.5</v>
      </c>
      <c r="K58">
        <v>66.099999999999994</v>
      </c>
      <c r="L58">
        <v>65.900000000000006</v>
      </c>
      <c r="M58">
        <v>1.7909999999999999</v>
      </c>
      <c r="N58">
        <v>49.3</v>
      </c>
      <c r="O58">
        <v>9</v>
      </c>
      <c r="P58">
        <v>316</v>
      </c>
      <c r="Q58">
        <v>971</v>
      </c>
      <c r="R58">
        <v>276</v>
      </c>
      <c r="S58" s="31">
        <f t="shared" si="2"/>
        <v>3.2577319587628866</v>
      </c>
      <c r="T58" s="14">
        <f t="shared" si="1"/>
        <v>29949.061290322581</v>
      </c>
    </row>
    <row r="59" spans="1:20" x14ac:dyDescent="0.25">
      <c r="A59" s="7">
        <v>58</v>
      </c>
      <c r="B59" t="s">
        <v>57</v>
      </c>
      <c r="C59" s="5">
        <v>44</v>
      </c>
      <c r="D59">
        <v>23</v>
      </c>
      <c r="E59">
        <v>75</v>
      </c>
      <c r="F59">
        <v>17</v>
      </c>
      <c r="G59">
        <v>2</v>
      </c>
      <c r="H59">
        <v>1</v>
      </c>
      <c r="I59" s="9">
        <v>911485.5</v>
      </c>
      <c r="J59">
        <v>284.8</v>
      </c>
      <c r="K59">
        <v>69</v>
      </c>
      <c r="L59">
        <v>68.8</v>
      </c>
      <c r="M59">
        <v>1.7130000000000001</v>
      </c>
      <c r="N59">
        <v>56.6</v>
      </c>
      <c r="O59">
        <v>8</v>
      </c>
      <c r="P59">
        <v>293</v>
      </c>
      <c r="Q59">
        <v>745</v>
      </c>
      <c r="R59">
        <v>172</v>
      </c>
      <c r="S59" s="31">
        <f t="shared" si="2"/>
        <v>3.9066666666666667</v>
      </c>
      <c r="T59" s="14">
        <f t="shared" si="1"/>
        <v>39629.804347826088</v>
      </c>
    </row>
    <row r="60" spans="1:20" x14ac:dyDescent="0.25">
      <c r="A60" s="7">
        <v>59</v>
      </c>
      <c r="B60" t="s">
        <v>58</v>
      </c>
      <c r="C60" s="5">
        <v>42</v>
      </c>
      <c r="D60">
        <v>25</v>
      </c>
      <c r="E60">
        <v>86</v>
      </c>
      <c r="F60">
        <v>19</v>
      </c>
      <c r="G60">
        <v>3</v>
      </c>
      <c r="H60">
        <v>0</v>
      </c>
      <c r="I60" s="9">
        <v>903037.75</v>
      </c>
      <c r="J60">
        <v>287.89999999999998</v>
      </c>
      <c r="K60">
        <v>67.7</v>
      </c>
      <c r="L60">
        <v>68.2</v>
      </c>
      <c r="M60">
        <v>1.7729999999999999</v>
      </c>
      <c r="N60">
        <v>49.2</v>
      </c>
      <c r="O60">
        <v>8</v>
      </c>
      <c r="P60">
        <v>293</v>
      </c>
      <c r="Q60">
        <v>903</v>
      </c>
      <c r="R60">
        <v>211</v>
      </c>
      <c r="S60" s="31">
        <f t="shared" si="2"/>
        <v>3.4069767441860463</v>
      </c>
      <c r="T60" s="14">
        <f t="shared" si="1"/>
        <v>36121.51</v>
      </c>
    </row>
    <row r="61" spans="1:20" x14ac:dyDescent="0.25">
      <c r="A61" s="7">
        <v>60</v>
      </c>
      <c r="B61" t="s">
        <v>59</v>
      </c>
      <c r="C61" s="5">
        <v>47</v>
      </c>
      <c r="D61">
        <v>24</v>
      </c>
      <c r="E61">
        <v>81</v>
      </c>
      <c r="F61">
        <v>16</v>
      </c>
      <c r="G61">
        <v>4</v>
      </c>
      <c r="H61">
        <v>0</v>
      </c>
      <c r="I61" s="9">
        <v>884511</v>
      </c>
      <c r="J61">
        <v>285.39999999999998</v>
      </c>
      <c r="K61">
        <v>74.900000000000006</v>
      </c>
      <c r="L61">
        <v>67.900000000000006</v>
      </c>
      <c r="M61">
        <v>1.7809999999999999</v>
      </c>
      <c r="N61">
        <v>36.4</v>
      </c>
      <c r="O61">
        <v>7</v>
      </c>
      <c r="P61">
        <v>270</v>
      </c>
      <c r="Q61">
        <v>859</v>
      </c>
      <c r="R61">
        <v>194</v>
      </c>
      <c r="S61" s="31">
        <f t="shared" si="2"/>
        <v>3.3333333333333335</v>
      </c>
      <c r="T61" s="14">
        <f t="shared" si="1"/>
        <v>36854.625</v>
      </c>
    </row>
    <row r="62" spans="1:20" x14ac:dyDescent="0.25">
      <c r="A62" s="7">
        <v>61</v>
      </c>
      <c r="B62" t="s">
        <v>60</v>
      </c>
      <c r="C62" s="5">
        <v>40</v>
      </c>
      <c r="D62">
        <v>27</v>
      </c>
      <c r="E62">
        <v>95</v>
      </c>
      <c r="F62">
        <v>21</v>
      </c>
      <c r="G62">
        <v>3</v>
      </c>
      <c r="H62">
        <v>0</v>
      </c>
      <c r="I62" s="9">
        <v>861859.94</v>
      </c>
      <c r="J62">
        <v>288.7</v>
      </c>
      <c r="K62">
        <v>63.4</v>
      </c>
      <c r="L62">
        <v>66.400000000000006</v>
      </c>
      <c r="M62">
        <v>1.766</v>
      </c>
      <c r="N62">
        <v>60.1</v>
      </c>
      <c r="O62">
        <v>8</v>
      </c>
      <c r="P62">
        <v>319</v>
      </c>
      <c r="Q62">
        <v>1053</v>
      </c>
      <c r="R62">
        <v>235</v>
      </c>
      <c r="S62" s="31">
        <f t="shared" si="2"/>
        <v>3.357894736842105</v>
      </c>
      <c r="T62" s="14">
        <f t="shared" si="1"/>
        <v>31920.738518518516</v>
      </c>
    </row>
    <row r="63" spans="1:20" x14ac:dyDescent="0.25">
      <c r="A63" s="7">
        <v>62</v>
      </c>
      <c r="B63" t="s">
        <v>61</v>
      </c>
      <c r="C63" s="5">
        <v>35</v>
      </c>
      <c r="D63">
        <v>30</v>
      </c>
      <c r="E63">
        <v>91</v>
      </c>
      <c r="F63">
        <v>17</v>
      </c>
      <c r="G63">
        <v>3</v>
      </c>
      <c r="H63">
        <v>1</v>
      </c>
      <c r="I63" s="9">
        <v>856997.3</v>
      </c>
      <c r="J63">
        <v>281.39999999999998</v>
      </c>
      <c r="K63">
        <v>68.099999999999994</v>
      </c>
      <c r="L63">
        <v>64.3</v>
      </c>
      <c r="M63">
        <v>1.764</v>
      </c>
      <c r="N63">
        <v>38.1</v>
      </c>
      <c r="O63">
        <v>11</v>
      </c>
      <c r="P63">
        <v>322</v>
      </c>
      <c r="Q63">
        <v>980</v>
      </c>
      <c r="R63">
        <v>254</v>
      </c>
      <c r="S63" s="31">
        <f t="shared" si="2"/>
        <v>3.5384615384615383</v>
      </c>
      <c r="T63" s="14">
        <f t="shared" si="1"/>
        <v>28566.576666666668</v>
      </c>
    </row>
    <row r="64" spans="1:20" x14ac:dyDescent="0.25">
      <c r="A64" s="7">
        <v>63</v>
      </c>
      <c r="B64" t="s">
        <v>62</v>
      </c>
      <c r="C64" s="5">
        <v>35</v>
      </c>
      <c r="D64">
        <v>27</v>
      </c>
      <c r="E64">
        <v>83</v>
      </c>
      <c r="F64">
        <v>16</v>
      </c>
      <c r="G64">
        <v>5</v>
      </c>
      <c r="H64">
        <v>0</v>
      </c>
      <c r="I64" s="9">
        <v>855792.4</v>
      </c>
      <c r="J64">
        <v>290.10000000000002</v>
      </c>
      <c r="K64">
        <v>66.900000000000006</v>
      </c>
      <c r="L64">
        <v>65.3</v>
      </c>
      <c r="M64">
        <v>1.742</v>
      </c>
      <c r="N64">
        <v>56.4</v>
      </c>
      <c r="O64">
        <v>6</v>
      </c>
      <c r="P64">
        <v>296</v>
      </c>
      <c r="Q64">
        <v>866</v>
      </c>
      <c r="R64">
        <v>193</v>
      </c>
      <c r="S64" s="31">
        <f t="shared" si="2"/>
        <v>3.5662650602409638</v>
      </c>
      <c r="T64" s="14">
        <f t="shared" si="1"/>
        <v>31696.014814814815</v>
      </c>
    </row>
    <row r="65" spans="1:20" x14ac:dyDescent="0.25">
      <c r="A65" s="7">
        <v>64</v>
      </c>
      <c r="B65" t="s">
        <v>63</v>
      </c>
      <c r="C65" s="5">
        <v>40</v>
      </c>
      <c r="D65">
        <v>30</v>
      </c>
      <c r="E65">
        <v>110</v>
      </c>
      <c r="F65">
        <v>24</v>
      </c>
      <c r="G65">
        <v>2</v>
      </c>
      <c r="H65">
        <v>0</v>
      </c>
      <c r="I65" s="9">
        <v>850500.5</v>
      </c>
      <c r="J65">
        <v>280</v>
      </c>
      <c r="K65">
        <v>73.5</v>
      </c>
      <c r="L65">
        <v>65.7</v>
      </c>
      <c r="M65">
        <v>1.7350000000000001</v>
      </c>
      <c r="N65">
        <v>52.8</v>
      </c>
      <c r="O65">
        <v>5</v>
      </c>
      <c r="P65">
        <v>399</v>
      </c>
      <c r="Q65">
        <v>1185</v>
      </c>
      <c r="R65">
        <v>249</v>
      </c>
      <c r="S65" s="31">
        <f t="shared" si="2"/>
        <v>3.6272727272727274</v>
      </c>
      <c r="T65" s="14">
        <f t="shared" si="1"/>
        <v>28350.016666666666</v>
      </c>
    </row>
    <row r="66" spans="1:20" x14ac:dyDescent="0.25">
      <c r="A66" s="7">
        <v>65</v>
      </c>
      <c r="B66" t="s">
        <v>64</v>
      </c>
      <c r="C66" s="5">
        <v>29</v>
      </c>
      <c r="D66">
        <v>23</v>
      </c>
      <c r="E66">
        <v>71</v>
      </c>
      <c r="F66">
        <v>15</v>
      </c>
      <c r="G66">
        <v>4</v>
      </c>
      <c r="H66">
        <v>0</v>
      </c>
      <c r="I66" s="9">
        <v>831800</v>
      </c>
      <c r="J66">
        <v>321.39999999999998</v>
      </c>
      <c r="K66">
        <v>50.9</v>
      </c>
      <c r="L66">
        <v>64.099999999999994</v>
      </c>
      <c r="M66">
        <v>1.7589999999999999</v>
      </c>
      <c r="N66">
        <v>45.6</v>
      </c>
      <c r="O66">
        <v>9</v>
      </c>
      <c r="P66">
        <v>264</v>
      </c>
      <c r="Q66">
        <v>707</v>
      </c>
      <c r="R66">
        <v>189</v>
      </c>
      <c r="S66" s="31">
        <f t="shared" ref="S66:S97" si="3">P66/E66</f>
        <v>3.7183098591549295</v>
      </c>
      <c r="T66" s="14">
        <f t="shared" si="1"/>
        <v>36165.217391304344</v>
      </c>
    </row>
    <row r="67" spans="1:20" x14ac:dyDescent="0.25">
      <c r="A67" s="7">
        <v>66</v>
      </c>
      <c r="B67" t="s">
        <v>65</v>
      </c>
      <c r="C67" s="5">
        <v>45</v>
      </c>
      <c r="D67">
        <v>31</v>
      </c>
      <c r="E67">
        <v>102</v>
      </c>
      <c r="F67">
        <v>21</v>
      </c>
      <c r="G67">
        <v>4</v>
      </c>
      <c r="H67">
        <v>0</v>
      </c>
      <c r="I67" s="9">
        <v>813811</v>
      </c>
      <c r="J67">
        <v>289.5</v>
      </c>
      <c r="K67">
        <v>61.2</v>
      </c>
      <c r="L67">
        <v>64.099999999999994</v>
      </c>
      <c r="M67">
        <v>1.748</v>
      </c>
      <c r="N67">
        <v>51.1</v>
      </c>
      <c r="O67">
        <v>11</v>
      </c>
      <c r="P67">
        <v>370</v>
      </c>
      <c r="Q67">
        <v>1092</v>
      </c>
      <c r="R67">
        <v>256</v>
      </c>
      <c r="S67" s="31">
        <f t="shared" si="3"/>
        <v>3.6274509803921569</v>
      </c>
      <c r="T67" s="14">
        <f t="shared" ref="T67:T130" si="4">I67/D67</f>
        <v>26251.967741935485</v>
      </c>
    </row>
    <row r="68" spans="1:20" x14ac:dyDescent="0.25">
      <c r="A68" s="7">
        <v>67</v>
      </c>
      <c r="B68" t="s">
        <v>66</v>
      </c>
      <c r="C68" s="5">
        <v>24</v>
      </c>
      <c r="D68">
        <v>20</v>
      </c>
      <c r="E68">
        <v>67</v>
      </c>
      <c r="F68">
        <v>15</v>
      </c>
      <c r="G68">
        <v>3</v>
      </c>
      <c r="H68">
        <v>0</v>
      </c>
      <c r="I68" s="9">
        <v>799898</v>
      </c>
      <c r="J68">
        <v>287.60000000000002</v>
      </c>
      <c r="K68">
        <v>56.2</v>
      </c>
      <c r="L68">
        <v>60.5</v>
      </c>
      <c r="M68">
        <v>1.7230000000000001</v>
      </c>
      <c r="N68">
        <v>53.3</v>
      </c>
      <c r="O68">
        <v>6</v>
      </c>
      <c r="P68">
        <v>236</v>
      </c>
      <c r="Q68">
        <v>668</v>
      </c>
      <c r="R68">
        <v>178</v>
      </c>
      <c r="S68" s="31">
        <f t="shared" si="3"/>
        <v>3.5223880597014925</v>
      </c>
      <c r="T68" s="14">
        <f t="shared" si="4"/>
        <v>39994.9</v>
      </c>
    </row>
    <row r="69" spans="1:20" x14ac:dyDescent="0.25">
      <c r="A69" s="7">
        <v>68</v>
      </c>
      <c r="B69" t="s">
        <v>67</v>
      </c>
      <c r="C69" s="5">
        <v>30</v>
      </c>
      <c r="D69">
        <v>8</v>
      </c>
      <c r="E69">
        <v>30</v>
      </c>
      <c r="F69">
        <v>7</v>
      </c>
      <c r="G69">
        <v>4</v>
      </c>
      <c r="H69">
        <v>0</v>
      </c>
      <c r="I69" s="9">
        <v>786770.94</v>
      </c>
      <c r="O69">
        <v>3</v>
      </c>
      <c r="P69">
        <v>95</v>
      </c>
      <c r="Q69">
        <v>334</v>
      </c>
      <c r="R69">
        <v>102</v>
      </c>
      <c r="S69" s="31">
        <f t="shared" si="3"/>
        <v>3.1666666666666665</v>
      </c>
      <c r="T69" s="14">
        <f t="shared" si="4"/>
        <v>98346.367499999993</v>
      </c>
    </row>
    <row r="70" spans="1:20" x14ac:dyDescent="0.25">
      <c r="A70" s="7">
        <v>69</v>
      </c>
      <c r="B70" t="s">
        <v>68</v>
      </c>
      <c r="C70" s="5">
        <v>35</v>
      </c>
      <c r="D70">
        <v>33</v>
      </c>
      <c r="E70">
        <v>103</v>
      </c>
      <c r="F70">
        <v>19</v>
      </c>
      <c r="G70">
        <v>5</v>
      </c>
      <c r="H70">
        <v>0</v>
      </c>
      <c r="I70" s="9">
        <v>785532.1</v>
      </c>
      <c r="J70">
        <v>300.3</v>
      </c>
      <c r="K70">
        <v>59.1</v>
      </c>
      <c r="L70">
        <v>66.599999999999994</v>
      </c>
      <c r="M70">
        <v>1.7490000000000001</v>
      </c>
      <c r="N70">
        <v>50</v>
      </c>
      <c r="O70">
        <v>14</v>
      </c>
      <c r="P70">
        <v>408</v>
      </c>
      <c r="Q70">
        <v>1090</v>
      </c>
      <c r="R70">
        <v>261</v>
      </c>
      <c r="S70" s="31">
        <f t="shared" si="3"/>
        <v>3.9611650485436893</v>
      </c>
      <c r="T70" s="14">
        <f t="shared" si="4"/>
        <v>23804.003030303029</v>
      </c>
    </row>
    <row r="71" spans="1:20" x14ac:dyDescent="0.25">
      <c r="A71" s="7">
        <v>70</v>
      </c>
      <c r="B71" t="s">
        <v>69</v>
      </c>
      <c r="C71" s="5">
        <v>27</v>
      </c>
      <c r="D71">
        <v>29</v>
      </c>
      <c r="E71">
        <v>101</v>
      </c>
      <c r="F71">
        <v>21</v>
      </c>
      <c r="G71">
        <v>5</v>
      </c>
      <c r="H71">
        <v>0</v>
      </c>
      <c r="I71" s="9">
        <v>769497</v>
      </c>
      <c r="J71">
        <v>295.2</v>
      </c>
      <c r="K71">
        <v>64.5</v>
      </c>
      <c r="L71">
        <v>63.8</v>
      </c>
      <c r="M71">
        <v>1.772</v>
      </c>
      <c r="N71">
        <v>49.7</v>
      </c>
      <c r="O71">
        <v>7</v>
      </c>
      <c r="P71">
        <v>384</v>
      </c>
      <c r="Q71">
        <v>1102</v>
      </c>
      <c r="R71">
        <v>284</v>
      </c>
      <c r="S71" s="31">
        <f t="shared" si="3"/>
        <v>3.8019801980198018</v>
      </c>
      <c r="T71" s="14">
        <f t="shared" si="4"/>
        <v>26534.379310344826</v>
      </c>
    </row>
    <row r="72" spans="1:20" x14ac:dyDescent="0.25">
      <c r="A72" s="7">
        <v>71</v>
      </c>
      <c r="B72" t="s">
        <v>70</v>
      </c>
      <c r="C72" s="5">
        <v>24</v>
      </c>
      <c r="D72">
        <v>14</v>
      </c>
      <c r="E72">
        <v>49</v>
      </c>
      <c r="F72">
        <v>11</v>
      </c>
      <c r="G72">
        <v>2</v>
      </c>
      <c r="H72">
        <v>1</v>
      </c>
      <c r="I72" s="9">
        <v>761150</v>
      </c>
      <c r="O72">
        <v>5</v>
      </c>
      <c r="P72">
        <v>137</v>
      </c>
      <c r="Q72">
        <v>475</v>
      </c>
      <c r="R72">
        <v>141</v>
      </c>
      <c r="S72" s="31">
        <f t="shared" si="3"/>
        <v>2.795918367346939</v>
      </c>
      <c r="T72" s="14">
        <f t="shared" si="4"/>
        <v>54367.857142857145</v>
      </c>
    </row>
    <row r="73" spans="1:20" x14ac:dyDescent="0.25">
      <c r="A73" s="7">
        <v>72</v>
      </c>
      <c r="B73" t="s">
        <v>71</v>
      </c>
      <c r="C73" s="5">
        <v>27</v>
      </c>
      <c r="D73">
        <v>26</v>
      </c>
      <c r="E73">
        <v>79</v>
      </c>
      <c r="F73">
        <v>15</v>
      </c>
      <c r="G73">
        <v>1</v>
      </c>
      <c r="H73">
        <v>0</v>
      </c>
      <c r="I73" s="9">
        <v>757045.75</v>
      </c>
      <c r="J73">
        <v>281.7</v>
      </c>
      <c r="K73">
        <v>63</v>
      </c>
      <c r="L73">
        <v>63.9</v>
      </c>
      <c r="M73">
        <v>1.7450000000000001</v>
      </c>
      <c r="N73">
        <v>56.5</v>
      </c>
      <c r="O73">
        <v>5</v>
      </c>
      <c r="P73">
        <v>272</v>
      </c>
      <c r="Q73">
        <v>819</v>
      </c>
      <c r="R73">
        <v>217</v>
      </c>
      <c r="S73" s="31">
        <f t="shared" si="3"/>
        <v>3.4430379746835444</v>
      </c>
      <c r="T73" s="14">
        <f t="shared" si="4"/>
        <v>29117.14423076923</v>
      </c>
    </row>
    <row r="74" spans="1:20" x14ac:dyDescent="0.25">
      <c r="A74" s="7">
        <v>73</v>
      </c>
      <c r="B74" t="s">
        <v>72</v>
      </c>
      <c r="C74" s="5">
        <v>38</v>
      </c>
      <c r="D74">
        <v>31</v>
      </c>
      <c r="E74">
        <v>105</v>
      </c>
      <c r="F74">
        <v>20</v>
      </c>
      <c r="G74">
        <v>3</v>
      </c>
      <c r="H74">
        <v>0</v>
      </c>
      <c r="I74" s="9">
        <v>728355.75</v>
      </c>
      <c r="J74">
        <v>284</v>
      </c>
      <c r="K74">
        <v>71.400000000000006</v>
      </c>
      <c r="L74">
        <v>66.5</v>
      </c>
      <c r="M74">
        <v>1.7829999999999999</v>
      </c>
      <c r="N74">
        <v>48.8</v>
      </c>
      <c r="O74">
        <v>7</v>
      </c>
      <c r="P74">
        <v>340</v>
      </c>
      <c r="Q74">
        <v>1168</v>
      </c>
      <c r="R74">
        <v>271</v>
      </c>
      <c r="S74" s="31">
        <f t="shared" si="3"/>
        <v>3.2380952380952381</v>
      </c>
      <c r="T74" s="14">
        <f t="shared" si="4"/>
        <v>23495.346774193549</v>
      </c>
    </row>
    <row r="75" spans="1:20" x14ac:dyDescent="0.25">
      <c r="A75" s="7">
        <v>74</v>
      </c>
      <c r="B75" t="s">
        <v>73</v>
      </c>
      <c r="C75" s="5">
        <v>36</v>
      </c>
      <c r="D75">
        <v>9</v>
      </c>
      <c r="E75">
        <v>24</v>
      </c>
      <c r="F75">
        <v>7</v>
      </c>
      <c r="G75">
        <v>2</v>
      </c>
      <c r="H75">
        <v>0</v>
      </c>
      <c r="I75" s="9">
        <v>723985.9</v>
      </c>
      <c r="O75">
        <v>0</v>
      </c>
      <c r="P75">
        <v>62</v>
      </c>
      <c r="Q75">
        <v>270</v>
      </c>
      <c r="R75">
        <v>86</v>
      </c>
      <c r="S75" s="31">
        <f t="shared" si="3"/>
        <v>2.5833333333333335</v>
      </c>
      <c r="T75" s="14">
        <f t="shared" si="4"/>
        <v>80442.877777777787</v>
      </c>
    </row>
    <row r="76" spans="1:20" x14ac:dyDescent="0.25">
      <c r="A76" s="7">
        <v>75</v>
      </c>
      <c r="B76" t="s">
        <v>74</v>
      </c>
      <c r="C76" s="5">
        <v>31</v>
      </c>
      <c r="D76">
        <v>32</v>
      </c>
      <c r="E76">
        <v>98</v>
      </c>
      <c r="F76">
        <v>18</v>
      </c>
      <c r="G76">
        <v>2</v>
      </c>
      <c r="H76">
        <v>0</v>
      </c>
      <c r="I76" s="9">
        <v>723690</v>
      </c>
      <c r="J76">
        <v>279</v>
      </c>
      <c r="K76">
        <v>73.599999999999994</v>
      </c>
      <c r="L76">
        <v>67.2</v>
      </c>
      <c r="M76">
        <v>1.7829999999999999</v>
      </c>
      <c r="N76">
        <v>45.6</v>
      </c>
      <c r="O76">
        <v>3</v>
      </c>
      <c r="P76">
        <v>333</v>
      </c>
      <c r="Q76">
        <v>1052</v>
      </c>
      <c r="R76">
        <v>272</v>
      </c>
      <c r="S76" s="31">
        <f t="shared" si="3"/>
        <v>3.3979591836734695</v>
      </c>
      <c r="T76" s="14">
        <f t="shared" si="4"/>
        <v>22615.3125</v>
      </c>
    </row>
    <row r="77" spans="1:20" x14ac:dyDescent="0.25">
      <c r="A77" s="7">
        <v>76</v>
      </c>
      <c r="B77" t="s">
        <v>75</v>
      </c>
      <c r="C77" s="5">
        <v>49</v>
      </c>
      <c r="D77">
        <v>24</v>
      </c>
      <c r="E77">
        <v>87</v>
      </c>
      <c r="F77">
        <v>21</v>
      </c>
      <c r="G77">
        <v>3</v>
      </c>
      <c r="H77">
        <v>0</v>
      </c>
      <c r="I77" s="9">
        <v>711828.7</v>
      </c>
      <c r="J77">
        <v>265.89999999999998</v>
      </c>
      <c r="K77">
        <v>72.5</v>
      </c>
      <c r="L77">
        <v>61.7</v>
      </c>
      <c r="M77">
        <v>1.748</v>
      </c>
      <c r="N77">
        <v>52.1</v>
      </c>
      <c r="O77">
        <v>3</v>
      </c>
      <c r="P77">
        <v>296</v>
      </c>
      <c r="Q77">
        <v>1016</v>
      </c>
      <c r="R77">
        <v>241</v>
      </c>
      <c r="S77" s="31">
        <f t="shared" si="3"/>
        <v>3.4022988505747125</v>
      </c>
      <c r="T77" s="14">
        <f t="shared" si="4"/>
        <v>29659.529166666664</v>
      </c>
    </row>
    <row r="78" spans="1:20" x14ac:dyDescent="0.25">
      <c r="A78" s="7">
        <v>77</v>
      </c>
      <c r="B78" t="s">
        <v>76</v>
      </c>
      <c r="C78" s="5">
        <v>39</v>
      </c>
      <c r="D78">
        <v>27</v>
      </c>
      <c r="E78">
        <v>81</v>
      </c>
      <c r="F78">
        <v>17</v>
      </c>
      <c r="G78">
        <v>2</v>
      </c>
      <c r="H78">
        <v>0</v>
      </c>
      <c r="I78" s="9">
        <v>693519.4</v>
      </c>
      <c r="J78">
        <v>294.7</v>
      </c>
      <c r="K78">
        <v>60.3</v>
      </c>
      <c r="L78">
        <v>63.5</v>
      </c>
      <c r="M78">
        <v>1.7410000000000001</v>
      </c>
      <c r="N78">
        <v>48.6</v>
      </c>
      <c r="O78">
        <v>7</v>
      </c>
      <c r="P78">
        <v>287</v>
      </c>
      <c r="Q78">
        <v>850</v>
      </c>
      <c r="R78">
        <v>212</v>
      </c>
      <c r="S78" s="31">
        <f t="shared" si="3"/>
        <v>3.5432098765432101</v>
      </c>
      <c r="T78" s="14">
        <f t="shared" si="4"/>
        <v>25685.903703703705</v>
      </c>
    </row>
    <row r="79" spans="1:20" x14ac:dyDescent="0.25">
      <c r="A79" s="7">
        <v>78</v>
      </c>
      <c r="B79" t="s">
        <v>77</v>
      </c>
      <c r="C79" s="5">
        <v>36</v>
      </c>
      <c r="D79">
        <v>32</v>
      </c>
      <c r="E79">
        <v>100</v>
      </c>
      <c r="F79">
        <v>19</v>
      </c>
      <c r="G79">
        <v>3</v>
      </c>
      <c r="H79">
        <v>0</v>
      </c>
      <c r="I79" s="9">
        <v>670596</v>
      </c>
      <c r="J79">
        <v>286.5</v>
      </c>
      <c r="K79">
        <v>69.5</v>
      </c>
      <c r="L79">
        <v>65.7</v>
      </c>
      <c r="M79">
        <v>1.7829999999999999</v>
      </c>
      <c r="N79">
        <v>47.8</v>
      </c>
      <c r="O79">
        <v>9</v>
      </c>
      <c r="P79">
        <v>334</v>
      </c>
      <c r="Q79">
        <v>1096</v>
      </c>
      <c r="R79">
        <v>251</v>
      </c>
      <c r="S79" s="31">
        <f t="shared" si="3"/>
        <v>3.34</v>
      </c>
      <c r="T79" s="14">
        <f t="shared" si="4"/>
        <v>20956.125</v>
      </c>
    </row>
    <row r="80" spans="1:20" x14ac:dyDescent="0.25">
      <c r="A80" s="7">
        <v>79</v>
      </c>
      <c r="B80" t="s">
        <v>78</v>
      </c>
      <c r="C80" s="5">
        <v>46</v>
      </c>
      <c r="D80">
        <v>27</v>
      </c>
      <c r="E80">
        <v>98</v>
      </c>
      <c r="F80">
        <v>21</v>
      </c>
      <c r="G80">
        <v>4</v>
      </c>
      <c r="H80">
        <v>0</v>
      </c>
      <c r="I80" s="9">
        <v>663742.69999999995</v>
      </c>
      <c r="J80">
        <v>282.8</v>
      </c>
      <c r="K80">
        <v>67.900000000000006</v>
      </c>
      <c r="L80">
        <v>71.900000000000006</v>
      </c>
      <c r="M80">
        <v>1.79</v>
      </c>
      <c r="N80">
        <v>55.3</v>
      </c>
      <c r="O80">
        <v>5</v>
      </c>
      <c r="P80">
        <v>342</v>
      </c>
      <c r="Q80">
        <v>1118</v>
      </c>
      <c r="R80">
        <v>206</v>
      </c>
      <c r="S80" s="31">
        <f t="shared" si="3"/>
        <v>3.489795918367347</v>
      </c>
      <c r="T80" s="14">
        <f t="shared" si="4"/>
        <v>24583.062962962962</v>
      </c>
    </row>
    <row r="81" spans="1:20" x14ac:dyDescent="0.25">
      <c r="A81" s="7">
        <v>80</v>
      </c>
      <c r="B81" t="s">
        <v>79</v>
      </c>
      <c r="C81" s="5">
        <v>26</v>
      </c>
      <c r="D81">
        <v>28</v>
      </c>
      <c r="E81">
        <v>92</v>
      </c>
      <c r="F81">
        <v>18</v>
      </c>
      <c r="G81">
        <v>2</v>
      </c>
      <c r="H81">
        <v>0</v>
      </c>
      <c r="I81" s="9">
        <v>661818.43999999994</v>
      </c>
      <c r="J81">
        <v>288.2</v>
      </c>
      <c r="K81">
        <v>67.400000000000006</v>
      </c>
      <c r="L81">
        <v>67.599999999999994</v>
      </c>
      <c r="M81">
        <v>1.7869999999999999</v>
      </c>
      <c r="N81">
        <v>45.6</v>
      </c>
      <c r="O81">
        <v>11</v>
      </c>
      <c r="P81">
        <v>341</v>
      </c>
      <c r="Q81">
        <v>1017</v>
      </c>
      <c r="R81">
        <v>255</v>
      </c>
      <c r="S81" s="31">
        <f t="shared" si="3"/>
        <v>3.7065217391304346</v>
      </c>
      <c r="T81" s="14">
        <f t="shared" si="4"/>
        <v>23636.372857142855</v>
      </c>
    </row>
    <row r="82" spans="1:20" x14ac:dyDescent="0.25">
      <c r="A82" s="7">
        <v>81</v>
      </c>
      <c r="B82" t="s">
        <v>80</v>
      </c>
      <c r="C82" s="5">
        <v>36</v>
      </c>
      <c r="D82">
        <v>16</v>
      </c>
      <c r="E82">
        <v>54</v>
      </c>
      <c r="F82">
        <v>14</v>
      </c>
      <c r="G82">
        <v>5</v>
      </c>
      <c r="H82">
        <v>1</v>
      </c>
      <c r="I82" s="9">
        <v>659711.25</v>
      </c>
      <c r="J82">
        <v>304.89999999999998</v>
      </c>
      <c r="K82">
        <v>65.3</v>
      </c>
      <c r="L82">
        <v>63.7</v>
      </c>
      <c r="M82">
        <v>1.7689999999999999</v>
      </c>
      <c r="N82">
        <v>48.3</v>
      </c>
      <c r="O82">
        <v>9</v>
      </c>
      <c r="P82">
        <v>191</v>
      </c>
      <c r="Q82">
        <v>522</v>
      </c>
      <c r="R82">
        <v>157</v>
      </c>
      <c r="S82" s="31">
        <f t="shared" si="3"/>
        <v>3.5370370370370372</v>
      </c>
      <c r="T82" s="14">
        <f t="shared" si="4"/>
        <v>41231.953125</v>
      </c>
    </row>
    <row r="83" spans="1:20" x14ac:dyDescent="0.25">
      <c r="A83" s="7">
        <v>82</v>
      </c>
      <c r="B83" t="s">
        <v>81</v>
      </c>
      <c r="C83" s="5">
        <v>41</v>
      </c>
      <c r="D83">
        <v>24</v>
      </c>
      <c r="E83">
        <v>81</v>
      </c>
      <c r="F83">
        <v>16</v>
      </c>
      <c r="G83">
        <v>2</v>
      </c>
      <c r="H83">
        <v>0</v>
      </c>
      <c r="I83" s="9">
        <v>658981.43999999994</v>
      </c>
      <c r="J83">
        <v>278.2</v>
      </c>
      <c r="K83">
        <v>74.2</v>
      </c>
      <c r="L83">
        <v>65.2</v>
      </c>
      <c r="M83">
        <v>1.7669999999999999</v>
      </c>
      <c r="N83">
        <v>41.8</v>
      </c>
      <c r="O83">
        <v>7</v>
      </c>
      <c r="P83">
        <v>272</v>
      </c>
      <c r="Q83">
        <v>851</v>
      </c>
      <c r="R83">
        <v>225</v>
      </c>
      <c r="S83" s="31">
        <f t="shared" si="3"/>
        <v>3.3580246913580245</v>
      </c>
      <c r="T83" s="14">
        <f t="shared" si="4"/>
        <v>27457.559999999998</v>
      </c>
    </row>
    <row r="84" spans="1:20" x14ac:dyDescent="0.25">
      <c r="A84" s="7">
        <v>83</v>
      </c>
      <c r="B84" t="s">
        <v>82</v>
      </c>
      <c r="C84" s="5">
        <v>40</v>
      </c>
      <c r="D84">
        <v>30</v>
      </c>
      <c r="E84">
        <v>97</v>
      </c>
      <c r="F84">
        <v>20</v>
      </c>
      <c r="G84">
        <v>1</v>
      </c>
      <c r="H84">
        <v>0</v>
      </c>
      <c r="I84" s="9">
        <v>642939.93999999994</v>
      </c>
      <c r="J84">
        <v>297.89999999999998</v>
      </c>
      <c r="K84">
        <v>59.3</v>
      </c>
      <c r="L84">
        <v>68.5</v>
      </c>
      <c r="M84">
        <v>1.8</v>
      </c>
      <c r="N84">
        <v>48.7</v>
      </c>
      <c r="O84">
        <v>22</v>
      </c>
      <c r="P84">
        <v>303</v>
      </c>
      <c r="Q84">
        <v>1002</v>
      </c>
      <c r="R84">
        <v>247</v>
      </c>
      <c r="S84" s="31">
        <f t="shared" si="3"/>
        <v>3.1237113402061856</v>
      </c>
      <c r="T84" s="14">
        <f t="shared" si="4"/>
        <v>21431.331333333332</v>
      </c>
    </row>
    <row r="85" spans="1:20" x14ac:dyDescent="0.25">
      <c r="A85" s="7">
        <v>84</v>
      </c>
      <c r="B85" t="s">
        <v>83</v>
      </c>
      <c r="C85" s="5">
        <v>41</v>
      </c>
      <c r="D85">
        <v>27</v>
      </c>
      <c r="E85">
        <v>89</v>
      </c>
      <c r="F85">
        <v>20</v>
      </c>
      <c r="G85">
        <v>4</v>
      </c>
      <c r="H85">
        <v>0</v>
      </c>
      <c r="I85" s="9">
        <v>635966.19999999995</v>
      </c>
      <c r="J85">
        <v>285.8</v>
      </c>
      <c r="K85">
        <v>66</v>
      </c>
      <c r="L85">
        <v>68.2</v>
      </c>
      <c r="M85">
        <v>1.7430000000000001</v>
      </c>
      <c r="N85">
        <v>48.6</v>
      </c>
      <c r="O85">
        <v>8</v>
      </c>
      <c r="P85">
        <v>350</v>
      </c>
      <c r="Q85">
        <v>937</v>
      </c>
      <c r="R85">
        <v>209</v>
      </c>
      <c r="S85" s="31">
        <f t="shared" si="3"/>
        <v>3.9325842696629212</v>
      </c>
      <c r="T85" s="14">
        <f t="shared" si="4"/>
        <v>23554.303703703703</v>
      </c>
    </row>
    <row r="86" spans="1:20" x14ac:dyDescent="0.25">
      <c r="A86" s="7">
        <v>85</v>
      </c>
      <c r="B86" t="s">
        <v>84</v>
      </c>
      <c r="C86" s="5">
        <v>39</v>
      </c>
      <c r="D86">
        <v>22</v>
      </c>
      <c r="E86">
        <v>77</v>
      </c>
      <c r="F86">
        <v>16</v>
      </c>
      <c r="G86">
        <v>1</v>
      </c>
      <c r="H86">
        <v>0</v>
      </c>
      <c r="I86" s="9">
        <v>623433.69999999995</v>
      </c>
      <c r="J86">
        <v>292.8</v>
      </c>
      <c r="K86">
        <v>67.2</v>
      </c>
      <c r="L86">
        <v>67.7</v>
      </c>
      <c r="M86">
        <v>1.798</v>
      </c>
      <c r="N86">
        <v>39.6</v>
      </c>
      <c r="O86">
        <v>7</v>
      </c>
      <c r="P86">
        <v>238</v>
      </c>
      <c r="Q86">
        <v>806</v>
      </c>
      <c r="R86">
        <v>174</v>
      </c>
      <c r="S86" s="31">
        <f t="shared" si="3"/>
        <v>3.0909090909090908</v>
      </c>
      <c r="T86" s="14">
        <f t="shared" si="4"/>
        <v>28337.895454545451</v>
      </c>
    </row>
    <row r="87" spans="1:20" x14ac:dyDescent="0.25">
      <c r="A87" s="7">
        <v>86</v>
      </c>
      <c r="B87" t="s">
        <v>85</v>
      </c>
      <c r="C87" s="5">
        <v>35</v>
      </c>
      <c r="D87">
        <v>27</v>
      </c>
      <c r="E87">
        <v>88</v>
      </c>
      <c r="F87">
        <v>19</v>
      </c>
      <c r="G87">
        <v>2</v>
      </c>
      <c r="H87">
        <v>0</v>
      </c>
      <c r="I87" s="9">
        <v>617640.5</v>
      </c>
      <c r="J87">
        <v>289.60000000000002</v>
      </c>
      <c r="K87">
        <v>56.4</v>
      </c>
      <c r="L87">
        <v>65.099999999999994</v>
      </c>
      <c r="M87">
        <v>1.7669999999999999</v>
      </c>
      <c r="N87">
        <v>53.3</v>
      </c>
      <c r="O87">
        <v>3</v>
      </c>
      <c r="P87">
        <v>301</v>
      </c>
      <c r="Q87">
        <v>937</v>
      </c>
      <c r="R87">
        <v>213</v>
      </c>
      <c r="S87" s="31">
        <f t="shared" si="3"/>
        <v>3.4204545454545454</v>
      </c>
      <c r="T87" s="14">
        <f t="shared" si="4"/>
        <v>22875.574074074073</v>
      </c>
    </row>
    <row r="88" spans="1:20" x14ac:dyDescent="0.25">
      <c r="A88" s="7">
        <v>87</v>
      </c>
      <c r="B88" t="s">
        <v>86</v>
      </c>
      <c r="C88" s="5">
        <v>44</v>
      </c>
      <c r="D88">
        <v>29</v>
      </c>
      <c r="E88">
        <v>81</v>
      </c>
      <c r="F88">
        <v>15</v>
      </c>
      <c r="G88">
        <v>2</v>
      </c>
      <c r="H88">
        <v>0</v>
      </c>
      <c r="I88" s="9">
        <v>610724.93999999994</v>
      </c>
      <c r="J88">
        <v>288.7</v>
      </c>
      <c r="K88">
        <v>62.8</v>
      </c>
      <c r="L88">
        <v>64</v>
      </c>
      <c r="M88">
        <v>1.7729999999999999</v>
      </c>
      <c r="N88">
        <v>47.2</v>
      </c>
      <c r="O88">
        <v>9</v>
      </c>
      <c r="P88">
        <v>300</v>
      </c>
      <c r="Q88">
        <v>872</v>
      </c>
      <c r="R88">
        <v>242</v>
      </c>
      <c r="S88" s="31">
        <f t="shared" si="3"/>
        <v>3.7037037037037037</v>
      </c>
      <c r="T88" s="14">
        <f t="shared" si="4"/>
        <v>21059.480689655171</v>
      </c>
    </row>
    <row r="89" spans="1:20" x14ac:dyDescent="0.25">
      <c r="A89" s="7">
        <v>88</v>
      </c>
      <c r="B89" t="s">
        <v>87</v>
      </c>
      <c r="C89" s="5">
        <v>47</v>
      </c>
      <c r="D89">
        <v>29</v>
      </c>
      <c r="E89">
        <v>91</v>
      </c>
      <c r="F89">
        <v>18</v>
      </c>
      <c r="G89">
        <v>1</v>
      </c>
      <c r="H89">
        <v>0</v>
      </c>
      <c r="I89" s="9">
        <v>608438.9</v>
      </c>
      <c r="J89">
        <v>284.60000000000002</v>
      </c>
      <c r="K89">
        <v>68.2</v>
      </c>
      <c r="L89">
        <v>69.2</v>
      </c>
      <c r="M89">
        <v>1.8069999999999999</v>
      </c>
      <c r="N89">
        <v>40.5</v>
      </c>
      <c r="O89">
        <v>6</v>
      </c>
      <c r="P89">
        <v>286</v>
      </c>
      <c r="Q89">
        <v>1060</v>
      </c>
      <c r="R89">
        <v>229</v>
      </c>
      <c r="S89" s="31">
        <f t="shared" si="3"/>
        <v>3.1428571428571428</v>
      </c>
      <c r="T89" s="14">
        <f t="shared" si="4"/>
        <v>20980.651724137933</v>
      </c>
    </row>
    <row r="90" spans="1:20" x14ac:dyDescent="0.25">
      <c r="A90" s="7">
        <v>89</v>
      </c>
      <c r="B90" t="s">
        <v>88</v>
      </c>
      <c r="C90" s="5">
        <v>37</v>
      </c>
      <c r="D90">
        <v>16</v>
      </c>
      <c r="E90">
        <v>51</v>
      </c>
      <c r="F90">
        <v>9</v>
      </c>
      <c r="G90">
        <v>1</v>
      </c>
      <c r="H90">
        <v>0</v>
      </c>
      <c r="I90" s="9">
        <v>588532.93999999994</v>
      </c>
      <c r="J90">
        <v>293.7</v>
      </c>
      <c r="K90">
        <v>59.9</v>
      </c>
      <c r="L90">
        <v>64.7</v>
      </c>
      <c r="M90">
        <v>1.7470000000000001</v>
      </c>
      <c r="N90">
        <v>52.7</v>
      </c>
      <c r="O90">
        <v>8</v>
      </c>
      <c r="P90">
        <v>155</v>
      </c>
      <c r="Q90">
        <v>517</v>
      </c>
      <c r="R90">
        <v>116</v>
      </c>
      <c r="S90" s="31">
        <f t="shared" si="3"/>
        <v>3.0392156862745097</v>
      </c>
      <c r="T90" s="14">
        <f t="shared" si="4"/>
        <v>36783.308749999997</v>
      </c>
    </row>
    <row r="91" spans="1:20" x14ac:dyDescent="0.25">
      <c r="A91" s="7">
        <v>90</v>
      </c>
      <c r="B91" t="s">
        <v>89</v>
      </c>
      <c r="C91" s="5">
        <v>52</v>
      </c>
      <c r="D91">
        <v>11</v>
      </c>
      <c r="E91">
        <v>26</v>
      </c>
      <c r="F91">
        <v>4</v>
      </c>
      <c r="G91">
        <v>1</v>
      </c>
      <c r="H91">
        <v>1</v>
      </c>
      <c r="I91" s="9">
        <v>584830</v>
      </c>
      <c r="O91">
        <v>1</v>
      </c>
      <c r="P91">
        <v>83</v>
      </c>
      <c r="Q91">
        <v>287</v>
      </c>
      <c r="R91">
        <v>90</v>
      </c>
      <c r="S91" s="31">
        <f t="shared" si="3"/>
        <v>3.1923076923076925</v>
      </c>
      <c r="T91" s="14">
        <f t="shared" si="4"/>
        <v>53166.36363636364</v>
      </c>
    </row>
    <row r="92" spans="1:20" x14ac:dyDescent="0.25">
      <c r="A92" s="7">
        <v>91</v>
      </c>
      <c r="B92" t="s">
        <v>90</v>
      </c>
      <c r="C92" s="5">
        <v>38</v>
      </c>
      <c r="D92">
        <v>31</v>
      </c>
      <c r="E92">
        <v>92</v>
      </c>
      <c r="F92">
        <v>18</v>
      </c>
      <c r="G92">
        <v>1</v>
      </c>
      <c r="H92">
        <v>0</v>
      </c>
      <c r="I92" s="9">
        <v>582372</v>
      </c>
      <c r="J92">
        <v>285.10000000000002</v>
      </c>
      <c r="K92">
        <v>69.8</v>
      </c>
      <c r="L92">
        <v>63.7</v>
      </c>
      <c r="M92">
        <v>1.8080000000000001</v>
      </c>
      <c r="N92">
        <v>60</v>
      </c>
      <c r="O92">
        <v>4</v>
      </c>
      <c r="P92">
        <v>265</v>
      </c>
      <c r="Q92">
        <v>1052</v>
      </c>
      <c r="R92">
        <v>236</v>
      </c>
      <c r="S92" s="31">
        <f t="shared" si="3"/>
        <v>2.8804347826086958</v>
      </c>
      <c r="T92" s="14">
        <f t="shared" si="4"/>
        <v>18786.193548387098</v>
      </c>
    </row>
    <row r="93" spans="1:20" x14ac:dyDescent="0.25">
      <c r="A93" s="7">
        <v>92</v>
      </c>
      <c r="B93" t="s">
        <v>91</v>
      </c>
      <c r="C93" s="5">
        <v>41</v>
      </c>
      <c r="D93">
        <v>31</v>
      </c>
      <c r="E93">
        <v>84</v>
      </c>
      <c r="F93">
        <v>12</v>
      </c>
      <c r="G93">
        <v>2</v>
      </c>
      <c r="H93">
        <v>0</v>
      </c>
      <c r="I93" s="9">
        <v>578978.56000000006</v>
      </c>
      <c r="J93">
        <v>292.89999999999998</v>
      </c>
      <c r="K93">
        <v>61.8</v>
      </c>
      <c r="L93">
        <v>67.5</v>
      </c>
      <c r="M93">
        <v>1.7929999999999999</v>
      </c>
      <c r="N93">
        <v>44.1</v>
      </c>
      <c r="O93">
        <v>6</v>
      </c>
      <c r="P93">
        <v>275</v>
      </c>
      <c r="Q93">
        <v>883</v>
      </c>
      <c r="R93">
        <v>219</v>
      </c>
      <c r="S93" s="31">
        <f t="shared" si="3"/>
        <v>3.2738095238095237</v>
      </c>
      <c r="T93" s="14">
        <f t="shared" si="4"/>
        <v>18676.727741935487</v>
      </c>
    </row>
    <row r="94" spans="1:20" x14ac:dyDescent="0.25">
      <c r="A94" s="7">
        <v>93</v>
      </c>
      <c r="B94" t="s">
        <v>92</v>
      </c>
      <c r="C94" s="5">
        <v>33</v>
      </c>
      <c r="D94">
        <v>27</v>
      </c>
      <c r="E94">
        <v>85</v>
      </c>
      <c r="F94">
        <v>17</v>
      </c>
      <c r="G94">
        <v>4</v>
      </c>
      <c r="H94">
        <v>0</v>
      </c>
      <c r="I94" s="9">
        <v>572486.43999999994</v>
      </c>
      <c r="J94">
        <v>298.89999999999998</v>
      </c>
      <c r="K94">
        <v>67.099999999999994</v>
      </c>
      <c r="L94">
        <v>67.5</v>
      </c>
      <c r="M94">
        <v>1.77</v>
      </c>
      <c r="N94">
        <v>38.700000000000003</v>
      </c>
      <c r="O94">
        <v>10</v>
      </c>
      <c r="P94">
        <v>294</v>
      </c>
      <c r="Q94">
        <v>886</v>
      </c>
      <c r="R94">
        <v>202</v>
      </c>
      <c r="S94" s="31">
        <f t="shared" si="3"/>
        <v>3.4588235294117649</v>
      </c>
      <c r="T94" s="14">
        <f t="shared" si="4"/>
        <v>21203.201481481479</v>
      </c>
    </row>
    <row r="95" spans="1:20" x14ac:dyDescent="0.25">
      <c r="A95" s="7">
        <v>94</v>
      </c>
      <c r="B95" t="s">
        <v>93</v>
      </c>
      <c r="C95" s="5">
        <v>35</v>
      </c>
      <c r="D95">
        <v>32</v>
      </c>
      <c r="E95">
        <v>95</v>
      </c>
      <c r="F95">
        <v>16</v>
      </c>
      <c r="G95">
        <v>2</v>
      </c>
      <c r="H95">
        <v>0</v>
      </c>
      <c r="I95" s="9">
        <v>554628.56000000006</v>
      </c>
      <c r="J95">
        <v>283.10000000000002</v>
      </c>
      <c r="K95">
        <v>62.2</v>
      </c>
      <c r="L95">
        <v>63.3</v>
      </c>
      <c r="M95">
        <v>1.7430000000000001</v>
      </c>
      <c r="N95">
        <v>50.9</v>
      </c>
      <c r="O95">
        <v>6</v>
      </c>
      <c r="P95">
        <v>323</v>
      </c>
      <c r="Q95">
        <v>989</v>
      </c>
      <c r="R95">
        <v>252</v>
      </c>
      <c r="S95" s="31">
        <f t="shared" si="3"/>
        <v>3.4</v>
      </c>
      <c r="T95" s="14">
        <f t="shared" si="4"/>
        <v>17332.142500000002</v>
      </c>
    </row>
    <row r="96" spans="1:20" x14ac:dyDescent="0.25">
      <c r="A96" s="7">
        <v>95</v>
      </c>
      <c r="B96" t="s">
        <v>94</v>
      </c>
      <c r="C96" s="5">
        <v>30</v>
      </c>
      <c r="D96">
        <v>31</v>
      </c>
      <c r="E96">
        <v>96</v>
      </c>
      <c r="F96">
        <v>18</v>
      </c>
      <c r="G96">
        <v>1</v>
      </c>
      <c r="H96">
        <v>0</v>
      </c>
      <c r="I96" s="9">
        <v>547711.25</v>
      </c>
      <c r="J96">
        <v>293.10000000000002</v>
      </c>
      <c r="K96">
        <v>66.8</v>
      </c>
      <c r="L96">
        <v>68.8</v>
      </c>
      <c r="M96">
        <v>1.8120000000000001</v>
      </c>
      <c r="N96">
        <v>41.7</v>
      </c>
      <c r="O96">
        <v>13</v>
      </c>
      <c r="P96">
        <v>294</v>
      </c>
      <c r="Q96">
        <v>1052</v>
      </c>
      <c r="R96">
        <v>243</v>
      </c>
      <c r="S96" s="31">
        <f t="shared" si="3"/>
        <v>3.0625</v>
      </c>
      <c r="T96" s="14">
        <f t="shared" si="4"/>
        <v>17668.104838709678</v>
      </c>
    </row>
    <row r="97" spans="1:20" x14ac:dyDescent="0.25">
      <c r="A97" s="7">
        <v>96</v>
      </c>
      <c r="B97" t="s">
        <v>95</v>
      </c>
      <c r="C97" s="5">
        <v>25</v>
      </c>
      <c r="D97">
        <v>20</v>
      </c>
      <c r="E97">
        <v>57</v>
      </c>
      <c r="F97">
        <v>12</v>
      </c>
      <c r="G97">
        <v>2</v>
      </c>
      <c r="H97">
        <v>0</v>
      </c>
      <c r="I97" s="9">
        <v>527641.25</v>
      </c>
      <c r="J97">
        <v>301.89999999999998</v>
      </c>
      <c r="K97">
        <v>57.4</v>
      </c>
      <c r="L97">
        <v>66.099999999999994</v>
      </c>
      <c r="M97">
        <v>1.8080000000000001</v>
      </c>
      <c r="N97">
        <v>49.5</v>
      </c>
      <c r="O97">
        <v>10</v>
      </c>
      <c r="P97">
        <v>197</v>
      </c>
      <c r="Q97">
        <v>613</v>
      </c>
      <c r="R97">
        <v>182</v>
      </c>
      <c r="S97" s="31">
        <f t="shared" si="3"/>
        <v>3.4561403508771931</v>
      </c>
      <c r="T97" s="14">
        <f t="shared" si="4"/>
        <v>26382.0625</v>
      </c>
    </row>
    <row r="98" spans="1:20" x14ac:dyDescent="0.25">
      <c r="A98" s="7">
        <v>97</v>
      </c>
      <c r="B98" t="s">
        <v>96</v>
      </c>
      <c r="C98" s="5">
        <v>35</v>
      </c>
      <c r="D98">
        <v>28</v>
      </c>
      <c r="E98">
        <v>86</v>
      </c>
      <c r="F98">
        <v>17</v>
      </c>
      <c r="G98">
        <v>4</v>
      </c>
      <c r="H98">
        <v>1</v>
      </c>
      <c r="I98" s="9">
        <v>526660.5</v>
      </c>
      <c r="J98">
        <v>278.89999999999998</v>
      </c>
      <c r="K98">
        <v>67</v>
      </c>
      <c r="L98">
        <v>64.099999999999994</v>
      </c>
      <c r="M98">
        <v>1.776</v>
      </c>
      <c r="N98">
        <v>52.2</v>
      </c>
      <c r="O98">
        <v>10</v>
      </c>
      <c r="P98">
        <v>291</v>
      </c>
      <c r="Q98">
        <v>979</v>
      </c>
      <c r="R98">
        <v>213</v>
      </c>
      <c r="S98" s="31">
        <f t="shared" ref="S98:S129" si="5">P98/E98</f>
        <v>3.3837209302325579</v>
      </c>
      <c r="T98" s="14">
        <f t="shared" si="4"/>
        <v>18809.303571428572</v>
      </c>
    </row>
    <row r="99" spans="1:20" x14ac:dyDescent="0.25">
      <c r="A99" s="7">
        <v>98</v>
      </c>
      <c r="B99" t="s">
        <v>97</v>
      </c>
      <c r="C99" s="5">
        <v>27</v>
      </c>
      <c r="D99">
        <v>27</v>
      </c>
      <c r="E99">
        <v>88</v>
      </c>
      <c r="F99">
        <v>17</v>
      </c>
      <c r="G99">
        <v>2</v>
      </c>
      <c r="H99">
        <v>0</v>
      </c>
      <c r="I99" s="9">
        <v>525195.69999999995</v>
      </c>
      <c r="J99">
        <v>275.60000000000002</v>
      </c>
      <c r="K99">
        <v>70</v>
      </c>
      <c r="L99">
        <v>65.5</v>
      </c>
      <c r="M99">
        <v>1.752</v>
      </c>
      <c r="N99">
        <v>52</v>
      </c>
      <c r="O99">
        <v>6</v>
      </c>
      <c r="P99">
        <v>317</v>
      </c>
      <c r="Q99">
        <v>982</v>
      </c>
      <c r="R99">
        <v>252</v>
      </c>
      <c r="S99" s="31">
        <f t="shared" si="5"/>
        <v>3.6022727272727271</v>
      </c>
      <c r="T99" s="14">
        <f t="shared" si="4"/>
        <v>19451.69259259259</v>
      </c>
    </row>
    <row r="100" spans="1:20" x14ac:dyDescent="0.25">
      <c r="A100" s="7">
        <v>99</v>
      </c>
      <c r="B100" t="s">
        <v>98</v>
      </c>
      <c r="C100" s="5">
        <v>35</v>
      </c>
      <c r="D100">
        <v>27</v>
      </c>
      <c r="E100">
        <v>82</v>
      </c>
      <c r="F100">
        <v>14</v>
      </c>
      <c r="G100">
        <v>2</v>
      </c>
      <c r="H100">
        <v>0</v>
      </c>
      <c r="I100" s="9">
        <v>516990.13</v>
      </c>
      <c r="J100">
        <v>278.39999999999998</v>
      </c>
      <c r="K100">
        <v>66.5</v>
      </c>
      <c r="L100">
        <v>62.9</v>
      </c>
      <c r="M100">
        <v>1.766</v>
      </c>
      <c r="N100">
        <v>52.3</v>
      </c>
      <c r="O100">
        <v>3</v>
      </c>
      <c r="P100">
        <v>270</v>
      </c>
      <c r="Q100">
        <v>880</v>
      </c>
      <c r="R100">
        <v>222</v>
      </c>
      <c r="S100" s="31">
        <f t="shared" si="5"/>
        <v>3.2926829268292681</v>
      </c>
      <c r="T100" s="14">
        <f t="shared" si="4"/>
        <v>19147.782592592594</v>
      </c>
    </row>
    <row r="101" spans="1:20" x14ac:dyDescent="0.25">
      <c r="A101" s="7">
        <v>100</v>
      </c>
      <c r="B101" t="s">
        <v>99</v>
      </c>
      <c r="C101" s="5">
        <v>43</v>
      </c>
      <c r="D101">
        <v>26</v>
      </c>
      <c r="E101">
        <v>89</v>
      </c>
      <c r="F101">
        <v>20</v>
      </c>
      <c r="G101">
        <v>3</v>
      </c>
      <c r="H101">
        <v>0</v>
      </c>
      <c r="I101" s="9">
        <v>509923.4</v>
      </c>
      <c r="J101">
        <v>299.39999999999998</v>
      </c>
      <c r="K101">
        <v>59.9</v>
      </c>
      <c r="L101">
        <v>67.2</v>
      </c>
      <c r="M101">
        <v>1.7829999999999999</v>
      </c>
      <c r="N101">
        <v>51.5</v>
      </c>
      <c r="O101">
        <v>11</v>
      </c>
      <c r="P101">
        <v>296</v>
      </c>
      <c r="Q101">
        <v>988</v>
      </c>
      <c r="R101">
        <v>205</v>
      </c>
      <c r="S101" s="31">
        <f t="shared" si="5"/>
        <v>3.3258426966292136</v>
      </c>
      <c r="T101" s="14">
        <f t="shared" si="4"/>
        <v>19612.438461538462</v>
      </c>
    </row>
    <row r="102" spans="1:20" x14ac:dyDescent="0.25">
      <c r="A102" s="7">
        <v>101</v>
      </c>
      <c r="B102" t="s">
        <v>100</v>
      </c>
      <c r="C102" s="5">
        <v>31</v>
      </c>
      <c r="D102">
        <v>18</v>
      </c>
      <c r="E102">
        <v>49</v>
      </c>
      <c r="F102">
        <v>8</v>
      </c>
      <c r="G102">
        <v>2</v>
      </c>
      <c r="H102">
        <v>0</v>
      </c>
      <c r="I102" s="9">
        <v>480420</v>
      </c>
      <c r="J102">
        <v>290.8</v>
      </c>
      <c r="K102">
        <v>61.1</v>
      </c>
      <c r="L102">
        <v>61</v>
      </c>
      <c r="M102">
        <v>1.8069999999999999</v>
      </c>
      <c r="N102">
        <v>39.799999999999997</v>
      </c>
      <c r="O102">
        <v>2</v>
      </c>
      <c r="P102">
        <v>144</v>
      </c>
      <c r="Q102">
        <v>551</v>
      </c>
      <c r="R102">
        <v>124</v>
      </c>
      <c r="S102" s="31">
        <f t="shared" si="5"/>
        <v>2.9387755102040818</v>
      </c>
      <c r="T102" s="14">
        <f t="shared" si="4"/>
        <v>26690</v>
      </c>
    </row>
    <row r="103" spans="1:20" x14ac:dyDescent="0.25">
      <c r="A103" s="7">
        <v>102</v>
      </c>
      <c r="B103" t="s">
        <v>101</v>
      </c>
      <c r="C103" s="5">
        <v>39</v>
      </c>
      <c r="D103">
        <v>16</v>
      </c>
      <c r="E103">
        <v>42</v>
      </c>
      <c r="F103">
        <v>9</v>
      </c>
      <c r="G103">
        <v>2</v>
      </c>
      <c r="H103">
        <v>0</v>
      </c>
      <c r="I103" s="9">
        <v>479155</v>
      </c>
      <c r="O103">
        <v>3</v>
      </c>
      <c r="P103">
        <v>124</v>
      </c>
      <c r="Q103">
        <v>460</v>
      </c>
      <c r="R103">
        <v>146</v>
      </c>
      <c r="S103" s="31">
        <f t="shared" si="5"/>
        <v>2.9523809523809526</v>
      </c>
      <c r="T103" s="14">
        <f t="shared" si="4"/>
        <v>29947.1875</v>
      </c>
    </row>
    <row r="104" spans="1:20" x14ac:dyDescent="0.25">
      <c r="A104" s="7">
        <v>103</v>
      </c>
      <c r="B104" t="s">
        <v>102</v>
      </c>
      <c r="C104" s="5">
        <v>39</v>
      </c>
      <c r="D104">
        <v>25</v>
      </c>
      <c r="E104">
        <v>79</v>
      </c>
      <c r="F104">
        <v>14</v>
      </c>
      <c r="G104">
        <v>1</v>
      </c>
      <c r="H104">
        <v>0</v>
      </c>
      <c r="I104" s="9">
        <v>476890.72</v>
      </c>
      <c r="J104">
        <v>276.39999999999998</v>
      </c>
      <c r="K104">
        <v>67.7</v>
      </c>
      <c r="L104">
        <v>65.900000000000006</v>
      </c>
      <c r="M104">
        <v>1.74</v>
      </c>
      <c r="N104">
        <v>49.6</v>
      </c>
      <c r="O104">
        <v>0</v>
      </c>
      <c r="P104">
        <v>268</v>
      </c>
      <c r="Q104">
        <v>820</v>
      </c>
      <c r="R104">
        <v>207</v>
      </c>
      <c r="S104" s="31">
        <f t="shared" si="5"/>
        <v>3.3924050632911391</v>
      </c>
      <c r="T104" s="14">
        <f t="shared" si="4"/>
        <v>19075.628799999999</v>
      </c>
    </row>
    <row r="105" spans="1:20" x14ac:dyDescent="0.25">
      <c r="A105" s="7">
        <v>104</v>
      </c>
      <c r="B105" t="s">
        <v>103</v>
      </c>
      <c r="C105" s="5">
        <v>30</v>
      </c>
      <c r="D105">
        <v>25</v>
      </c>
      <c r="E105">
        <v>80</v>
      </c>
      <c r="F105">
        <v>16</v>
      </c>
      <c r="G105">
        <v>2</v>
      </c>
      <c r="H105">
        <v>0</v>
      </c>
      <c r="I105" s="9">
        <v>467532.13</v>
      </c>
      <c r="J105">
        <v>285.10000000000002</v>
      </c>
      <c r="K105">
        <v>68.099999999999994</v>
      </c>
      <c r="L105">
        <v>65</v>
      </c>
      <c r="M105">
        <v>1.778</v>
      </c>
      <c r="N105">
        <v>60.2</v>
      </c>
      <c r="O105">
        <v>3</v>
      </c>
      <c r="P105">
        <v>240</v>
      </c>
      <c r="Q105">
        <v>868</v>
      </c>
      <c r="R105">
        <v>161</v>
      </c>
      <c r="S105" s="31">
        <f t="shared" si="5"/>
        <v>3</v>
      </c>
      <c r="T105" s="14">
        <f t="shared" si="4"/>
        <v>18701.285199999998</v>
      </c>
    </row>
    <row r="106" spans="1:20" x14ac:dyDescent="0.25">
      <c r="A106" s="7">
        <v>105</v>
      </c>
      <c r="B106" t="s">
        <v>104</v>
      </c>
      <c r="C106" s="5">
        <v>34</v>
      </c>
      <c r="D106">
        <v>30</v>
      </c>
      <c r="E106">
        <v>112</v>
      </c>
      <c r="F106">
        <v>25</v>
      </c>
      <c r="G106">
        <v>4</v>
      </c>
      <c r="H106">
        <v>0</v>
      </c>
      <c r="I106" s="9">
        <v>463481.16</v>
      </c>
      <c r="J106">
        <v>281.10000000000002</v>
      </c>
      <c r="K106">
        <v>73.8</v>
      </c>
      <c r="L106">
        <v>68.3</v>
      </c>
      <c r="M106">
        <v>1.7689999999999999</v>
      </c>
      <c r="N106">
        <v>54.5</v>
      </c>
      <c r="O106">
        <v>5</v>
      </c>
      <c r="P106">
        <v>368</v>
      </c>
      <c r="Q106">
        <v>1225</v>
      </c>
      <c r="R106">
        <v>250</v>
      </c>
      <c r="S106" s="31">
        <f t="shared" si="5"/>
        <v>3.2857142857142856</v>
      </c>
      <c r="T106" s="14">
        <f t="shared" si="4"/>
        <v>15449.371999999999</v>
      </c>
    </row>
    <row r="107" spans="1:20" x14ac:dyDescent="0.25">
      <c r="A107" s="7">
        <v>106</v>
      </c>
      <c r="B107" t="s">
        <v>105</v>
      </c>
      <c r="C107" s="5">
        <v>42</v>
      </c>
      <c r="D107">
        <v>35</v>
      </c>
      <c r="E107">
        <v>109</v>
      </c>
      <c r="F107">
        <v>19</v>
      </c>
      <c r="G107">
        <v>1</v>
      </c>
      <c r="H107">
        <v>0</v>
      </c>
      <c r="I107" s="9">
        <v>449624</v>
      </c>
      <c r="J107">
        <v>276.60000000000002</v>
      </c>
      <c r="K107">
        <v>67.900000000000006</v>
      </c>
      <c r="L107">
        <v>64.099999999999994</v>
      </c>
      <c r="M107">
        <v>1.78</v>
      </c>
      <c r="N107">
        <v>44.6</v>
      </c>
      <c r="O107">
        <v>7</v>
      </c>
      <c r="P107">
        <v>343</v>
      </c>
      <c r="Q107">
        <v>1192</v>
      </c>
      <c r="R107">
        <v>282</v>
      </c>
      <c r="S107" s="31">
        <f t="shared" si="5"/>
        <v>3.1467889908256881</v>
      </c>
      <c r="T107" s="14">
        <f t="shared" si="4"/>
        <v>12846.4</v>
      </c>
    </row>
    <row r="108" spans="1:20" x14ac:dyDescent="0.25">
      <c r="A108" s="7">
        <v>107</v>
      </c>
      <c r="B108" t="s">
        <v>106</v>
      </c>
      <c r="C108" s="5">
        <v>33</v>
      </c>
      <c r="D108">
        <v>14</v>
      </c>
      <c r="E108">
        <v>43</v>
      </c>
      <c r="F108">
        <v>11</v>
      </c>
      <c r="G108">
        <v>2</v>
      </c>
      <c r="H108">
        <v>0</v>
      </c>
      <c r="I108" s="9">
        <v>444182.16</v>
      </c>
      <c r="O108">
        <v>1</v>
      </c>
      <c r="P108">
        <v>139</v>
      </c>
      <c r="Q108">
        <v>480</v>
      </c>
      <c r="R108">
        <v>128</v>
      </c>
      <c r="S108" s="31">
        <f t="shared" si="5"/>
        <v>3.2325581395348837</v>
      </c>
      <c r="T108" s="14">
        <f t="shared" si="4"/>
        <v>31727.29714285714</v>
      </c>
    </row>
    <row r="109" spans="1:20" x14ac:dyDescent="0.25">
      <c r="A109" s="7">
        <v>108</v>
      </c>
      <c r="B109" t="s">
        <v>107</v>
      </c>
      <c r="C109" s="5">
        <v>35</v>
      </c>
      <c r="D109">
        <v>32</v>
      </c>
      <c r="E109">
        <v>99</v>
      </c>
      <c r="F109">
        <v>21</v>
      </c>
      <c r="G109">
        <v>0</v>
      </c>
      <c r="H109">
        <v>0</v>
      </c>
      <c r="I109" s="9">
        <v>434914.03</v>
      </c>
      <c r="J109">
        <v>293.2</v>
      </c>
      <c r="K109">
        <v>62.7</v>
      </c>
      <c r="L109">
        <v>64.3</v>
      </c>
      <c r="M109">
        <v>1.762</v>
      </c>
      <c r="N109">
        <v>44.7</v>
      </c>
      <c r="O109">
        <v>12</v>
      </c>
      <c r="P109">
        <v>346</v>
      </c>
      <c r="Q109">
        <v>1052</v>
      </c>
      <c r="R109">
        <v>227</v>
      </c>
      <c r="S109" s="31">
        <f t="shared" si="5"/>
        <v>3.4949494949494948</v>
      </c>
      <c r="T109" s="14">
        <f t="shared" si="4"/>
        <v>13591.063437500001</v>
      </c>
    </row>
    <row r="110" spans="1:20" x14ac:dyDescent="0.25">
      <c r="A110" s="7">
        <v>109</v>
      </c>
      <c r="B110" t="s">
        <v>108</v>
      </c>
      <c r="C110" s="5">
        <v>32</v>
      </c>
      <c r="D110">
        <v>30</v>
      </c>
      <c r="E110">
        <v>90</v>
      </c>
      <c r="F110">
        <v>16</v>
      </c>
      <c r="G110">
        <v>2</v>
      </c>
      <c r="H110">
        <v>0</v>
      </c>
      <c r="I110" s="9">
        <v>433748.56</v>
      </c>
      <c r="J110">
        <v>277.7</v>
      </c>
      <c r="K110">
        <v>73.099999999999994</v>
      </c>
      <c r="L110">
        <v>63.5</v>
      </c>
      <c r="M110">
        <v>1.794</v>
      </c>
      <c r="N110">
        <v>50.6</v>
      </c>
      <c r="O110">
        <v>6</v>
      </c>
      <c r="P110">
        <v>274</v>
      </c>
      <c r="Q110">
        <v>986</v>
      </c>
      <c r="R110">
        <v>245</v>
      </c>
      <c r="S110" s="31">
        <f t="shared" si="5"/>
        <v>3.0444444444444443</v>
      </c>
      <c r="T110" s="14">
        <f t="shared" si="4"/>
        <v>14458.285333333333</v>
      </c>
    </row>
    <row r="111" spans="1:20" x14ac:dyDescent="0.25">
      <c r="A111" s="7">
        <v>110</v>
      </c>
      <c r="B111" t="s">
        <v>109</v>
      </c>
      <c r="C111" s="5">
        <v>45</v>
      </c>
      <c r="D111">
        <v>30</v>
      </c>
      <c r="E111">
        <v>96</v>
      </c>
      <c r="F111">
        <v>18</v>
      </c>
      <c r="G111">
        <v>1</v>
      </c>
      <c r="H111">
        <v>0</v>
      </c>
      <c r="I111" s="9">
        <v>433603.8</v>
      </c>
      <c r="J111">
        <v>283.8</v>
      </c>
      <c r="K111">
        <v>70.599999999999994</v>
      </c>
      <c r="L111">
        <v>68.599999999999994</v>
      </c>
      <c r="M111">
        <v>1.788</v>
      </c>
      <c r="N111">
        <v>53.1</v>
      </c>
      <c r="O111">
        <v>11</v>
      </c>
      <c r="P111">
        <v>308</v>
      </c>
      <c r="Q111">
        <v>1027</v>
      </c>
      <c r="R111">
        <v>219</v>
      </c>
      <c r="S111" s="31">
        <f t="shared" si="5"/>
        <v>3.2083333333333335</v>
      </c>
      <c r="T111" s="14">
        <f t="shared" si="4"/>
        <v>14453.46</v>
      </c>
    </row>
    <row r="112" spans="1:20" x14ac:dyDescent="0.25">
      <c r="A112" s="7">
        <v>111</v>
      </c>
      <c r="B112" t="s">
        <v>110</v>
      </c>
      <c r="C112" s="5">
        <v>34</v>
      </c>
      <c r="D112">
        <v>33</v>
      </c>
      <c r="E112">
        <v>107</v>
      </c>
      <c r="F112">
        <v>22</v>
      </c>
      <c r="G112">
        <v>0</v>
      </c>
      <c r="H112">
        <v>0</v>
      </c>
      <c r="I112" s="9">
        <v>427100.53</v>
      </c>
      <c r="J112">
        <v>291.8</v>
      </c>
      <c r="K112">
        <v>69.8</v>
      </c>
      <c r="L112">
        <v>69.3</v>
      </c>
      <c r="M112">
        <v>1.804</v>
      </c>
      <c r="N112">
        <v>53.7</v>
      </c>
      <c r="O112">
        <v>9</v>
      </c>
      <c r="P112">
        <v>366</v>
      </c>
      <c r="Q112">
        <v>1120</v>
      </c>
      <c r="R112">
        <v>265</v>
      </c>
      <c r="S112" s="31">
        <f t="shared" si="5"/>
        <v>3.4205607476635516</v>
      </c>
      <c r="T112" s="14">
        <f t="shared" si="4"/>
        <v>12942.440303030304</v>
      </c>
    </row>
    <row r="113" spans="1:20" x14ac:dyDescent="0.25">
      <c r="A113" s="7">
        <v>112</v>
      </c>
      <c r="B113" t="s">
        <v>111</v>
      </c>
      <c r="C113" s="5">
        <v>40</v>
      </c>
      <c r="D113">
        <v>25</v>
      </c>
      <c r="E113">
        <v>83</v>
      </c>
      <c r="F113">
        <v>18</v>
      </c>
      <c r="G113">
        <v>2</v>
      </c>
      <c r="H113">
        <v>0</v>
      </c>
      <c r="I113" s="9">
        <v>426770.66</v>
      </c>
      <c r="J113">
        <v>270.89999999999998</v>
      </c>
      <c r="K113">
        <v>71.7</v>
      </c>
      <c r="L113">
        <v>64.5</v>
      </c>
      <c r="M113">
        <v>1.728</v>
      </c>
      <c r="N113">
        <v>52.1</v>
      </c>
      <c r="O113">
        <v>7</v>
      </c>
      <c r="P113">
        <v>304</v>
      </c>
      <c r="Q113">
        <v>844</v>
      </c>
      <c r="R113">
        <v>197</v>
      </c>
      <c r="S113" s="31">
        <f t="shared" si="5"/>
        <v>3.6626506024096384</v>
      </c>
      <c r="T113" s="14">
        <f t="shared" si="4"/>
        <v>17070.826399999998</v>
      </c>
    </row>
    <row r="114" spans="1:20" x14ac:dyDescent="0.25">
      <c r="A114" s="7">
        <v>113</v>
      </c>
      <c r="B114" t="s">
        <v>112</v>
      </c>
      <c r="C114" s="5">
        <v>41</v>
      </c>
      <c r="D114">
        <v>29</v>
      </c>
      <c r="E114">
        <v>100</v>
      </c>
      <c r="F114">
        <v>19</v>
      </c>
      <c r="G114">
        <v>3</v>
      </c>
      <c r="H114">
        <v>0</v>
      </c>
      <c r="I114" s="9">
        <v>426685.7</v>
      </c>
      <c r="J114">
        <v>284.3</v>
      </c>
      <c r="K114">
        <v>59.6</v>
      </c>
      <c r="L114">
        <v>63.4</v>
      </c>
      <c r="M114">
        <v>1.7470000000000001</v>
      </c>
      <c r="N114">
        <v>51.7</v>
      </c>
      <c r="O114">
        <v>4</v>
      </c>
      <c r="P114">
        <v>358</v>
      </c>
      <c r="Q114">
        <v>1066</v>
      </c>
      <c r="R114">
        <v>266</v>
      </c>
      <c r="S114" s="31">
        <f t="shared" si="5"/>
        <v>3.58</v>
      </c>
      <c r="T114" s="14">
        <f t="shared" si="4"/>
        <v>14713.300000000001</v>
      </c>
    </row>
    <row r="115" spans="1:20" x14ac:dyDescent="0.25">
      <c r="A115" s="7">
        <v>114</v>
      </c>
      <c r="B115" t="s">
        <v>113</v>
      </c>
      <c r="C115" s="5" t="s">
        <v>391</v>
      </c>
      <c r="D115">
        <v>35</v>
      </c>
      <c r="E115">
        <v>108</v>
      </c>
      <c r="F115">
        <v>19</v>
      </c>
      <c r="G115">
        <v>1</v>
      </c>
      <c r="H115">
        <v>0</v>
      </c>
      <c r="I115" s="9">
        <v>420359.25</v>
      </c>
      <c r="J115">
        <v>278.3</v>
      </c>
      <c r="K115">
        <v>71</v>
      </c>
      <c r="L115">
        <v>67.5</v>
      </c>
      <c r="M115">
        <v>1.796</v>
      </c>
      <c r="N115">
        <v>48</v>
      </c>
      <c r="O115">
        <v>5</v>
      </c>
      <c r="P115">
        <v>348</v>
      </c>
      <c r="Q115">
        <v>1207</v>
      </c>
      <c r="R115">
        <v>248</v>
      </c>
      <c r="S115" s="31">
        <f t="shared" si="5"/>
        <v>3.2222222222222223</v>
      </c>
      <c r="T115" s="14">
        <f t="shared" si="4"/>
        <v>12010.264285714286</v>
      </c>
    </row>
    <row r="116" spans="1:20" x14ac:dyDescent="0.25">
      <c r="A116" s="7">
        <v>115</v>
      </c>
      <c r="B116" t="s">
        <v>114</v>
      </c>
      <c r="C116" s="5">
        <v>37</v>
      </c>
      <c r="D116">
        <v>35</v>
      </c>
      <c r="E116">
        <v>101</v>
      </c>
      <c r="F116">
        <v>18</v>
      </c>
      <c r="G116">
        <v>1</v>
      </c>
      <c r="H116">
        <v>0</v>
      </c>
      <c r="I116" s="9">
        <v>412092.6</v>
      </c>
      <c r="J116">
        <v>279.39999999999998</v>
      </c>
      <c r="K116">
        <v>68.900000000000006</v>
      </c>
      <c r="L116">
        <v>68.5</v>
      </c>
      <c r="M116">
        <v>1.8</v>
      </c>
      <c r="N116">
        <v>41.8</v>
      </c>
      <c r="O116">
        <v>6</v>
      </c>
      <c r="P116">
        <v>331</v>
      </c>
      <c r="Q116">
        <v>1124</v>
      </c>
      <c r="R116">
        <v>260</v>
      </c>
      <c r="S116" s="31">
        <f t="shared" si="5"/>
        <v>3.277227722772277</v>
      </c>
      <c r="T116" s="14">
        <f t="shared" si="4"/>
        <v>11774.074285714285</v>
      </c>
    </row>
    <row r="117" spans="1:20" x14ac:dyDescent="0.25">
      <c r="A117" s="7">
        <v>116</v>
      </c>
      <c r="B117" t="s">
        <v>115</v>
      </c>
      <c r="C117" s="5">
        <v>34</v>
      </c>
      <c r="D117">
        <v>25</v>
      </c>
      <c r="E117">
        <v>73</v>
      </c>
      <c r="F117">
        <v>13</v>
      </c>
      <c r="G117">
        <v>3</v>
      </c>
      <c r="H117">
        <v>0</v>
      </c>
      <c r="I117" s="9">
        <v>411655</v>
      </c>
      <c r="J117">
        <v>278.7</v>
      </c>
      <c r="K117">
        <v>66.599999999999994</v>
      </c>
      <c r="L117">
        <v>62.6</v>
      </c>
      <c r="M117">
        <v>1.7609999999999999</v>
      </c>
      <c r="N117">
        <v>54.5</v>
      </c>
      <c r="O117">
        <v>9</v>
      </c>
      <c r="P117">
        <v>250</v>
      </c>
      <c r="Q117">
        <v>794</v>
      </c>
      <c r="R117">
        <v>194</v>
      </c>
      <c r="S117" s="31">
        <f t="shared" si="5"/>
        <v>3.4246575342465753</v>
      </c>
      <c r="T117" s="14">
        <f t="shared" si="4"/>
        <v>16466.2</v>
      </c>
    </row>
    <row r="118" spans="1:20" x14ac:dyDescent="0.25">
      <c r="A118" s="7">
        <v>117</v>
      </c>
      <c r="B118" t="s">
        <v>116</v>
      </c>
      <c r="C118" s="5">
        <v>35</v>
      </c>
      <c r="D118">
        <v>26</v>
      </c>
      <c r="E118">
        <v>83</v>
      </c>
      <c r="F118">
        <v>18</v>
      </c>
      <c r="G118">
        <v>1</v>
      </c>
      <c r="H118">
        <v>0</v>
      </c>
      <c r="I118" s="9">
        <v>410231.13</v>
      </c>
      <c r="J118">
        <v>289.3</v>
      </c>
      <c r="K118">
        <v>67.2</v>
      </c>
      <c r="L118">
        <v>67.3</v>
      </c>
      <c r="M118">
        <v>1.7609999999999999</v>
      </c>
      <c r="N118">
        <v>50.4</v>
      </c>
      <c r="O118">
        <v>7</v>
      </c>
      <c r="P118">
        <v>276</v>
      </c>
      <c r="Q118">
        <v>833</v>
      </c>
      <c r="R118">
        <v>207</v>
      </c>
      <c r="S118" s="31">
        <f t="shared" si="5"/>
        <v>3.3253012048192772</v>
      </c>
      <c r="T118" s="14">
        <f t="shared" si="4"/>
        <v>15778.120384615384</v>
      </c>
    </row>
    <row r="119" spans="1:20" x14ac:dyDescent="0.25">
      <c r="A119" s="7">
        <v>118</v>
      </c>
      <c r="B119" t="s">
        <v>117</v>
      </c>
      <c r="C119" s="5">
        <v>28</v>
      </c>
      <c r="D119">
        <v>28</v>
      </c>
      <c r="E119">
        <v>89</v>
      </c>
      <c r="F119">
        <v>16</v>
      </c>
      <c r="G119">
        <v>2</v>
      </c>
      <c r="H119">
        <v>0</v>
      </c>
      <c r="I119" s="9">
        <v>410203.75</v>
      </c>
      <c r="J119">
        <v>278.3</v>
      </c>
      <c r="K119">
        <v>71.3</v>
      </c>
      <c r="L119">
        <v>63.2</v>
      </c>
      <c r="M119">
        <v>1.7689999999999999</v>
      </c>
      <c r="N119">
        <v>47.1</v>
      </c>
      <c r="O119">
        <v>4</v>
      </c>
      <c r="P119">
        <v>271</v>
      </c>
      <c r="Q119">
        <v>939</v>
      </c>
      <c r="R119">
        <v>223</v>
      </c>
      <c r="S119" s="31">
        <f t="shared" si="5"/>
        <v>3.0449438202247192</v>
      </c>
      <c r="T119" s="14">
        <f t="shared" si="4"/>
        <v>14650.133928571429</v>
      </c>
    </row>
    <row r="120" spans="1:20" x14ac:dyDescent="0.25">
      <c r="A120" s="7">
        <v>119</v>
      </c>
      <c r="B120" t="s">
        <v>118</v>
      </c>
      <c r="C120" s="5">
        <v>39</v>
      </c>
      <c r="D120">
        <v>31</v>
      </c>
      <c r="E120">
        <v>101</v>
      </c>
      <c r="F120">
        <v>20</v>
      </c>
      <c r="G120">
        <v>3</v>
      </c>
      <c r="H120">
        <v>0</v>
      </c>
      <c r="I120" s="9">
        <v>409404</v>
      </c>
      <c r="J120">
        <v>278.3</v>
      </c>
      <c r="K120">
        <v>70.7</v>
      </c>
      <c r="L120">
        <v>67.2</v>
      </c>
      <c r="M120">
        <v>1.7350000000000001</v>
      </c>
      <c r="N120">
        <v>40</v>
      </c>
      <c r="O120">
        <v>7</v>
      </c>
      <c r="P120">
        <v>369</v>
      </c>
      <c r="Q120">
        <v>1104</v>
      </c>
      <c r="R120">
        <v>242</v>
      </c>
      <c r="S120" s="31">
        <f t="shared" si="5"/>
        <v>3.6534653465346536</v>
      </c>
      <c r="T120" s="14">
        <f t="shared" si="4"/>
        <v>13206.58064516129</v>
      </c>
    </row>
    <row r="121" spans="1:20" x14ac:dyDescent="0.25">
      <c r="A121" s="7">
        <v>120</v>
      </c>
      <c r="B121" t="s">
        <v>119</v>
      </c>
      <c r="C121" s="5">
        <v>46</v>
      </c>
      <c r="D121">
        <v>34</v>
      </c>
      <c r="E121">
        <v>110</v>
      </c>
      <c r="F121">
        <v>22</v>
      </c>
      <c r="G121">
        <v>0</v>
      </c>
      <c r="H121">
        <v>0</v>
      </c>
      <c r="I121" s="9">
        <v>400105.72</v>
      </c>
      <c r="J121">
        <v>274.3</v>
      </c>
      <c r="K121">
        <v>73</v>
      </c>
      <c r="L121">
        <v>65.599999999999994</v>
      </c>
      <c r="M121">
        <v>1.768</v>
      </c>
      <c r="N121">
        <v>47</v>
      </c>
      <c r="O121">
        <v>2</v>
      </c>
      <c r="P121">
        <v>374</v>
      </c>
      <c r="Q121">
        <v>1185</v>
      </c>
      <c r="R121">
        <v>283</v>
      </c>
      <c r="S121" s="31">
        <f t="shared" si="5"/>
        <v>3.4</v>
      </c>
      <c r="T121" s="14">
        <f t="shared" si="4"/>
        <v>11767.815294117647</v>
      </c>
    </row>
    <row r="122" spans="1:20" x14ac:dyDescent="0.25">
      <c r="A122" s="7">
        <v>121</v>
      </c>
      <c r="B122" t="s">
        <v>120</v>
      </c>
      <c r="C122" s="5">
        <v>32</v>
      </c>
      <c r="D122">
        <v>32</v>
      </c>
      <c r="E122">
        <v>96</v>
      </c>
      <c r="F122">
        <v>16</v>
      </c>
      <c r="G122">
        <v>2</v>
      </c>
      <c r="H122">
        <v>0</v>
      </c>
      <c r="I122" s="9">
        <v>398116.66</v>
      </c>
      <c r="J122">
        <v>275.10000000000002</v>
      </c>
      <c r="K122">
        <v>74.900000000000006</v>
      </c>
      <c r="L122">
        <v>63.3</v>
      </c>
      <c r="M122">
        <v>1.792</v>
      </c>
      <c r="N122">
        <v>53.2</v>
      </c>
      <c r="O122">
        <v>2</v>
      </c>
      <c r="P122">
        <v>274</v>
      </c>
      <c r="Q122">
        <v>1037</v>
      </c>
      <c r="R122">
        <v>241</v>
      </c>
      <c r="S122" s="31">
        <f t="shared" si="5"/>
        <v>2.8541666666666665</v>
      </c>
      <c r="T122" s="14">
        <f t="shared" si="4"/>
        <v>12441.145624999999</v>
      </c>
    </row>
    <row r="123" spans="1:20" x14ac:dyDescent="0.25">
      <c r="A123" s="7">
        <v>122</v>
      </c>
      <c r="B123" t="s">
        <v>121</v>
      </c>
      <c r="C123" s="5">
        <v>30</v>
      </c>
      <c r="D123">
        <v>30</v>
      </c>
      <c r="E123">
        <v>80</v>
      </c>
      <c r="F123">
        <v>12</v>
      </c>
      <c r="G123">
        <v>1</v>
      </c>
      <c r="H123">
        <v>0</v>
      </c>
      <c r="I123" s="9">
        <v>398113.44</v>
      </c>
      <c r="J123">
        <v>282.10000000000002</v>
      </c>
      <c r="K123">
        <v>68</v>
      </c>
      <c r="L123">
        <v>63.7</v>
      </c>
      <c r="M123">
        <v>1.7909999999999999</v>
      </c>
      <c r="N123">
        <v>51.7</v>
      </c>
      <c r="O123">
        <v>0</v>
      </c>
      <c r="P123">
        <v>249</v>
      </c>
      <c r="Q123">
        <v>867</v>
      </c>
      <c r="R123">
        <v>221</v>
      </c>
      <c r="S123" s="31">
        <f t="shared" si="5"/>
        <v>3.1124999999999998</v>
      </c>
      <c r="T123" s="14">
        <f t="shared" si="4"/>
        <v>13270.448</v>
      </c>
    </row>
    <row r="124" spans="1:20" x14ac:dyDescent="0.25">
      <c r="A124" s="7">
        <v>123</v>
      </c>
      <c r="B124" t="s">
        <v>122</v>
      </c>
      <c r="C124" s="5">
        <v>29</v>
      </c>
      <c r="D124">
        <v>33</v>
      </c>
      <c r="E124">
        <v>93</v>
      </c>
      <c r="F124">
        <v>17</v>
      </c>
      <c r="G124">
        <v>2</v>
      </c>
      <c r="H124">
        <v>0</v>
      </c>
      <c r="I124" s="9">
        <v>396593.66</v>
      </c>
      <c r="J124">
        <v>287.2</v>
      </c>
      <c r="K124">
        <v>63.8</v>
      </c>
      <c r="L124">
        <v>62.2</v>
      </c>
      <c r="M124">
        <v>1.7709999999999999</v>
      </c>
      <c r="N124">
        <v>46.9</v>
      </c>
      <c r="O124">
        <v>13</v>
      </c>
      <c r="P124">
        <v>306</v>
      </c>
      <c r="Q124">
        <v>1036</v>
      </c>
      <c r="R124">
        <v>279</v>
      </c>
      <c r="S124" s="31">
        <f t="shared" si="5"/>
        <v>3.2903225806451615</v>
      </c>
      <c r="T124" s="14">
        <f t="shared" si="4"/>
        <v>12017.989696969697</v>
      </c>
    </row>
    <row r="125" spans="1:20" x14ac:dyDescent="0.25">
      <c r="A125" s="7">
        <v>124</v>
      </c>
      <c r="B125" t="s">
        <v>123</v>
      </c>
      <c r="C125" s="5">
        <v>36</v>
      </c>
      <c r="D125">
        <v>30</v>
      </c>
      <c r="E125">
        <v>92</v>
      </c>
      <c r="F125">
        <v>15</v>
      </c>
      <c r="G125">
        <v>1</v>
      </c>
      <c r="H125">
        <v>0</v>
      </c>
      <c r="I125" s="9">
        <v>386887.06</v>
      </c>
      <c r="J125">
        <v>292.8</v>
      </c>
      <c r="K125">
        <v>65.2</v>
      </c>
      <c r="L125">
        <v>69</v>
      </c>
      <c r="M125">
        <v>1.8089999999999999</v>
      </c>
      <c r="N125">
        <v>33.1</v>
      </c>
      <c r="O125">
        <v>11</v>
      </c>
      <c r="P125">
        <v>317</v>
      </c>
      <c r="Q125">
        <v>966</v>
      </c>
      <c r="R125">
        <v>281</v>
      </c>
      <c r="S125" s="31">
        <f t="shared" si="5"/>
        <v>3.4456521739130435</v>
      </c>
      <c r="T125" s="14">
        <f t="shared" si="4"/>
        <v>12896.235333333334</v>
      </c>
    </row>
    <row r="126" spans="1:20" x14ac:dyDescent="0.25">
      <c r="A126" s="7">
        <v>125</v>
      </c>
      <c r="B126" t="s">
        <v>124</v>
      </c>
      <c r="C126" s="5">
        <v>38</v>
      </c>
      <c r="D126">
        <v>31</v>
      </c>
      <c r="E126">
        <v>96</v>
      </c>
      <c r="F126">
        <v>16</v>
      </c>
      <c r="G126">
        <v>1</v>
      </c>
      <c r="H126">
        <v>0</v>
      </c>
      <c r="I126" s="9">
        <v>385437.06</v>
      </c>
      <c r="J126">
        <v>288.3</v>
      </c>
      <c r="K126">
        <v>66.5</v>
      </c>
      <c r="L126">
        <v>64.900000000000006</v>
      </c>
      <c r="M126">
        <v>1.7929999999999999</v>
      </c>
      <c r="N126">
        <v>51</v>
      </c>
      <c r="O126">
        <v>5</v>
      </c>
      <c r="P126">
        <v>333</v>
      </c>
      <c r="Q126">
        <v>1037</v>
      </c>
      <c r="R126">
        <v>250</v>
      </c>
      <c r="S126" s="31">
        <f t="shared" si="5"/>
        <v>3.46875</v>
      </c>
      <c r="T126" s="14">
        <f t="shared" si="4"/>
        <v>12433.453548387097</v>
      </c>
    </row>
    <row r="127" spans="1:20" x14ac:dyDescent="0.25">
      <c r="A127" s="7">
        <v>126</v>
      </c>
      <c r="B127" t="s">
        <v>125</v>
      </c>
      <c r="C127" s="5">
        <v>42</v>
      </c>
      <c r="D127">
        <v>32</v>
      </c>
      <c r="E127">
        <v>107</v>
      </c>
      <c r="F127">
        <v>23</v>
      </c>
      <c r="G127">
        <v>2</v>
      </c>
      <c r="H127">
        <v>0</v>
      </c>
      <c r="I127" s="9">
        <v>383120.72</v>
      </c>
      <c r="J127">
        <v>288.2</v>
      </c>
      <c r="K127">
        <v>68.900000000000006</v>
      </c>
      <c r="L127">
        <v>68.599999999999994</v>
      </c>
      <c r="M127">
        <v>1.802</v>
      </c>
      <c r="N127">
        <v>46.9</v>
      </c>
      <c r="O127">
        <v>6</v>
      </c>
      <c r="P127">
        <v>358</v>
      </c>
      <c r="Q127">
        <v>1132</v>
      </c>
      <c r="R127">
        <v>251</v>
      </c>
      <c r="S127" s="31">
        <f t="shared" si="5"/>
        <v>3.3457943925233646</v>
      </c>
      <c r="T127" s="14">
        <f t="shared" si="4"/>
        <v>11972.522499999999</v>
      </c>
    </row>
    <row r="128" spans="1:20" x14ac:dyDescent="0.25">
      <c r="A128" s="7">
        <v>127</v>
      </c>
      <c r="B128" t="s">
        <v>126</v>
      </c>
      <c r="C128" s="5">
        <v>36</v>
      </c>
      <c r="D128">
        <v>22</v>
      </c>
      <c r="E128">
        <v>66</v>
      </c>
      <c r="F128">
        <v>13</v>
      </c>
      <c r="G128">
        <v>1</v>
      </c>
      <c r="H128">
        <v>0</v>
      </c>
      <c r="I128" s="9">
        <v>381735</v>
      </c>
      <c r="J128">
        <v>277.89999999999998</v>
      </c>
      <c r="K128">
        <v>65.099999999999994</v>
      </c>
      <c r="L128">
        <v>63.2</v>
      </c>
      <c r="M128">
        <v>1.7749999999999999</v>
      </c>
      <c r="N128">
        <v>56</v>
      </c>
      <c r="O128">
        <v>6</v>
      </c>
      <c r="P128">
        <v>189</v>
      </c>
      <c r="Q128">
        <v>732</v>
      </c>
      <c r="R128">
        <v>167</v>
      </c>
      <c r="S128" s="31">
        <f t="shared" si="5"/>
        <v>2.8636363636363638</v>
      </c>
      <c r="T128" s="14">
        <f t="shared" si="4"/>
        <v>17351.590909090908</v>
      </c>
    </row>
    <row r="129" spans="1:20" x14ac:dyDescent="0.25">
      <c r="A129" s="7">
        <v>128</v>
      </c>
      <c r="B129" t="s">
        <v>127</v>
      </c>
      <c r="C129" s="5">
        <v>48</v>
      </c>
      <c r="D129">
        <v>25</v>
      </c>
      <c r="E129">
        <v>67</v>
      </c>
      <c r="F129">
        <v>12</v>
      </c>
      <c r="G129">
        <v>1</v>
      </c>
      <c r="H129">
        <v>0</v>
      </c>
      <c r="I129" s="9">
        <v>380788.88</v>
      </c>
      <c r="J129">
        <v>277.39999999999998</v>
      </c>
      <c r="K129">
        <v>62.5</v>
      </c>
      <c r="L129">
        <v>59.8</v>
      </c>
      <c r="M129">
        <v>1.792</v>
      </c>
      <c r="N129">
        <v>38.4</v>
      </c>
      <c r="O129">
        <v>4</v>
      </c>
      <c r="P129">
        <v>194</v>
      </c>
      <c r="Q129">
        <v>673</v>
      </c>
      <c r="R129">
        <v>234</v>
      </c>
      <c r="S129" s="31">
        <f t="shared" si="5"/>
        <v>2.8955223880597014</v>
      </c>
      <c r="T129" s="14">
        <f t="shared" si="4"/>
        <v>15231.555200000001</v>
      </c>
    </row>
    <row r="130" spans="1:20" x14ac:dyDescent="0.25">
      <c r="A130" s="7">
        <v>129</v>
      </c>
      <c r="B130" t="s">
        <v>128</v>
      </c>
      <c r="C130" s="5">
        <v>42</v>
      </c>
      <c r="D130">
        <v>35</v>
      </c>
      <c r="E130">
        <v>107</v>
      </c>
      <c r="F130">
        <v>21</v>
      </c>
      <c r="G130">
        <v>1</v>
      </c>
      <c r="H130">
        <v>0</v>
      </c>
      <c r="I130" s="9">
        <v>372351</v>
      </c>
      <c r="J130">
        <v>294.60000000000002</v>
      </c>
      <c r="K130">
        <v>61</v>
      </c>
      <c r="L130">
        <v>66.400000000000006</v>
      </c>
      <c r="M130">
        <v>1.79</v>
      </c>
      <c r="N130">
        <v>52.4</v>
      </c>
      <c r="O130">
        <v>11</v>
      </c>
      <c r="P130">
        <v>345</v>
      </c>
      <c r="Q130">
        <v>1141</v>
      </c>
      <c r="R130">
        <v>254</v>
      </c>
      <c r="S130" s="31">
        <f t="shared" ref="S130:S161" si="6">P130/E130</f>
        <v>3.2242990654205608</v>
      </c>
      <c r="T130" s="14">
        <f t="shared" si="4"/>
        <v>10638.6</v>
      </c>
    </row>
    <row r="131" spans="1:20" x14ac:dyDescent="0.25">
      <c r="A131" s="7">
        <v>130</v>
      </c>
      <c r="B131" t="s">
        <v>129</v>
      </c>
      <c r="C131" s="5">
        <v>35</v>
      </c>
      <c r="D131">
        <v>21</v>
      </c>
      <c r="E131">
        <v>67</v>
      </c>
      <c r="F131">
        <v>13</v>
      </c>
      <c r="G131">
        <v>4</v>
      </c>
      <c r="H131">
        <v>0</v>
      </c>
      <c r="I131" s="9">
        <v>371849.75</v>
      </c>
      <c r="J131">
        <v>294</v>
      </c>
      <c r="K131">
        <v>62.9</v>
      </c>
      <c r="L131">
        <v>69.3</v>
      </c>
      <c r="M131">
        <v>1.754</v>
      </c>
      <c r="N131">
        <v>57.3</v>
      </c>
      <c r="O131">
        <v>13</v>
      </c>
      <c r="P131">
        <v>244</v>
      </c>
      <c r="Q131">
        <v>666</v>
      </c>
      <c r="R131">
        <v>146</v>
      </c>
      <c r="S131" s="31">
        <f t="shared" si="6"/>
        <v>3.6417910447761193</v>
      </c>
      <c r="T131" s="14">
        <f t="shared" ref="T131:T194" si="7">I131/D131</f>
        <v>17707.130952380954</v>
      </c>
    </row>
    <row r="132" spans="1:20" x14ac:dyDescent="0.25">
      <c r="A132" s="7">
        <v>131</v>
      </c>
      <c r="B132" t="s">
        <v>130</v>
      </c>
      <c r="C132" s="5">
        <v>44</v>
      </c>
      <c r="D132">
        <v>31</v>
      </c>
      <c r="E132">
        <v>97</v>
      </c>
      <c r="F132">
        <v>17</v>
      </c>
      <c r="G132">
        <v>0</v>
      </c>
      <c r="H132">
        <v>0</v>
      </c>
      <c r="I132" s="9">
        <v>371446.8</v>
      </c>
      <c r="J132">
        <v>272.5</v>
      </c>
      <c r="K132">
        <v>73</v>
      </c>
      <c r="L132">
        <v>62.5</v>
      </c>
      <c r="M132">
        <v>1.782</v>
      </c>
      <c r="N132">
        <v>50</v>
      </c>
      <c r="O132">
        <v>8</v>
      </c>
      <c r="P132">
        <v>282</v>
      </c>
      <c r="Q132">
        <v>1019</v>
      </c>
      <c r="R132">
        <v>268</v>
      </c>
      <c r="S132" s="31">
        <f t="shared" si="6"/>
        <v>2.9072164948453607</v>
      </c>
      <c r="T132" s="14">
        <f t="shared" si="7"/>
        <v>11982.154838709677</v>
      </c>
    </row>
    <row r="133" spans="1:20" x14ac:dyDescent="0.25">
      <c r="A133" s="7">
        <v>132</v>
      </c>
      <c r="B133" t="s">
        <v>131</v>
      </c>
      <c r="C133" s="5">
        <v>31</v>
      </c>
      <c r="D133">
        <v>32</v>
      </c>
      <c r="E133">
        <v>95</v>
      </c>
      <c r="F133">
        <v>17</v>
      </c>
      <c r="G133">
        <v>1</v>
      </c>
      <c r="H133">
        <v>0</v>
      </c>
      <c r="I133" s="9">
        <v>369871.1</v>
      </c>
      <c r="J133">
        <v>288</v>
      </c>
      <c r="K133">
        <v>59.5</v>
      </c>
      <c r="L133">
        <v>61.6</v>
      </c>
      <c r="M133">
        <v>1.7310000000000001</v>
      </c>
      <c r="N133">
        <v>55.1</v>
      </c>
      <c r="O133">
        <v>9</v>
      </c>
      <c r="P133">
        <v>317</v>
      </c>
      <c r="Q133">
        <v>969</v>
      </c>
      <c r="R133">
        <v>270</v>
      </c>
      <c r="S133" s="31">
        <f t="shared" si="6"/>
        <v>3.3368421052631581</v>
      </c>
      <c r="T133" s="14">
        <f t="shared" si="7"/>
        <v>11558.471874999999</v>
      </c>
    </row>
    <row r="134" spans="1:20" x14ac:dyDescent="0.25">
      <c r="A134" s="7">
        <v>133</v>
      </c>
      <c r="B134" t="s">
        <v>132</v>
      </c>
      <c r="C134" s="5">
        <v>38</v>
      </c>
      <c r="D134">
        <v>28</v>
      </c>
      <c r="E134">
        <v>79</v>
      </c>
      <c r="F134">
        <v>12</v>
      </c>
      <c r="G134">
        <v>0</v>
      </c>
      <c r="H134">
        <v>0</v>
      </c>
      <c r="I134" s="9">
        <v>360083.34</v>
      </c>
      <c r="J134">
        <v>290.5</v>
      </c>
      <c r="K134">
        <v>56.3</v>
      </c>
      <c r="L134">
        <v>63.2</v>
      </c>
      <c r="M134">
        <v>1.792</v>
      </c>
      <c r="N134">
        <v>49.2</v>
      </c>
      <c r="O134">
        <v>8</v>
      </c>
      <c r="P134">
        <v>261</v>
      </c>
      <c r="Q134">
        <v>844</v>
      </c>
      <c r="R134">
        <v>232</v>
      </c>
      <c r="S134" s="31">
        <f t="shared" si="6"/>
        <v>3.3037974683544302</v>
      </c>
      <c r="T134" s="14">
        <f t="shared" si="7"/>
        <v>12860.119285714287</v>
      </c>
    </row>
    <row r="135" spans="1:20" x14ac:dyDescent="0.25">
      <c r="A135" s="7">
        <v>134</v>
      </c>
      <c r="B135" t="s">
        <v>133</v>
      </c>
      <c r="C135" s="5">
        <v>35</v>
      </c>
      <c r="D135">
        <v>23</v>
      </c>
      <c r="E135">
        <v>73</v>
      </c>
      <c r="F135">
        <v>14</v>
      </c>
      <c r="G135">
        <v>1</v>
      </c>
      <c r="H135">
        <v>0</v>
      </c>
      <c r="I135" s="9">
        <v>355595.56</v>
      </c>
      <c r="J135">
        <v>283.10000000000002</v>
      </c>
      <c r="K135">
        <v>66.8</v>
      </c>
      <c r="L135">
        <v>64.3</v>
      </c>
      <c r="M135">
        <v>1.7549999999999999</v>
      </c>
      <c r="N135">
        <v>46.1</v>
      </c>
      <c r="O135">
        <v>2</v>
      </c>
      <c r="P135">
        <v>257</v>
      </c>
      <c r="Q135">
        <v>825</v>
      </c>
      <c r="R135">
        <v>173</v>
      </c>
      <c r="S135" s="31">
        <f t="shared" si="6"/>
        <v>3.5205479452054793</v>
      </c>
      <c r="T135" s="14">
        <f t="shared" si="7"/>
        <v>15460.676521739131</v>
      </c>
    </row>
    <row r="136" spans="1:20" x14ac:dyDescent="0.25">
      <c r="A136" s="7">
        <v>135</v>
      </c>
      <c r="B136" t="s">
        <v>134</v>
      </c>
      <c r="C136" s="5">
        <v>33</v>
      </c>
      <c r="D136">
        <v>11</v>
      </c>
      <c r="E136">
        <v>31</v>
      </c>
      <c r="F136">
        <v>6</v>
      </c>
      <c r="G136">
        <v>1</v>
      </c>
      <c r="H136">
        <v>0</v>
      </c>
      <c r="I136" s="9">
        <v>354083.34</v>
      </c>
      <c r="O136">
        <v>1</v>
      </c>
      <c r="P136">
        <v>101</v>
      </c>
      <c r="Q136">
        <v>343</v>
      </c>
      <c r="R136">
        <v>97</v>
      </c>
      <c r="S136" s="31">
        <f t="shared" si="6"/>
        <v>3.2580645161290325</v>
      </c>
      <c r="T136" s="14">
        <f t="shared" si="7"/>
        <v>32189.394545454546</v>
      </c>
    </row>
    <row r="137" spans="1:20" x14ac:dyDescent="0.25">
      <c r="A137" s="7">
        <v>136</v>
      </c>
      <c r="B137" t="s">
        <v>135</v>
      </c>
      <c r="C137" s="5">
        <v>33</v>
      </c>
      <c r="D137">
        <v>34</v>
      </c>
      <c r="E137">
        <v>97</v>
      </c>
      <c r="F137">
        <v>15</v>
      </c>
      <c r="G137">
        <v>1</v>
      </c>
      <c r="H137">
        <v>0</v>
      </c>
      <c r="I137" s="9">
        <v>340195.94</v>
      </c>
      <c r="J137">
        <v>277.89999999999998</v>
      </c>
      <c r="K137">
        <v>65.900000000000006</v>
      </c>
      <c r="L137">
        <v>62.5</v>
      </c>
      <c r="M137">
        <v>1.7529999999999999</v>
      </c>
      <c r="N137">
        <v>50.6</v>
      </c>
      <c r="O137">
        <v>6</v>
      </c>
      <c r="P137">
        <v>299</v>
      </c>
      <c r="Q137">
        <v>1040</v>
      </c>
      <c r="R137">
        <v>259</v>
      </c>
      <c r="S137" s="31">
        <f t="shared" si="6"/>
        <v>3.0824742268041239</v>
      </c>
      <c r="T137" s="14">
        <f t="shared" si="7"/>
        <v>10005.76294117647</v>
      </c>
    </row>
    <row r="138" spans="1:20" x14ac:dyDescent="0.25">
      <c r="A138" s="7">
        <v>137</v>
      </c>
      <c r="B138" t="s">
        <v>136</v>
      </c>
      <c r="C138" s="5">
        <v>35</v>
      </c>
      <c r="D138">
        <v>14</v>
      </c>
      <c r="E138">
        <v>38</v>
      </c>
      <c r="F138">
        <v>9</v>
      </c>
      <c r="G138">
        <v>0</v>
      </c>
      <c r="H138">
        <v>0</v>
      </c>
      <c r="I138" s="9">
        <v>324252.06</v>
      </c>
      <c r="O138">
        <v>5</v>
      </c>
      <c r="P138">
        <v>95</v>
      </c>
      <c r="Q138">
        <v>436</v>
      </c>
      <c r="R138">
        <v>136</v>
      </c>
      <c r="S138" s="31">
        <f t="shared" si="6"/>
        <v>2.5</v>
      </c>
      <c r="T138" s="14">
        <f t="shared" si="7"/>
        <v>23160.861428571428</v>
      </c>
    </row>
    <row r="139" spans="1:20" x14ac:dyDescent="0.25">
      <c r="A139" s="7">
        <v>138</v>
      </c>
      <c r="B139" t="s">
        <v>137</v>
      </c>
      <c r="C139" s="5">
        <v>44</v>
      </c>
      <c r="D139">
        <v>29</v>
      </c>
      <c r="E139">
        <v>89</v>
      </c>
      <c r="F139">
        <v>18</v>
      </c>
      <c r="G139">
        <v>2</v>
      </c>
      <c r="H139">
        <v>0</v>
      </c>
      <c r="I139" s="9">
        <v>318789.56</v>
      </c>
      <c r="J139">
        <v>271.10000000000002</v>
      </c>
      <c r="K139">
        <v>77.7</v>
      </c>
      <c r="L139">
        <v>66.3</v>
      </c>
      <c r="M139">
        <v>1.7969999999999999</v>
      </c>
      <c r="N139">
        <v>49.1</v>
      </c>
      <c r="O139">
        <v>5</v>
      </c>
      <c r="P139">
        <v>263</v>
      </c>
      <c r="Q139">
        <v>1000</v>
      </c>
      <c r="R139">
        <v>240</v>
      </c>
      <c r="S139" s="31">
        <f t="shared" si="6"/>
        <v>2.9550561797752808</v>
      </c>
      <c r="T139" s="14">
        <f t="shared" si="7"/>
        <v>10992.743448275862</v>
      </c>
    </row>
    <row r="140" spans="1:20" x14ac:dyDescent="0.25">
      <c r="A140" s="7">
        <v>139</v>
      </c>
      <c r="B140" t="s">
        <v>138</v>
      </c>
      <c r="C140" s="5">
        <v>32</v>
      </c>
      <c r="D140">
        <v>29</v>
      </c>
      <c r="E140">
        <v>93</v>
      </c>
      <c r="F140">
        <v>18</v>
      </c>
      <c r="G140">
        <v>3</v>
      </c>
      <c r="H140">
        <v>0</v>
      </c>
      <c r="I140" s="9">
        <v>313054.65999999997</v>
      </c>
      <c r="J140">
        <v>293.8</v>
      </c>
      <c r="K140">
        <v>67.2</v>
      </c>
      <c r="L140">
        <v>66.8</v>
      </c>
      <c r="M140">
        <v>1.762</v>
      </c>
      <c r="N140">
        <v>50.6</v>
      </c>
      <c r="O140">
        <v>10</v>
      </c>
      <c r="P140">
        <v>350</v>
      </c>
      <c r="Q140">
        <v>996</v>
      </c>
      <c r="R140">
        <v>250</v>
      </c>
      <c r="S140" s="31">
        <f t="shared" si="6"/>
        <v>3.763440860215054</v>
      </c>
      <c r="T140" s="14">
        <f t="shared" si="7"/>
        <v>10794.988275862068</v>
      </c>
    </row>
    <row r="141" spans="1:20" x14ac:dyDescent="0.25">
      <c r="A141" s="7">
        <v>140</v>
      </c>
      <c r="B141" t="s">
        <v>139</v>
      </c>
      <c r="C141" s="5">
        <v>45</v>
      </c>
      <c r="D141">
        <v>26</v>
      </c>
      <c r="E141">
        <v>80</v>
      </c>
      <c r="F141">
        <v>16</v>
      </c>
      <c r="G141">
        <v>2</v>
      </c>
      <c r="H141">
        <v>0</v>
      </c>
      <c r="I141" s="9">
        <v>303345</v>
      </c>
      <c r="J141">
        <v>277.2</v>
      </c>
      <c r="K141">
        <v>66.2</v>
      </c>
      <c r="L141">
        <v>62.5</v>
      </c>
      <c r="M141">
        <v>1.7290000000000001</v>
      </c>
      <c r="N141">
        <v>54.9</v>
      </c>
      <c r="O141">
        <v>7</v>
      </c>
      <c r="P141">
        <v>275</v>
      </c>
      <c r="Q141">
        <v>876</v>
      </c>
      <c r="R141">
        <v>190</v>
      </c>
      <c r="S141" s="31">
        <f t="shared" si="6"/>
        <v>3.4375</v>
      </c>
      <c r="T141" s="14">
        <f t="shared" si="7"/>
        <v>11667.115384615385</v>
      </c>
    </row>
    <row r="142" spans="1:20" x14ac:dyDescent="0.25">
      <c r="A142" s="7">
        <v>141</v>
      </c>
      <c r="B142" t="s">
        <v>140</v>
      </c>
      <c r="C142" s="5">
        <v>39</v>
      </c>
      <c r="D142">
        <v>25</v>
      </c>
      <c r="E142">
        <v>73</v>
      </c>
      <c r="F142">
        <v>13</v>
      </c>
      <c r="G142">
        <v>1</v>
      </c>
      <c r="H142">
        <v>0</v>
      </c>
      <c r="I142" s="9">
        <v>302114.28000000003</v>
      </c>
      <c r="J142">
        <v>290.39999999999998</v>
      </c>
      <c r="K142">
        <v>65.3</v>
      </c>
      <c r="L142">
        <v>68.8</v>
      </c>
      <c r="M142">
        <v>1.8140000000000001</v>
      </c>
      <c r="N142">
        <v>39.5</v>
      </c>
      <c r="O142">
        <v>8</v>
      </c>
      <c r="P142">
        <v>255</v>
      </c>
      <c r="Q142">
        <v>713</v>
      </c>
      <c r="R142">
        <v>208</v>
      </c>
      <c r="S142" s="31">
        <f t="shared" si="6"/>
        <v>3.493150684931507</v>
      </c>
      <c r="T142" s="14">
        <f t="shared" si="7"/>
        <v>12084.5712</v>
      </c>
    </row>
    <row r="143" spans="1:20" x14ac:dyDescent="0.25">
      <c r="A143" s="7">
        <v>142</v>
      </c>
      <c r="B143" t="s">
        <v>141</v>
      </c>
      <c r="C143" s="5">
        <v>47</v>
      </c>
      <c r="D143">
        <v>21</v>
      </c>
      <c r="E143">
        <v>64</v>
      </c>
      <c r="F143">
        <v>13</v>
      </c>
      <c r="G143">
        <v>2</v>
      </c>
      <c r="H143">
        <v>0</v>
      </c>
      <c r="I143" s="9">
        <v>300103.65999999997</v>
      </c>
      <c r="J143">
        <v>273.5</v>
      </c>
      <c r="K143">
        <v>65.599999999999994</v>
      </c>
      <c r="L143">
        <v>62.3</v>
      </c>
      <c r="M143">
        <v>1.79</v>
      </c>
      <c r="N143">
        <v>48.9</v>
      </c>
      <c r="O143">
        <v>2</v>
      </c>
      <c r="P143">
        <v>184</v>
      </c>
      <c r="Q143">
        <v>686</v>
      </c>
      <c r="R143">
        <v>178</v>
      </c>
      <c r="S143" s="31">
        <f t="shared" si="6"/>
        <v>2.875</v>
      </c>
      <c r="T143" s="14">
        <f t="shared" si="7"/>
        <v>14290.650476190474</v>
      </c>
    </row>
    <row r="144" spans="1:20" x14ac:dyDescent="0.25">
      <c r="A144" s="7">
        <v>143</v>
      </c>
      <c r="B144" t="s">
        <v>142</v>
      </c>
      <c r="C144" s="5" t="s">
        <v>391</v>
      </c>
      <c r="D144">
        <v>32</v>
      </c>
      <c r="E144">
        <v>94</v>
      </c>
      <c r="F144">
        <v>13</v>
      </c>
      <c r="G144">
        <v>1</v>
      </c>
      <c r="H144">
        <v>0</v>
      </c>
      <c r="I144" s="9">
        <v>293642.5</v>
      </c>
      <c r="J144">
        <v>281.3</v>
      </c>
      <c r="K144">
        <v>68.599999999999994</v>
      </c>
      <c r="L144">
        <v>65.2</v>
      </c>
      <c r="M144">
        <v>1.764</v>
      </c>
      <c r="N144">
        <v>42.7</v>
      </c>
      <c r="O144">
        <v>4</v>
      </c>
      <c r="P144">
        <v>304</v>
      </c>
      <c r="Q144">
        <v>986</v>
      </c>
      <c r="R144">
        <v>258</v>
      </c>
      <c r="S144" s="31">
        <f t="shared" si="6"/>
        <v>3.2340425531914891</v>
      </c>
      <c r="T144" s="14">
        <f t="shared" si="7"/>
        <v>9176.328125</v>
      </c>
    </row>
    <row r="145" spans="1:20" x14ac:dyDescent="0.25">
      <c r="A145" s="7">
        <v>144</v>
      </c>
      <c r="B145" t="s">
        <v>143</v>
      </c>
      <c r="C145" s="5">
        <v>36</v>
      </c>
      <c r="D145">
        <v>25</v>
      </c>
      <c r="E145">
        <v>68</v>
      </c>
      <c r="F145">
        <v>11</v>
      </c>
      <c r="G145">
        <v>1</v>
      </c>
      <c r="H145">
        <v>0</v>
      </c>
      <c r="I145" s="9">
        <v>289173.34000000003</v>
      </c>
      <c r="J145">
        <v>286.5</v>
      </c>
      <c r="K145">
        <v>71.400000000000006</v>
      </c>
      <c r="L145">
        <v>67.599999999999994</v>
      </c>
      <c r="M145">
        <v>1.788</v>
      </c>
      <c r="N145">
        <v>50.5</v>
      </c>
      <c r="O145">
        <v>6</v>
      </c>
      <c r="P145">
        <v>213</v>
      </c>
      <c r="Q145">
        <v>704</v>
      </c>
      <c r="R145">
        <v>175</v>
      </c>
      <c r="S145" s="31">
        <f t="shared" si="6"/>
        <v>3.1323529411764706</v>
      </c>
      <c r="T145" s="14">
        <f t="shared" si="7"/>
        <v>11566.9336</v>
      </c>
    </row>
    <row r="146" spans="1:20" x14ac:dyDescent="0.25">
      <c r="A146" s="7">
        <v>145</v>
      </c>
      <c r="B146" t="s">
        <v>144</v>
      </c>
      <c r="C146" s="5" t="s">
        <v>391</v>
      </c>
      <c r="D146">
        <v>29</v>
      </c>
      <c r="E146">
        <v>87</v>
      </c>
      <c r="F146">
        <v>13</v>
      </c>
      <c r="G146">
        <v>1</v>
      </c>
      <c r="H146">
        <v>0</v>
      </c>
      <c r="I146" s="9">
        <v>285388.44</v>
      </c>
      <c r="J146">
        <v>273.7</v>
      </c>
      <c r="K146">
        <v>68.5</v>
      </c>
      <c r="L146">
        <v>62.6</v>
      </c>
      <c r="M146">
        <v>1.7789999999999999</v>
      </c>
      <c r="N146">
        <v>56.3</v>
      </c>
      <c r="O146">
        <v>6</v>
      </c>
      <c r="P146">
        <v>265</v>
      </c>
      <c r="Q146">
        <v>944</v>
      </c>
      <c r="R146">
        <v>253</v>
      </c>
      <c r="S146" s="31">
        <f t="shared" si="6"/>
        <v>3.0459770114942528</v>
      </c>
      <c r="T146" s="14">
        <f t="shared" si="7"/>
        <v>9840.9806896551727</v>
      </c>
    </row>
    <row r="147" spans="1:20" x14ac:dyDescent="0.25">
      <c r="A147" s="7">
        <v>146</v>
      </c>
      <c r="B147" t="s">
        <v>145</v>
      </c>
      <c r="C147" s="5">
        <v>40</v>
      </c>
      <c r="D147">
        <v>31</v>
      </c>
      <c r="E147">
        <v>100</v>
      </c>
      <c r="F147">
        <v>19</v>
      </c>
      <c r="G147">
        <v>1</v>
      </c>
      <c r="H147">
        <v>0</v>
      </c>
      <c r="I147" s="9">
        <v>283848.88</v>
      </c>
      <c r="J147">
        <v>281.10000000000002</v>
      </c>
      <c r="K147">
        <v>64.7</v>
      </c>
      <c r="L147">
        <v>64.5</v>
      </c>
      <c r="M147">
        <v>1.7749999999999999</v>
      </c>
      <c r="N147">
        <v>43.4</v>
      </c>
      <c r="O147">
        <v>9</v>
      </c>
      <c r="P147">
        <v>320</v>
      </c>
      <c r="Q147">
        <v>1101</v>
      </c>
      <c r="R147">
        <v>260</v>
      </c>
      <c r="S147" s="31">
        <f t="shared" si="6"/>
        <v>3.2</v>
      </c>
      <c r="T147" s="14">
        <f t="shared" si="7"/>
        <v>9156.4154838709674</v>
      </c>
    </row>
    <row r="148" spans="1:20" x14ac:dyDescent="0.25">
      <c r="A148" s="7">
        <v>147</v>
      </c>
      <c r="B148" t="s">
        <v>146</v>
      </c>
      <c r="C148" s="5">
        <v>31</v>
      </c>
      <c r="D148">
        <v>32</v>
      </c>
      <c r="E148">
        <v>96</v>
      </c>
      <c r="F148">
        <v>17</v>
      </c>
      <c r="G148">
        <v>0</v>
      </c>
      <c r="H148">
        <v>0</v>
      </c>
      <c r="I148" s="9">
        <v>274814.2</v>
      </c>
      <c r="J148">
        <v>287.60000000000002</v>
      </c>
      <c r="K148">
        <v>69.3</v>
      </c>
      <c r="L148">
        <v>63.3</v>
      </c>
      <c r="M148">
        <v>1.7609999999999999</v>
      </c>
      <c r="N148">
        <v>50.7</v>
      </c>
      <c r="O148">
        <v>10</v>
      </c>
      <c r="P148">
        <v>307</v>
      </c>
      <c r="Q148">
        <v>979</v>
      </c>
      <c r="R148">
        <v>238</v>
      </c>
      <c r="S148" s="31">
        <f t="shared" si="6"/>
        <v>3.1979166666666665</v>
      </c>
      <c r="T148" s="14">
        <f t="shared" si="7"/>
        <v>8587.9437500000004</v>
      </c>
    </row>
    <row r="149" spans="1:20" x14ac:dyDescent="0.25">
      <c r="A149" s="7">
        <v>148</v>
      </c>
      <c r="B149" t="s">
        <v>147</v>
      </c>
      <c r="C149" s="5">
        <v>45</v>
      </c>
      <c r="D149">
        <v>26</v>
      </c>
      <c r="E149">
        <v>86</v>
      </c>
      <c r="F149">
        <v>19</v>
      </c>
      <c r="G149">
        <v>0</v>
      </c>
      <c r="H149">
        <v>0</v>
      </c>
      <c r="I149" s="9">
        <v>270542.56</v>
      </c>
      <c r="J149">
        <v>268.60000000000002</v>
      </c>
      <c r="K149">
        <v>71.5</v>
      </c>
      <c r="L149">
        <v>60.7</v>
      </c>
      <c r="M149">
        <v>1.79</v>
      </c>
      <c r="N149">
        <v>48.1</v>
      </c>
      <c r="O149">
        <v>4</v>
      </c>
      <c r="P149">
        <v>271</v>
      </c>
      <c r="Q149">
        <v>1021</v>
      </c>
      <c r="R149">
        <v>236</v>
      </c>
      <c r="S149" s="31">
        <f t="shared" si="6"/>
        <v>3.1511627906976742</v>
      </c>
      <c r="T149" s="14">
        <f t="shared" si="7"/>
        <v>10405.483076923078</v>
      </c>
    </row>
    <row r="150" spans="1:20" x14ac:dyDescent="0.25">
      <c r="A150" s="7">
        <v>149</v>
      </c>
      <c r="B150" t="s">
        <v>148</v>
      </c>
      <c r="C150" s="5">
        <v>39</v>
      </c>
      <c r="D150">
        <v>26</v>
      </c>
      <c r="E150">
        <v>68</v>
      </c>
      <c r="F150">
        <v>11</v>
      </c>
      <c r="G150">
        <v>0</v>
      </c>
      <c r="H150">
        <v>0</v>
      </c>
      <c r="I150" s="9">
        <v>256980</v>
      </c>
      <c r="J150">
        <v>294.7</v>
      </c>
      <c r="K150">
        <v>63.4</v>
      </c>
      <c r="L150">
        <v>67.900000000000006</v>
      </c>
      <c r="M150">
        <v>1.8149999999999999</v>
      </c>
      <c r="N150">
        <v>50.5</v>
      </c>
      <c r="O150">
        <v>6</v>
      </c>
      <c r="P150">
        <v>213</v>
      </c>
      <c r="Q150">
        <v>730</v>
      </c>
      <c r="R150">
        <v>177</v>
      </c>
      <c r="S150" s="31">
        <f t="shared" si="6"/>
        <v>3.1323529411764706</v>
      </c>
      <c r="T150" s="14">
        <f t="shared" si="7"/>
        <v>9883.8461538461543</v>
      </c>
    </row>
    <row r="151" spans="1:20" x14ac:dyDescent="0.25">
      <c r="A151" s="7">
        <v>150</v>
      </c>
      <c r="B151" t="s">
        <v>149</v>
      </c>
      <c r="C151" s="5">
        <v>30</v>
      </c>
      <c r="D151">
        <v>29</v>
      </c>
      <c r="E151">
        <v>90</v>
      </c>
      <c r="F151">
        <v>17</v>
      </c>
      <c r="G151">
        <v>0</v>
      </c>
      <c r="H151">
        <v>0</v>
      </c>
      <c r="I151" s="9">
        <v>255011</v>
      </c>
      <c r="J151">
        <v>291.60000000000002</v>
      </c>
      <c r="K151">
        <v>66.400000000000006</v>
      </c>
      <c r="L151">
        <v>64.3</v>
      </c>
      <c r="M151">
        <v>1.7969999999999999</v>
      </c>
      <c r="N151">
        <v>50.7</v>
      </c>
      <c r="O151">
        <v>12</v>
      </c>
      <c r="P151">
        <v>311</v>
      </c>
      <c r="Q151">
        <v>919</v>
      </c>
      <c r="R151">
        <v>265</v>
      </c>
      <c r="S151" s="31">
        <f t="shared" si="6"/>
        <v>3.4555555555555557</v>
      </c>
      <c r="T151" s="14">
        <f t="shared" si="7"/>
        <v>8793.4827586206902</v>
      </c>
    </row>
    <row r="152" spans="1:20" x14ac:dyDescent="0.25">
      <c r="A152" s="7">
        <v>151</v>
      </c>
      <c r="B152" t="s">
        <v>150</v>
      </c>
      <c r="C152" s="5">
        <v>38</v>
      </c>
      <c r="D152">
        <v>29</v>
      </c>
      <c r="E152">
        <v>88</v>
      </c>
      <c r="F152">
        <v>17</v>
      </c>
      <c r="G152">
        <v>0</v>
      </c>
      <c r="H152">
        <v>0</v>
      </c>
      <c r="I152" s="9">
        <v>254765.83</v>
      </c>
      <c r="J152">
        <v>300.8</v>
      </c>
      <c r="K152">
        <v>69</v>
      </c>
      <c r="L152">
        <v>69.099999999999994</v>
      </c>
      <c r="M152">
        <v>1.7829999999999999</v>
      </c>
      <c r="N152">
        <v>37.4</v>
      </c>
      <c r="O152">
        <v>11</v>
      </c>
      <c r="P152">
        <v>315</v>
      </c>
      <c r="Q152">
        <v>893</v>
      </c>
      <c r="R152">
        <v>227</v>
      </c>
      <c r="S152" s="31">
        <f t="shared" si="6"/>
        <v>3.5795454545454546</v>
      </c>
      <c r="T152" s="14">
        <f t="shared" si="7"/>
        <v>8785.0286206896544</v>
      </c>
    </row>
    <row r="153" spans="1:20" x14ac:dyDescent="0.25">
      <c r="A153" s="7">
        <v>152</v>
      </c>
      <c r="B153" t="s">
        <v>151</v>
      </c>
      <c r="C153" s="5">
        <v>38</v>
      </c>
      <c r="D153">
        <v>23</v>
      </c>
      <c r="E153">
        <v>70</v>
      </c>
      <c r="F153">
        <v>13</v>
      </c>
      <c r="G153">
        <v>0</v>
      </c>
      <c r="H153">
        <v>0</v>
      </c>
      <c r="I153" s="9">
        <v>252507</v>
      </c>
      <c r="J153">
        <v>286.60000000000002</v>
      </c>
      <c r="K153">
        <v>69.900000000000006</v>
      </c>
      <c r="L153">
        <v>67</v>
      </c>
      <c r="M153">
        <v>1.7649999999999999</v>
      </c>
      <c r="N153">
        <v>40.200000000000003</v>
      </c>
      <c r="O153">
        <v>4</v>
      </c>
      <c r="P153">
        <v>265</v>
      </c>
      <c r="Q153">
        <v>750</v>
      </c>
      <c r="R153">
        <v>182</v>
      </c>
      <c r="S153" s="31">
        <f t="shared" si="6"/>
        <v>3.7857142857142856</v>
      </c>
      <c r="T153" s="14">
        <f t="shared" si="7"/>
        <v>10978.565217391304</v>
      </c>
    </row>
    <row r="154" spans="1:20" x14ac:dyDescent="0.25">
      <c r="A154" s="7">
        <v>153</v>
      </c>
      <c r="B154" t="s">
        <v>152</v>
      </c>
      <c r="C154" s="5">
        <v>36</v>
      </c>
      <c r="D154">
        <v>25</v>
      </c>
      <c r="E154">
        <v>70</v>
      </c>
      <c r="F154">
        <v>12</v>
      </c>
      <c r="G154">
        <v>1</v>
      </c>
      <c r="H154">
        <v>0</v>
      </c>
      <c r="I154" s="9">
        <v>252250</v>
      </c>
      <c r="J154">
        <v>288.5</v>
      </c>
      <c r="K154">
        <v>59.9</v>
      </c>
      <c r="L154">
        <v>63.1</v>
      </c>
      <c r="M154">
        <v>1.772</v>
      </c>
      <c r="N154">
        <v>51.9</v>
      </c>
      <c r="O154">
        <v>12</v>
      </c>
      <c r="P154">
        <v>221</v>
      </c>
      <c r="Q154">
        <v>754</v>
      </c>
      <c r="R154">
        <v>181</v>
      </c>
      <c r="S154" s="31">
        <f t="shared" si="6"/>
        <v>3.157142857142857</v>
      </c>
      <c r="T154" s="14">
        <f t="shared" si="7"/>
        <v>10090</v>
      </c>
    </row>
    <row r="155" spans="1:20" x14ac:dyDescent="0.25">
      <c r="A155" s="7">
        <v>154</v>
      </c>
      <c r="B155" t="s">
        <v>153</v>
      </c>
      <c r="C155" s="5">
        <v>42</v>
      </c>
      <c r="D155">
        <v>30</v>
      </c>
      <c r="E155">
        <v>85</v>
      </c>
      <c r="F155">
        <v>13</v>
      </c>
      <c r="G155">
        <v>1</v>
      </c>
      <c r="H155">
        <v>0</v>
      </c>
      <c r="I155" s="9">
        <v>248635.81</v>
      </c>
      <c r="J155">
        <v>277.2</v>
      </c>
      <c r="K155">
        <v>68.7</v>
      </c>
      <c r="L155">
        <v>63.7</v>
      </c>
      <c r="M155">
        <v>1.8160000000000001</v>
      </c>
      <c r="N155">
        <v>51.6</v>
      </c>
      <c r="O155">
        <v>5</v>
      </c>
      <c r="P155">
        <v>261</v>
      </c>
      <c r="Q155">
        <v>928</v>
      </c>
      <c r="R155">
        <v>262</v>
      </c>
      <c r="S155" s="31">
        <f t="shared" si="6"/>
        <v>3.0705882352941178</v>
      </c>
      <c r="T155" s="14">
        <f t="shared" si="7"/>
        <v>8287.860333333334</v>
      </c>
    </row>
    <row r="156" spans="1:20" x14ac:dyDescent="0.25">
      <c r="A156" s="7">
        <v>155</v>
      </c>
      <c r="B156" t="s">
        <v>154</v>
      </c>
      <c r="C156" s="5">
        <v>42</v>
      </c>
      <c r="D156">
        <v>15</v>
      </c>
      <c r="E156">
        <v>49</v>
      </c>
      <c r="F156">
        <v>9</v>
      </c>
      <c r="G156">
        <v>2</v>
      </c>
      <c r="H156">
        <v>0</v>
      </c>
      <c r="I156" s="9">
        <v>239532.05</v>
      </c>
      <c r="J156">
        <v>297.2</v>
      </c>
      <c r="K156">
        <v>65.900000000000006</v>
      </c>
      <c r="L156">
        <v>66.099999999999994</v>
      </c>
      <c r="M156">
        <v>1.8029999999999999</v>
      </c>
      <c r="N156">
        <v>47.9</v>
      </c>
      <c r="O156">
        <v>5</v>
      </c>
      <c r="P156">
        <v>166</v>
      </c>
      <c r="Q156">
        <v>578</v>
      </c>
      <c r="R156">
        <v>122</v>
      </c>
      <c r="S156" s="31">
        <f t="shared" si="6"/>
        <v>3.3877551020408165</v>
      </c>
      <c r="T156" s="14">
        <f t="shared" si="7"/>
        <v>15968.803333333333</v>
      </c>
    </row>
    <row r="157" spans="1:20" x14ac:dyDescent="0.25">
      <c r="A157" s="7">
        <v>156</v>
      </c>
      <c r="B157" t="s">
        <v>155</v>
      </c>
      <c r="C157" s="5">
        <v>42</v>
      </c>
      <c r="D157">
        <v>17</v>
      </c>
      <c r="E157">
        <v>52</v>
      </c>
      <c r="F157">
        <v>12</v>
      </c>
      <c r="G157">
        <v>0</v>
      </c>
      <c r="H157">
        <v>0</v>
      </c>
      <c r="I157" s="9">
        <v>225791.67</v>
      </c>
      <c r="J157">
        <v>285.7</v>
      </c>
      <c r="K157">
        <v>70.8</v>
      </c>
      <c r="L157">
        <v>66.8</v>
      </c>
      <c r="M157">
        <v>1.7729999999999999</v>
      </c>
      <c r="N157">
        <v>44.6</v>
      </c>
      <c r="O157">
        <v>4</v>
      </c>
      <c r="P157">
        <v>170</v>
      </c>
      <c r="Q157">
        <v>553</v>
      </c>
      <c r="R157">
        <v>121</v>
      </c>
      <c r="S157" s="31">
        <f t="shared" si="6"/>
        <v>3.2692307692307692</v>
      </c>
      <c r="T157" s="14">
        <f t="shared" si="7"/>
        <v>13281.86294117647</v>
      </c>
    </row>
    <row r="158" spans="1:20" x14ac:dyDescent="0.25">
      <c r="A158" s="7">
        <v>157</v>
      </c>
      <c r="B158" t="s">
        <v>156</v>
      </c>
      <c r="C158" s="5">
        <v>39</v>
      </c>
      <c r="D158">
        <v>23</v>
      </c>
      <c r="E158">
        <v>57</v>
      </c>
      <c r="F158">
        <v>7</v>
      </c>
      <c r="G158">
        <v>1</v>
      </c>
      <c r="H158">
        <v>0</v>
      </c>
      <c r="I158" s="9">
        <v>220647.13</v>
      </c>
      <c r="J158">
        <v>314.3</v>
      </c>
      <c r="K158">
        <v>48.9</v>
      </c>
      <c r="L158">
        <v>61.6</v>
      </c>
      <c r="M158">
        <v>1.7849999999999999</v>
      </c>
      <c r="N158">
        <v>54.6</v>
      </c>
      <c r="O158">
        <v>8</v>
      </c>
      <c r="P158">
        <v>172</v>
      </c>
      <c r="Q158">
        <v>526</v>
      </c>
      <c r="R158">
        <v>162</v>
      </c>
      <c r="S158" s="31">
        <f t="shared" si="6"/>
        <v>3.0175438596491229</v>
      </c>
      <c r="T158" s="14">
        <f t="shared" si="7"/>
        <v>9593.3534782608695</v>
      </c>
    </row>
    <row r="159" spans="1:20" x14ac:dyDescent="0.25">
      <c r="A159" s="7">
        <v>158</v>
      </c>
      <c r="B159" t="s">
        <v>157</v>
      </c>
      <c r="C159" s="5">
        <v>37</v>
      </c>
      <c r="D159">
        <v>28</v>
      </c>
      <c r="E159">
        <v>84</v>
      </c>
      <c r="F159">
        <v>15</v>
      </c>
      <c r="G159">
        <v>0</v>
      </c>
      <c r="H159">
        <v>0</v>
      </c>
      <c r="I159" s="9">
        <v>217578.75</v>
      </c>
      <c r="J159">
        <v>277.8</v>
      </c>
      <c r="K159">
        <v>68.5</v>
      </c>
      <c r="L159">
        <v>63.6</v>
      </c>
      <c r="M159">
        <v>1.8009999999999999</v>
      </c>
      <c r="N159">
        <v>51.9</v>
      </c>
      <c r="O159">
        <v>7</v>
      </c>
      <c r="P159">
        <v>243</v>
      </c>
      <c r="Q159">
        <v>877</v>
      </c>
      <c r="R159">
        <v>236</v>
      </c>
      <c r="S159" s="31">
        <f t="shared" si="6"/>
        <v>2.8928571428571428</v>
      </c>
      <c r="T159" s="14">
        <f t="shared" si="7"/>
        <v>7770.6696428571431</v>
      </c>
    </row>
    <row r="160" spans="1:20" x14ac:dyDescent="0.25">
      <c r="A160" s="7">
        <v>159</v>
      </c>
      <c r="B160" t="s">
        <v>158</v>
      </c>
      <c r="C160" s="5">
        <v>35</v>
      </c>
      <c r="D160">
        <v>32</v>
      </c>
      <c r="E160">
        <v>88</v>
      </c>
      <c r="F160">
        <v>13</v>
      </c>
      <c r="G160">
        <v>0</v>
      </c>
      <c r="H160">
        <v>0</v>
      </c>
      <c r="I160" s="9">
        <v>214489</v>
      </c>
      <c r="J160">
        <v>278.3</v>
      </c>
      <c r="K160">
        <v>70.5</v>
      </c>
      <c r="L160">
        <v>63</v>
      </c>
      <c r="M160">
        <v>1.7929999999999999</v>
      </c>
      <c r="N160">
        <v>57.6</v>
      </c>
      <c r="O160">
        <v>2</v>
      </c>
      <c r="P160">
        <v>274</v>
      </c>
      <c r="Q160">
        <v>922</v>
      </c>
      <c r="R160">
        <v>254</v>
      </c>
      <c r="S160" s="31">
        <f t="shared" si="6"/>
        <v>3.1136363636363638</v>
      </c>
      <c r="T160" s="14">
        <f t="shared" si="7"/>
        <v>6702.78125</v>
      </c>
    </row>
    <row r="161" spans="1:20" x14ac:dyDescent="0.25">
      <c r="A161" s="7">
        <v>160</v>
      </c>
      <c r="B161" t="s">
        <v>159</v>
      </c>
      <c r="C161" s="5">
        <v>31</v>
      </c>
      <c r="D161">
        <v>28</v>
      </c>
      <c r="E161">
        <v>86</v>
      </c>
      <c r="F161">
        <v>16</v>
      </c>
      <c r="G161">
        <v>0</v>
      </c>
      <c r="H161">
        <v>0</v>
      </c>
      <c r="I161" s="9">
        <v>211686.72</v>
      </c>
      <c r="J161">
        <v>299.8</v>
      </c>
      <c r="K161">
        <v>62.8</v>
      </c>
      <c r="L161">
        <v>67.099999999999994</v>
      </c>
      <c r="M161">
        <v>1.823</v>
      </c>
      <c r="N161">
        <v>48.2</v>
      </c>
      <c r="O161">
        <v>8</v>
      </c>
      <c r="P161">
        <v>264</v>
      </c>
      <c r="Q161">
        <v>900</v>
      </c>
      <c r="R161">
        <v>239</v>
      </c>
      <c r="S161" s="31">
        <f t="shared" si="6"/>
        <v>3.0697674418604652</v>
      </c>
      <c r="T161" s="14">
        <f t="shared" si="7"/>
        <v>7560.24</v>
      </c>
    </row>
    <row r="162" spans="1:20" x14ac:dyDescent="0.25">
      <c r="A162" s="7">
        <v>161</v>
      </c>
      <c r="B162" t="s">
        <v>160</v>
      </c>
      <c r="C162" s="5" t="s">
        <v>391</v>
      </c>
      <c r="D162">
        <v>25</v>
      </c>
      <c r="E162">
        <v>69</v>
      </c>
      <c r="F162">
        <v>11</v>
      </c>
      <c r="G162">
        <v>1</v>
      </c>
      <c r="H162">
        <v>0</v>
      </c>
      <c r="I162" s="9">
        <v>210724.67</v>
      </c>
      <c r="J162">
        <v>280.60000000000002</v>
      </c>
      <c r="K162">
        <v>64.8</v>
      </c>
      <c r="L162">
        <v>62.4</v>
      </c>
      <c r="M162">
        <v>1.7569999999999999</v>
      </c>
      <c r="N162">
        <v>46.9</v>
      </c>
      <c r="O162">
        <v>2</v>
      </c>
      <c r="P162">
        <v>241</v>
      </c>
      <c r="Q162">
        <v>755</v>
      </c>
      <c r="R162">
        <v>188</v>
      </c>
      <c r="S162" s="31">
        <f t="shared" ref="S162:S193" si="8">P162/E162</f>
        <v>3.4927536231884058</v>
      </c>
      <c r="T162" s="14">
        <f t="shared" si="7"/>
        <v>8428.9868000000006</v>
      </c>
    </row>
    <row r="163" spans="1:20" x14ac:dyDescent="0.25">
      <c r="A163" s="7">
        <v>162</v>
      </c>
      <c r="B163" t="s">
        <v>161</v>
      </c>
      <c r="C163" s="5" t="s">
        <v>391</v>
      </c>
      <c r="D163">
        <v>27</v>
      </c>
      <c r="E163">
        <v>82</v>
      </c>
      <c r="F163">
        <v>14</v>
      </c>
      <c r="G163">
        <v>2</v>
      </c>
      <c r="H163">
        <v>0</v>
      </c>
      <c r="I163" s="9">
        <v>209022.48</v>
      </c>
      <c r="J163">
        <v>287.60000000000002</v>
      </c>
      <c r="K163">
        <v>74.599999999999994</v>
      </c>
      <c r="L163">
        <v>66.099999999999994</v>
      </c>
      <c r="M163">
        <v>1.7929999999999999</v>
      </c>
      <c r="N163">
        <v>44.2</v>
      </c>
      <c r="O163">
        <v>7</v>
      </c>
      <c r="P163">
        <v>267</v>
      </c>
      <c r="Q163">
        <v>902</v>
      </c>
      <c r="R163">
        <v>233</v>
      </c>
      <c r="S163" s="31">
        <f t="shared" si="8"/>
        <v>3.2560975609756095</v>
      </c>
      <c r="T163" s="14">
        <f t="shared" si="7"/>
        <v>7741.5733333333337</v>
      </c>
    </row>
    <row r="164" spans="1:20" x14ac:dyDescent="0.25">
      <c r="A164" s="7">
        <v>163</v>
      </c>
      <c r="B164" t="s">
        <v>162</v>
      </c>
      <c r="C164" s="5">
        <v>34</v>
      </c>
      <c r="D164">
        <v>32</v>
      </c>
      <c r="E164">
        <v>101</v>
      </c>
      <c r="F164">
        <v>18</v>
      </c>
      <c r="G164">
        <v>0</v>
      </c>
      <c r="H164">
        <v>0</v>
      </c>
      <c r="I164" s="9">
        <v>206736.81</v>
      </c>
      <c r="J164">
        <v>293.5</v>
      </c>
      <c r="K164">
        <v>72.3</v>
      </c>
      <c r="L164">
        <v>66.3</v>
      </c>
      <c r="M164">
        <v>1.768</v>
      </c>
      <c r="N164">
        <v>45.6</v>
      </c>
      <c r="O164">
        <v>11</v>
      </c>
      <c r="P164">
        <v>339</v>
      </c>
      <c r="Q164">
        <v>1037</v>
      </c>
      <c r="R164">
        <v>257</v>
      </c>
      <c r="S164" s="31">
        <f t="shared" si="8"/>
        <v>3.3564356435643563</v>
      </c>
      <c r="T164" s="14">
        <f t="shared" si="7"/>
        <v>6460.5253124999999</v>
      </c>
    </row>
    <row r="165" spans="1:20" x14ac:dyDescent="0.25">
      <c r="A165" s="7">
        <v>164</v>
      </c>
      <c r="B165" t="s">
        <v>163</v>
      </c>
      <c r="C165" s="5">
        <v>39</v>
      </c>
      <c r="D165">
        <v>16</v>
      </c>
      <c r="E165">
        <v>48</v>
      </c>
      <c r="F165">
        <v>10</v>
      </c>
      <c r="G165">
        <v>0</v>
      </c>
      <c r="H165">
        <v>0</v>
      </c>
      <c r="I165" s="9">
        <v>201781.1</v>
      </c>
      <c r="O165">
        <v>4</v>
      </c>
      <c r="P165">
        <v>114</v>
      </c>
      <c r="Q165">
        <v>553</v>
      </c>
      <c r="R165">
        <v>180</v>
      </c>
      <c r="S165" s="31">
        <f t="shared" si="8"/>
        <v>2.375</v>
      </c>
      <c r="T165" s="14">
        <f t="shared" si="7"/>
        <v>12611.31875</v>
      </c>
    </row>
    <row r="166" spans="1:20" x14ac:dyDescent="0.25">
      <c r="A166" s="7">
        <v>165</v>
      </c>
      <c r="B166" t="s">
        <v>164</v>
      </c>
      <c r="C166" s="5">
        <v>27</v>
      </c>
      <c r="D166">
        <v>29</v>
      </c>
      <c r="E166">
        <v>79</v>
      </c>
      <c r="F166">
        <v>12</v>
      </c>
      <c r="G166">
        <v>3</v>
      </c>
      <c r="H166">
        <v>0</v>
      </c>
      <c r="I166" s="9">
        <v>196073.66</v>
      </c>
      <c r="J166">
        <v>291</v>
      </c>
      <c r="K166">
        <v>61.9</v>
      </c>
      <c r="L166">
        <v>62.4</v>
      </c>
      <c r="M166">
        <v>1.8109999999999999</v>
      </c>
      <c r="N166">
        <v>53.1</v>
      </c>
      <c r="O166">
        <v>8</v>
      </c>
      <c r="P166">
        <v>252</v>
      </c>
      <c r="Q166">
        <v>827</v>
      </c>
      <c r="R166">
        <v>227</v>
      </c>
      <c r="S166" s="31">
        <f t="shared" si="8"/>
        <v>3.1898734177215191</v>
      </c>
      <c r="T166" s="14">
        <f t="shared" si="7"/>
        <v>6761.160689655173</v>
      </c>
    </row>
    <row r="167" spans="1:20" x14ac:dyDescent="0.25">
      <c r="A167" s="7">
        <v>166</v>
      </c>
      <c r="B167" t="s">
        <v>165</v>
      </c>
      <c r="C167" s="5">
        <v>40</v>
      </c>
      <c r="D167">
        <v>31</v>
      </c>
      <c r="E167">
        <v>85</v>
      </c>
      <c r="F167">
        <v>13</v>
      </c>
      <c r="G167">
        <v>0</v>
      </c>
      <c r="H167">
        <v>0</v>
      </c>
      <c r="I167" s="9">
        <v>191345.5</v>
      </c>
      <c r="J167">
        <v>287.5</v>
      </c>
      <c r="K167">
        <v>60.8</v>
      </c>
      <c r="L167">
        <v>59.9</v>
      </c>
      <c r="M167">
        <v>1.7869999999999999</v>
      </c>
      <c r="N167">
        <v>55.1</v>
      </c>
      <c r="O167">
        <v>6</v>
      </c>
      <c r="P167">
        <v>253</v>
      </c>
      <c r="Q167">
        <v>905</v>
      </c>
      <c r="R167">
        <v>249</v>
      </c>
      <c r="S167" s="31">
        <f t="shared" si="8"/>
        <v>2.9764705882352942</v>
      </c>
      <c r="T167" s="14">
        <f t="shared" si="7"/>
        <v>6172.4354838709678</v>
      </c>
    </row>
    <row r="168" spans="1:20" x14ac:dyDescent="0.25">
      <c r="A168" s="7">
        <v>167</v>
      </c>
      <c r="B168" t="s">
        <v>166</v>
      </c>
      <c r="C168" s="5">
        <v>32</v>
      </c>
      <c r="D168">
        <v>26</v>
      </c>
      <c r="E168">
        <v>67</v>
      </c>
      <c r="F168">
        <v>10</v>
      </c>
      <c r="G168">
        <v>0</v>
      </c>
      <c r="H168">
        <v>0</v>
      </c>
      <c r="I168" s="9">
        <v>187231</v>
      </c>
      <c r="J168">
        <v>297.2</v>
      </c>
      <c r="K168">
        <v>65.5</v>
      </c>
      <c r="L168">
        <v>66.400000000000006</v>
      </c>
      <c r="M168">
        <v>1.7969999999999999</v>
      </c>
      <c r="N168">
        <v>38.200000000000003</v>
      </c>
      <c r="O168">
        <v>6</v>
      </c>
      <c r="P168">
        <v>210</v>
      </c>
      <c r="Q168">
        <v>706</v>
      </c>
      <c r="R168">
        <v>169</v>
      </c>
      <c r="S168" s="31">
        <f t="shared" si="8"/>
        <v>3.1343283582089554</v>
      </c>
      <c r="T168" s="14">
        <f t="shared" si="7"/>
        <v>7201.1923076923076</v>
      </c>
    </row>
    <row r="169" spans="1:20" x14ac:dyDescent="0.25">
      <c r="A169" s="7">
        <v>168</v>
      </c>
      <c r="B169" t="s">
        <v>167</v>
      </c>
      <c r="C169" s="5">
        <v>43</v>
      </c>
      <c r="D169">
        <v>33</v>
      </c>
      <c r="E169">
        <v>93</v>
      </c>
      <c r="F169">
        <v>16</v>
      </c>
      <c r="G169">
        <v>0</v>
      </c>
      <c r="H169">
        <v>0</v>
      </c>
      <c r="I169" s="9">
        <v>178233.52</v>
      </c>
      <c r="J169">
        <v>280.10000000000002</v>
      </c>
      <c r="K169">
        <v>67.099999999999994</v>
      </c>
      <c r="L169">
        <v>62.4</v>
      </c>
      <c r="M169">
        <v>1.7989999999999999</v>
      </c>
      <c r="N169">
        <v>54.1</v>
      </c>
      <c r="O169">
        <v>5</v>
      </c>
      <c r="P169">
        <v>261</v>
      </c>
      <c r="Q169">
        <v>1013</v>
      </c>
      <c r="R169">
        <v>260</v>
      </c>
      <c r="S169" s="31">
        <f t="shared" si="8"/>
        <v>2.806451612903226</v>
      </c>
      <c r="T169" s="14">
        <f t="shared" si="7"/>
        <v>5401.0157575757576</v>
      </c>
    </row>
    <row r="170" spans="1:20" x14ac:dyDescent="0.25">
      <c r="A170" s="7">
        <v>169</v>
      </c>
      <c r="B170" t="s">
        <v>168</v>
      </c>
      <c r="C170" s="5">
        <v>26</v>
      </c>
      <c r="D170">
        <v>23</v>
      </c>
      <c r="E170">
        <v>61</v>
      </c>
      <c r="F170">
        <v>9</v>
      </c>
      <c r="G170">
        <v>0</v>
      </c>
      <c r="H170">
        <v>0</v>
      </c>
      <c r="I170" s="9">
        <v>176046.92</v>
      </c>
      <c r="J170">
        <v>275.3</v>
      </c>
      <c r="K170">
        <v>67</v>
      </c>
      <c r="L170">
        <v>62.8</v>
      </c>
      <c r="M170">
        <v>1.806</v>
      </c>
      <c r="N170">
        <v>53.5</v>
      </c>
      <c r="O170">
        <v>0</v>
      </c>
      <c r="P170">
        <v>174</v>
      </c>
      <c r="Q170">
        <v>617</v>
      </c>
      <c r="R170">
        <v>173</v>
      </c>
      <c r="S170" s="31">
        <f t="shared" si="8"/>
        <v>2.8524590163934427</v>
      </c>
      <c r="T170" s="14">
        <f t="shared" si="7"/>
        <v>7654.2139130434789</v>
      </c>
    </row>
    <row r="171" spans="1:20" x14ac:dyDescent="0.25">
      <c r="A171" s="7">
        <v>170</v>
      </c>
      <c r="B171" t="s">
        <v>169</v>
      </c>
      <c r="C171" s="5">
        <v>36</v>
      </c>
      <c r="D171">
        <v>26</v>
      </c>
      <c r="E171">
        <v>83</v>
      </c>
      <c r="F171">
        <v>17</v>
      </c>
      <c r="G171">
        <v>1</v>
      </c>
      <c r="H171">
        <v>0</v>
      </c>
      <c r="I171" s="9">
        <v>175942.89</v>
      </c>
      <c r="J171">
        <v>286.89999999999998</v>
      </c>
      <c r="K171">
        <v>63.2</v>
      </c>
      <c r="L171">
        <v>67.599999999999994</v>
      </c>
      <c r="M171">
        <v>1.8169999999999999</v>
      </c>
      <c r="N171">
        <v>43.4</v>
      </c>
      <c r="O171">
        <v>5</v>
      </c>
      <c r="P171">
        <v>250</v>
      </c>
      <c r="Q171">
        <v>872</v>
      </c>
      <c r="R171">
        <v>234</v>
      </c>
      <c r="S171" s="31">
        <f t="shared" si="8"/>
        <v>3.0120481927710845</v>
      </c>
      <c r="T171" s="14">
        <f t="shared" si="7"/>
        <v>6767.0342307692317</v>
      </c>
    </row>
    <row r="172" spans="1:20" x14ac:dyDescent="0.25">
      <c r="A172" s="7">
        <v>171</v>
      </c>
      <c r="B172" t="s">
        <v>170</v>
      </c>
      <c r="C172" s="5">
        <v>33</v>
      </c>
      <c r="D172">
        <v>30</v>
      </c>
      <c r="E172">
        <v>85</v>
      </c>
      <c r="F172">
        <v>14</v>
      </c>
      <c r="G172">
        <v>0</v>
      </c>
      <c r="H172">
        <v>0</v>
      </c>
      <c r="I172" s="9">
        <v>172491.44</v>
      </c>
      <c r="J172">
        <v>272.2</v>
      </c>
      <c r="K172">
        <v>68.599999999999994</v>
      </c>
      <c r="L172">
        <v>60.8</v>
      </c>
      <c r="M172">
        <v>1.8080000000000001</v>
      </c>
      <c r="N172">
        <v>56.4</v>
      </c>
      <c r="O172">
        <v>4</v>
      </c>
      <c r="P172">
        <v>240</v>
      </c>
      <c r="Q172">
        <v>948</v>
      </c>
      <c r="R172">
        <v>235</v>
      </c>
      <c r="S172" s="31">
        <f t="shared" si="8"/>
        <v>2.8235294117647061</v>
      </c>
      <c r="T172" s="14">
        <f t="shared" si="7"/>
        <v>5749.7146666666667</v>
      </c>
    </row>
    <row r="173" spans="1:20" x14ac:dyDescent="0.25">
      <c r="A173" s="7">
        <v>172</v>
      </c>
      <c r="B173" t="s">
        <v>171</v>
      </c>
      <c r="C173" s="5">
        <v>48</v>
      </c>
      <c r="D173">
        <v>27</v>
      </c>
      <c r="E173">
        <v>92</v>
      </c>
      <c r="F173">
        <v>19</v>
      </c>
      <c r="G173">
        <v>0</v>
      </c>
      <c r="H173">
        <v>0</v>
      </c>
      <c r="I173" s="9">
        <v>172208.47</v>
      </c>
      <c r="J173">
        <v>278.2</v>
      </c>
      <c r="K173">
        <v>71.3</v>
      </c>
      <c r="L173">
        <v>64.599999999999994</v>
      </c>
      <c r="M173">
        <v>1.7729999999999999</v>
      </c>
      <c r="N173">
        <v>53.1</v>
      </c>
      <c r="O173">
        <v>1</v>
      </c>
      <c r="P173">
        <v>298</v>
      </c>
      <c r="Q173">
        <v>1027</v>
      </c>
      <c r="R173">
        <v>226</v>
      </c>
      <c r="S173" s="31">
        <f t="shared" si="8"/>
        <v>3.2391304347826089</v>
      </c>
      <c r="T173" s="14">
        <f t="shared" si="7"/>
        <v>6378.0914814814814</v>
      </c>
    </row>
    <row r="174" spans="1:20" x14ac:dyDescent="0.25">
      <c r="A174" s="7">
        <v>173</v>
      </c>
      <c r="B174" t="s">
        <v>172</v>
      </c>
      <c r="C174" s="5">
        <v>44</v>
      </c>
      <c r="D174">
        <v>16</v>
      </c>
      <c r="E174">
        <v>42</v>
      </c>
      <c r="F174">
        <v>5</v>
      </c>
      <c r="G174">
        <v>1</v>
      </c>
      <c r="H174">
        <v>0</v>
      </c>
      <c r="I174" s="9">
        <v>171033.34</v>
      </c>
      <c r="O174">
        <v>2</v>
      </c>
      <c r="P174">
        <v>116</v>
      </c>
      <c r="Q174">
        <v>431</v>
      </c>
      <c r="R174">
        <v>125</v>
      </c>
      <c r="S174" s="31">
        <f t="shared" si="8"/>
        <v>2.7619047619047619</v>
      </c>
      <c r="T174" s="14">
        <f t="shared" si="7"/>
        <v>10689.58375</v>
      </c>
    </row>
    <row r="175" spans="1:20" x14ac:dyDescent="0.25">
      <c r="A175" s="7">
        <v>174</v>
      </c>
      <c r="B175" t="s">
        <v>173</v>
      </c>
      <c r="C175" s="5">
        <v>41</v>
      </c>
      <c r="D175">
        <v>21</v>
      </c>
      <c r="E175">
        <v>62</v>
      </c>
      <c r="F175">
        <v>11</v>
      </c>
      <c r="G175">
        <v>1</v>
      </c>
      <c r="H175">
        <v>0</v>
      </c>
      <c r="I175" s="9">
        <v>167990.7</v>
      </c>
      <c r="J175">
        <v>282.7</v>
      </c>
      <c r="K175">
        <v>72.099999999999994</v>
      </c>
      <c r="L175">
        <v>60.5</v>
      </c>
      <c r="M175">
        <v>1.79</v>
      </c>
      <c r="N175">
        <v>47.8</v>
      </c>
      <c r="O175">
        <v>5</v>
      </c>
      <c r="P175">
        <v>186</v>
      </c>
      <c r="Q175">
        <v>637</v>
      </c>
      <c r="R175">
        <v>185</v>
      </c>
      <c r="S175" s="31">
        <f t="shared" si="8"/>
        <v>3</v>
      </c>
      <c r="T175" s="14">
        <f t="shared" si="7"/>
        <v>7999.5571428571438</v>
      </c>
    </row>
    <row r="176" spans="1:20" x14ac:dyDescent="0.25">
      <c r="A176" s="7">
        <v>175</v>
      </c>
      <c r="B176" t="s">
        <v>174</v>
      </c>
      <c r="C176" s="5">
        <v>36</v>
      </c>
      <c r="D176">
        <v>31</v>
      </c>
      <c r="E176">
        <v>75</v>
      </c>
      <c r="F176">
        <v>8</v>
      </c>
      <c r="G176">
        <v>0</v>
      </c>
      <c r="H176">
        <v>0</v>
      </c>
      <c r="I176" s="9">
        <v>158700</v>
      </c>
      <c r="J176">
        <v>298.8</v>
      </c>
      <c r="K176">
        <v>56.3</v>
      </c>
      <c r="L176">
        <v>59.9</v>
      </c>
      <c r="M176">
        <v>1.806</v>
      </c>
      <c r="N176">
        <v>51.1</v>
      </c>
      <c r="O176">
        <v>9</v>
      </c>
      <c r="P176">
        <v>243</v>
      </c>
      <c r="Q176">
        <v>726</v>
      </c>
      <c r="R176">
        <v>241</v>
      </c>
      <c r="S176" s="31">
        <f t="shared" si="8"/>
        <v>3.24</v>
      </c>
      <c r="T176" s="14">
        <f t="shared" si="7"/>
        <v>5119.3548387096771</v>
      </c>
    </row>
    <row r="177" spans="1:20" x14ac:dyDescent="0.25">
      <c r="A177" s="7">
        <v>176</v>
      </c>
      <c r="B177" t="s">
        <v>175</v>
      </c>
      <c r="C177" s="5">
        <v>32</v>
      </c>
      <c r="D177">
        <v>29</v>
      </c>
      <c r="E177">
        <v>71</v>
      </c>
      <c r="F177">
        <v>9</v>
      </c>
      <c r="G177">
        <v>0</v>
      </c>
      <c r="H177">
        <v>0</v>
      </c>
      <c r="I177" s="9">
        <v>158491.56</v>
      </c>
      <c r="J177">
        <v>295.2</v>
      </c>
      <c r="K177">
        <v>58</v>
      </c>
      <c r="L177">
        <v>61.7</v>
      </c>
      <c r="M177">
        <v>1.81</v>
      </c>
      <c r="N177">
        <v>48.8</v>
      </c>
      <c r="O177">
        <v>4</v>
      </c>
      <c r="P177">
        <v>208</v>
      </c>
      <c r="Q177">
        <v>743</v>
      </c>
      <c r="R177">
        <v>218</v>
      </c>
      <c r="S177" s="31">
        <f t="shared" si="8"/>
        <v>2.9295774647887325</v>
      </c>
      <c r="T177" s="14">
        <f t="shared" si="7"/>
        <v>5465.226206896552</v>
      </c>
    </row>
    <row r="178" spans="1:20" x14ac:dyDescent="0.25">
      <c r="A178" s="7">
        <v>177</v>
      </c>
      <c r="B178" t="s">
        <v>176</v>
      </c>
      <c r="C178" s="5">
        <v>31</v>
      </c>
      <c r="D178">
        <v>30</v>
      </c>
      <c r="E178">
        <v>83</v>
      </c>
      <c r="F178">
        <v>12</v>
      </c>
      <c r="G178">
        <v>0</v>
      </c>
      <c r="H178">
        <v>0</v>
      </c>
      <c r="I178" s="9">
        <v>156793.31</v>
      </c>
      <c r="J178">
        <v>296.7</v>
      </c>
      <c r="K178">
        <v>56.6</v>
      </c>
      <c r="L178">
        <v>60.6</v>
      </c>
      <c r="M178">
        <v>1.7629999999999999</v>
      </c>
      <c r="N178">
        <v>51.7</v>
      </c>
      <c r="O178">
        <v>13</v>
      </c>
      <c r="P178">
        <v>283</v>
      </c>
      <c r="Q178">
        <v>840</v>
      </c>
      <c r="R178">
        <v>245</v>
      </c>
      <c r="S178" s="31">
        <f t="shared" si="8"/>
        <v>3.4096385542168677</v>
      </c>
      <c r="T178" s="14">
        <f t="shared" si="7"/>
        <v>5226.443666666667</v>
      </c>
    </row>
    <row r="179" spans="1:20" x14ac:dyDescent="0.25">
      <c r="A179" s="7">
        <v>178</v>
      </c>
      <c r="B179" t="s">
        <v>177</v>
      </c>
      <c r="C179" s="5">
        <v>42</v>
      </c>
      <c r="D179">
        <v>14</v>
      </c>
      <c r="E179">
        <v>40</v>
      </c>
      <c r="F179">
        <v>6</v>
      </c>
      <c r="G179">
        <v>0</v>
      </c>
      <c r="H179">
        <v>0</v>
      </c>
      <c r="I179" s="9">
        <v>154123.92000000001</v>
      </c>
      <c r="O179">
        <v>2</v>
      </c>
      <c r="P179">
        <v>131</v>
      </c>
      <c r="Q179">
        <v>415</v>
      </c>
      <c r="R179">
        <v>121</v>
      </c>
      <c r="S179" s="31">
        <f t="shared" si="8"/>
        <v>3.2749999999999999</v>
      </c>
      <c r="T179" s="14">
        <f t="shared" si="7"/>
        <v>11008.85142857143</v>
      </c>
    </row>
    <row r="180" spans="1:20" x14ac:dyDescent="0.25">
      <c r="A180" s="7">
        <v>179</v>
      </c>
      <c r="B180" t="s">
        <v>178</v>
      </c>
      <c r="C180" s="5">
        <v>34</v>
      </c>
      <c r="D180">
        <v>21</v>
      </c>
      <c r="E180">
        <v>62</v>
      </c>
      <c r="F180">
        <v>9</v>
      </c>
      <c r="G180">
        <v>1</v>
      </c>
      <c r="H180">
        <v>0</v>
      </c>
      <c r="I180" s="9">
        <v>150633.32999999999</v>
      </c>
      <c r="J180">
        <v>286.5</v>
      </c>
      <c r="K180">
        <v>61.4</v>
      </c>
      <c r="L180">
        <v>63.8</v>
      </c>
      <c r="M180">
        <v>1.782</v>
      </c>
      <c r="N180">
        <v>52.2</v>
      </c>
      <c r="O180">
        <v>6</v>
      </c>
      <c r="P180">
        <v>208</v>
      </c>
      <c r="Q180">
        <v>685</v>
      </c>
      <c r="R180">
        <v>164</v>
      </c>
      <c r="S180" s="31">
        <f t="shared" si="8"/>
        <v>3.3548387096774195</v>
      </c>
      <c r="T180" s="14">
        <f t="shared" si="7"/>
        <v>7173.0157142857133</v>
      </c>
    </row>
    <row r="181" spans="1:20" x14ac:dyDescent="0.25">
      <c r="A181" s="7">
        <v>180</v>
      </c>
      <c r="B181" t="s">
        <v>179</v>
      </c>
      <c r="C181" s="5">
        <v>44</v>
      </c>
      <c r="D181">
        <v>9</v>
      </c>
      <c r="E181">
        <v>29</v>
      </c>
      <c r="F181">
        <v>6</v>
      </c>
      <c r="G181">
        <v>0</v>
      </c>
      <c r="H181">
        <v>0</v>
      </c>
      <c r="I181" s="9">
        <v>146448.56</v>
      </c>
      <c r="O181">
        <v>0</v>
      </c>
      <c r="P181">
        <v>111</v>
      </c>
      <c r="Q181">
        <v>326</v>
      </c>
      <c r="R181">
        <v>75</v>
      </c>
      <c r="S181" s="31">
        <f t="shared" si="8"/>
        <v>3.8275862068965516</v>
      </c>
      <c r="T181" s="14">
        <f t="shared" si="7"/>
        <v>16272.062222222223</v>
      </c>
    </row>
    <row r="182" spans="1:20" x14ac:dyDescent="0.25">
      <c r="A182" s="7">
        <v>181</v>
      </c>
      <c r="B182" t="s">
        <v>180</v>
      </c>
      <c r="C182" s="5">
        <v>43</v>
      </c>
      <c r="D182">
        <v>23</v>
      </c>
      <c r="E182">
        <v>60</v>
      </c>
      <c r="F182">
        <v>7</v>
      </c>
      <c r="G182">
        <v>0</v>
      </c>
      <c r="H182">
        <v>0</v>
      </c>
      <c r="I182" s="9">
        <v>143382.14000000001</v>
      </c>
      <c r="J182">
        <v>281</v>
      </c>
      <c r="K182">
        <v>67.099999999999994</v>
      </c>
      <c r="L182">
        <v>64.400000000000006</v>
      </c>
      <c r="M182">
        <v>1.788</v>
      </c>
      <c r="N182">
        <v>40.200000000000003</v>
      </c>
      <c r="O182">
        <v>2</v>
      </c>
      <c r="P182">
        <v>185</v>
      </c>
      <c r="Q182">
        <v>691</v>
      </c>
      <c r="R182">
        <v>175</v>
      </c>
      <c r="S182" s="31">
        <f t="shared" si="8"/>
        <v>3.0833333333333335</v>
      </c>
      <c r="T182" s="14">
        <f t="shared" si="7"/>
        <v>6234.0060869565223</v>
      </c>
    </row>
    <row r="183" spans="1:20" x14ac:dyDescent="0.25">
      <c r="A183" s="7">
        <v>182</v>
      </c>
      <c r="B183" t="s">
        <v>181</v>
      </c>
      <c r="C183" s="5">
        <v>39</v>
      </c>
      <c r="D183">
        <v>13</v>
      </c>
      <c r="E183">
        <v>34</v>
      </c>
      <c r="F183">
        <v>5</v>
      </c>
      <c r="G183">
        <v>0</v>
      </c>
      <c r="H183">
        <v>0</v>
      </c>
      <c r="I183" s="9">
        <v>134905</v>
      </c>
      <c r="O183">
        <v>2</v>
      </c>
      <c r="P183">
        <v>97</v>
      </c>
      <c r="Q183">
        <v>346</v>
      </c>
      <c r="R183">
        <v>87</v>
      </c>
      <c r="S183" s="31">
        <f t="shared" si="8"/>
        <v>2.8529411764705883</v>
      </c>
      <c r="T183" s="14">
        <f t="shared" si="7"/>
        <v>10377.307692307691</v>
      </c>
    </row>
    <row r="184" spans="1:20" x14ac:dyDescent="0.25">
      <c r="A184" s="7">
        <v>183</v>
      </c>
      <c r="B184" t="s">
        <v>182</v>
      </c>
      <c r="C184" s="5">
        <v>36</v>
      </c>
      <c r="D184">
        <v>7</v>
      </c>
      <c r="E184">
        <v>26</v>
      </c>
      <c r="F184">
        <v>6</v>
      </c>
      <c r="G184">
        <v>0</v>
      </c>
      <c r="H184">
        <v>0</v>
      </c>
      <c r="I184" s="9">
        <v>134308.1</v>
      </c>
      <c r="O184">
        <v>2</v>
      </c>
      <c r="P184">
        <v>79</v>
      </c>
      <c r="Q184">
        <v>244</v>
      </c>
      <c r="R184">
        <v>60</v>
      </c>
      <c r="S184" s="31">
        <f t="shared" si="8"/>
        <v>3.0384615384615383</v>
      </c>
      <c r="T184" s="14">
        <f t="shared" si="7"/>
        <v>19186.87142857143</v>
      </c>
    </row>
    <row r="185" spans="1:20" x14ac:dyDescent="0.25">
      <c r="A185" s="7">
        <v>184</v>
      </c>
      <c r="B185" t="s">
        <v>183</v>
      </c>
      <c r="C185" s="5">
        <v>45</v>
      </c>
      <c r="D185">
        <v>23</v>
      </c>
      <c r="E185">
        <v>64</v>
      </c>
      <c r="F185">
        <v>12</v>
      </c>
      <c r="G185">
        <v>1</v>
      </c>
      <c r="H185">
        <v>1</v>
      </c>
      <c r="I185" s="9">
        <v>133592.85999999999</v>
      </c>
      <c r="J185">
        <v>294.3</v>
      </c>
      <c r="K185">
        <v>67.7</v>
      </c>
      <c r="L185">
        <v>65</v>
      </c>
      <c r="M185">
        <v>1.7769999999999999</v>
      </c>
      <c r="N185">
        <v>43.3</v>
      </c>
      <c r="O185">
        <v>6</v>
      </c>
      <c r="P185">
        <v>224</v>
      </c>
      <c r="Q185">
        <v>684</v>
      </c>
      <c r="R185">
        <v>173</v>
      </c>
      <c r="S185" s="31">
        <f t="shared" si="8"/>
        <v>3.5</v>
      </c>
      <c r="T185" s="14">
        <f t="shared" si="7"/>
        <v>5808.3852173913037</v>
      </c>
    </row>
    <row r="186" spans="1:20" x14ac:dyDescent="0.25">
      <c r="A186" s="7">
        <v>185</v>
      </c>
      <c r="B186" t="s">
        <v>184</v>
      </c>
      <c r="C186" s="5">
        <v>44</v>
      </c>
      <c r="D186">
        <v>31</v>
      </c>
      <c r="E186">
        <v>87</v>
      </c>
      <c r="F186">
        <v>14</v>
      </c>
      <c r="G186">
        <v>0</v>
      </c>
      <c r="H186">
        <v>0</v>
      </c>
      <c r="I186" s="9">
        <v>131646.13</v>
      </c>
      <c r="J186">
        <v>271.89999999999998</v>
      </c>
      <c r="K186">
        <v>67.099999999999994</v>
      </c>
      <c r="L186">
        <v>61</v>
      </c>
      <c r="M186">
        <v>1.762</v>
      </c>
      <c r="N186">
        <v>48.4</v>
      </c>
      <c r="O186">
        <v>1</v>
      </c>
      <c r="P186">
        <v>263</v>
      </c>
      <c r="Q186">
        <v>913</v>
      </c>
      <c r="R186">
        <v>249</v>
      </c>
      <c r="S186" s="31">
        <f t="shared" si="8"/>
        <v>3.0229885057471266</v>
      </c>
      <c r="T186" s="14">
        <f t="shared" si="7"/>
        <v>4246.6493548387098</v>
      </c>
    </row>
    <row r="187" spans="1:20" x14ac:dyDescent="0.25">
      <c r="A187" s="7">
        <v>186</v>
      </c>
      <c r="B187" t="s">
        <v>185</v>
      </c>
      <c r="C187" s="5">
        <v>36</v>
      </c>
      <c r="D187">
        <v>15</v>
      </c>
      <c r="E187">
        <v>43</v>
      </c>
      <c r="F187">
        <v>6</v>
      </c>
      <c r="G187">
        <v>0</v>
      </c>
      <c r="H187">
        <v>0</v>
      </c>
      <c r="I187" s="9">
        <v>124065</v>
      </c>
      <c r="O187">
        <v>2</v>
      </c>
      <c r="P187">
        <v>123</v>
      </c>
      <c r="Q187">
        <v>443</v>
      </c>
      <c r="R187">
        <v>122</v>
      </c>
      <c r="S187" s="31">
        <f t="shared" si="8"/>
        <v>2.86046511627907</v>
      </c>
      <c r="T187" s="14">
        <f t="shared" si="7"/>
        <v>8271</v>
      </c>
    </row>
    <row r="188" spans="1:20" x14ac:dyDescent="0.25">
      <c r="A188" s="7">
        <v>187</v>
      </c>
      <c r="B188" t="s">
        <v>186</v>
      </c>
      <c r="C188" s="5">
        <v>37</v>
      </c>
      <c r="D188">
        <v>24</v>
      </c>
      <c r="E188">
        <v>73</v>
      </c>
      <c r="F188">
        <v>14</v>
      </c>
      <c r="G188">
        <v>0</v>
      </c>
      <c r="H188">
        <v>0</v>
      </c>
      <c r="I188" s="9">
        <v>119820</v>
      </c>
      <c r="J188">
        <v>299.5</v>
      </c>
      <c r="K188">
        <v>61.2</v>
      </c>
      <c r="L188">
        <v>61.7</v>
      </c>
      <c r="M188">
        <v>1.742</v>
      </c>
      <c r="N188">
        <v>56.8</v>
      </c>
      <c r="O188">
        <v>4</v>
      </c>
      <c r="P188">
        <v>267</v>
      </c>
      <c r="Q188">
        <v>754</v>
      </c>
      <c r="R188">
        <v>194</v>
      </c>
      <c r="S188" s="31">
        <f t="shared" si="8"/>
        <v>3.6575342465753424</v>
      </c>
      <c r="T188" s="14">
        <f t="shared" si="7"/>
        <v>4992.5</v>
      </c>
    </row>
    <row r="189" spans="1:20" x14ac:dyDescent="0.25">
      <c r="A189" s="7">
        <v>188</v>
      </c>
      <c r="B189" t="s">
        <v>187</v>
      </c>
      <c r="C189" s="5" t="s">
        <v>391</v>
      </c>
      <c r="D189">
        <v>21</v>
      </c>
      <c r="E189">
        <v>50</v>
      </c>
      <c r="F189">
        <v>5</v>
      </c>
      <c r="G189">
        <v>1</v>
      </c>
      <c r="H189">
        <v>0</v>
      </c>
      <c r="I189" s="9">
        <v>118585</v>
      </c>
      <c r="J189">
        <v>295.89999999999998</v>
      </c>
      <c r="K189">
        <v>56.9</v>
      </c>
      <c r="L189">
        <v>57.4</v>
      </c>
      <c r="M189">
        <v>1.7969999999999999</v>
      </c>
      <c r="N189">
        <v>43</v>
      </c>
      <c r="O189">
        <v>4</v>
      </c>
      <c r="P189">
        <v>148</v>
      </c>
      <c r="Q189">
        <v>494</v>
      </c>
      <c r="R189">
        <v>188</v>
      </c>
      <c r="S189" s="31">
        <f t="shared" si="8"/>
        <v>2.96</v>
      </c>
      <c r="T189" s="14">
        <f t="shared" si="7"/>
        <v>5646.9047619047615</v>
      </c>
    </row>
    <row r="190" spans="1:20" x14ac:dyDescent="0.25">
      <c r="A190" s="7">
        <v>189</v>
      </c>
      <c r="B190" t="s">
        <v>188</v>
      </c>
      <c r="C190" s="5">
        <v>26</v>
      </c>
      <c r="D190">
        <v>31</v>
      </c>
      <c r="E190">
        <v>77</v>
      </c>
      <c r="F190">
        <v>8</v>
      </c>
      <c r="G190">
        <v>0</v>
      </c>
      <c r="H190">
        <v>0</v>
      </c>
      <c r="I190" s="9">
        <v>117661.42</v>
      </c>
      <c r="J190">
        <v>283.10000000000002</v>
      </c>
      <c r="K190">
        <v>62.1</v>
      </c>
      <c r="L190">
        <v>61.7</v>
      </c>
      <c r="M190">
        <v>1.772</v>
      </c>
      <c r="N190">
        <v>46.3</v>
      </c>
      <c r="O190">
        <v>6</v>
      </c>
      <c r="P190">
        <v>253</v>
      </c>
      <c r="Q190">
        <v>777</v>
      </c>
      <c r="R190">
        <v>232</v>
      </c>
      <c r="S190" s="31">
        <f t="shared" si="8"/>
        <v>3.2857142857142856</v>
      </c>
      <c r="T190" s="14">
        <f t="shared" si="7"/>
        <v>3795.5296774193548</v>
      </c>
    </row>
    <row r="191" spans="1:20" x14ac:dyDescent="0.25">
      <c r="A191" s="7">
        <v>190</v>
      </c>
      <c r="B191" t="s">
        <v>189</v>
      </c>
      <c r="C191" s="5" t="s">
        <v>391</v>
      </c>
      <c r="D191">
        <v>19</v>
      </c>
      <c r="E191">
        <v>49</v>
      </c>
      <c r="F191">
        <v>5</v>
      </c>
      <c r="G191">
        <v>0</v>
      </c>
      <c r="H191">
        <v>0</v>
      </c>
      <c r="I191" s="9">
        <v>117182</v>
      </c>
      <c r="J191">
        <v>308.89999999999998</v>
      </c>
      <c r="K191">
        <v>58</v>
      </c>
      <c r="L191">
        <v>67.8</v>
      </c>
      <c r="M191">
        <v>1.8240000000000001</v>
      </c>
      <c r="N191">
        <v>46.6</v>
      </c>
      <c r="O191">
        <v>5</v>
      </c>
      <c r="P191">
        <v>160</v>
      </c>
      <c r="Q191">
        <v>486</v>
      </c>
      <c r="R191">
        <v>132</v>
      </c>
      <c r="S191" s="31">
        <f t="shared" si="8"/>
        <v>3.2653061224489797</v>
      </c>
      <c r="T191" s="14">
        <f t="shared" si="7"/>
        <v>6167.4736842105267</v>
      </c>
    </row>
    <row r="192" spans="1:20" x14ac:dyDescent="0.25">
      <c r="A192" s="7">
        <v>191</v>
      </c>
      <c r="B192" t="s">
        <v>190</v>
      </c>
      <c r="C192" s="5">
        <v>38</v>
      </c>
      <c r="D192">
        <v>21</v>
      </c>
      <c r="E192">
        <v>56</v>
      </c>
      <c r="F192">
        <v>8</v>
      </c>
      <c r="G192">
        <v>0</v>
      </c>
      <c r="H192">
        <v>0</v>
      </c>
      <c r="I192" s="9">
        <v>112601.94</v>
      </c>
      <c r="J192">
        <v>284.8</v>
      </c>
      <c r="K192">
        <v>48</v>
      </c>
      <c r="L192">
        <v>59.9</v>
      </c>
      <c r="M192">
        <v>1.7829999999999999</v>
      </c>
      <c r="N192">
        <v>50</v>
      </c>
      <c r="O192">
        <v>2</v>
      </c>
      <c r="P192">
        <v>169</v>
      </c>
      <c r="Q192">
        <v>592</v>
      </c>
      <c r="R192">
        <v>155</v>
      </c>
      <c r="S192" s="31">
        <f t="shared" si="8"/>
        <v>3.0178571428571428</v>
      </c>
      <c r="T192" s="14">
        <f t="shared" si="7"/>
        <v>5361.9971428571425</v>
      </c>
    </row>
    <row r="193" spans="1:20" x14ac:dyDescent="0.25">
      <c r="A193" s="7">
        <v>192</v>
      </c>
      <c r="B193" t="s">
        <v>191</v>
      </c>
      <c r="C193" s="5">
        <v>42</v>
      </c>
      <c r="D193">
        <v>15</v>
      </c>
      <c r="E193">
        <v>43</v>
      </c>
      <c r="F193">
        <v>6</v>
      </c>
      <c r="G193">
        <v>0</v>
      </c>
      <c r="H193">
        <v>0</v>
      </c>
      <c r="I193" s="9">
        <v>109592.15</v>
      </c>
      <c r="O193">
        <v>2</v>
      </c>
      <c r="P193">
        <v>159</v>
      </c>
      <c r="Q193">
        <v>459</v>
      </c>
      <c r="R193">
        <v>135</v>
      </c>
      <c r="S193" s="31">
        <f t="shared" si="8"/>
        <v>3.6976744186046511</v>
      </c>
      <c r="T193" s="14">
        <f t="shared" si="7"/>
        <v>7306.1433333333325</v>
      </c>
    </row>
    <row r="194" spans="1:20" x14ac:dyDescent="0.25">
      <c r="A194" s="7">
        <v>193</v>
      </c>
      <c r="B194" t="s">
        <v>192</v>
      </c>
      <c r="C194" s="5">
        <v>45</v>
      </c>
      <c r="D194">
        <v>26</v>
      </c>
      <c r="E194">
        <v>73</v>
      </c>
      <c r="F194">
        <v>10</v>
      </c>
      <c r="G194">
        <v>0</v>
      </c>
      <c r="H194">
        <v>0</v>
      </c>
      <c r="I194" s="9">
        <v>109511.67</v>
      </c>
      <c r="J194">
        <v>283.2</v>
      </c>
      <c r="K194">
        <v>60.4</v>
      </c>
      <c r="L194">
        <v>63.8</v>
      </c>
      <c r="M194">
        <v>1.788</v>
      </c>
      <c r="N194">
        <v>50</v>
      </c>
      <c r="O194">
        <v>3</v>
      </c>
      <c r="P194">
        <v>226</v>
      </c>
      <c r="Q194">
        <v>819</v>
      </c>
      <c r="R194">
        <v>196</v>
      </c>
      <c r="S194" s="31">
        <f t="shared" ref="S194:S201" si="9">P194/E194</f>
        <v>3.095890410958904</v>
      </c>
      <c r="T194" s="14">
        <f t="shared" si="7"/>
        <v>4211.9873076923077</v>
      </c>
    </row>
    <row r="195" spans="1:20" x14ac:dyDescent="0.25">
      <c r="A195" s="7">
        <v>194</v>
      </c>
      <c r="B195" t="s">
        <v>193</v>
      </c>
      <c r="C195" s="5">
        <v>44</v>
      </c>
      <c r="D195">
        <v>11</v>
      </c>
      <c r="E195">
        <v>34</v>
      </c>
      <c r="F195">
        <v>6</v>
      </c>
      <c r="G195">
        <v>0</v>
      </c>
      <c r="H195">
        <v>0</v>
      </c>
      <c r="I195" s="9">
        <v>108860</v>
      </c>
      <c r="O195">
        <v>2</v>
      </c>
      <c r="P195">
        <v>113</v>
      </c>
      <c r="Q195">
        <v>381</v>
      </c>
      <c r="R195">
        <v>99</v>
      </c>
      <c r="S195" s="31">
        <f t="shared" si="9"/>
        <v>3.3235294117647061</v>
      </c>
      <c r="T195" s="14">
        <f t="shared" ref="T195:T201" si="10">I195/D195</f>
        <v>9896.363636363636</v>
      </c>
    </row>
    <row r="196" spans="1:20" x14ac:dyDescent="0.25">
      <c r="A196" s="7">
        <v>195</v>
      </c>
      <c r="B196" t="s">
        <v>194</v>
      </c>
      <c r="C196" s="5">
        <v>55</v>
      </c>
      <c r="D196">
        <v>4</v>
      </c>
      <c r="E196">
        <v>12</v>
      </c>
      <c r="F196">
        <v>2</v>
      </c>
      <c r="G196">
        <v>0</v>
      </c>
      <c r="H196">
        <v>0</v>
      </c>
      <c r="I196" s="9">
        <v>108017.2</v>
      </c>
      <c r="O196">
        <v>1</v>
      </c>
      <c r="P196">
        <v>30</v>
      </c>
      <c r="Q196">
        <v>129</v>
      </c>
      <c r="R196">
        <v>52</v>
      </c>
      <c r="S196" s="31">
        <f t="shared" si="9"/>
        <v>2.5</v>
      </c>
      <c r="T196" s="14">
        <f t="shared" si="10"/>
        <v>27004.3</v>
      </c>
    </row>
    <row r="197" spans="1:20" x14ac:dyDescent="0.25">
      <c r="A197" s="7">
        <v>196</v>
      </c>
      <c r="B197" t="s">
        <v>195</v>
      </c>
      <c r="C197" s="5">
        <v>40</v>
      </c>
      <c r="D197">
        <v>18</v>
      </c>
      <c r="E197">
        <v>47</v>
      </c>
      <c r="F197">
        <v>6</v>
      </c>
      <c r="G197">
        <v>0</v>
      </c>
      <c r="H197">
        <v>0</v>
      </c>
      <c r="I197" s="9">
        <v>105448.57</v>
      </c>
      <c r="O197">
        <v>3</v>
      </c>
      <c r="P197">
        <v>160</v>
      </c>
      <c r="Q197">
        <v>536</v>
      </c>
      <c r="R197">
        <v>127</v>
      </c>
      <c r="S197" s="31">
        <f t="shared" si="9"/>
        <v>3.4042553191489362</v>
      </c>
      <c r="T197" s="14">
        <f t="shared" si="10"/>
        <v>5858.2538888888894</v>
      </c>
    </row>
    <row r="198" spans="1:20" x14ac:dyDescent="0.25">
      <c r="A198" s="7">
        <v>197</v>
      </c>
      <c r="B198" t="s">
        <v>196</v>
      </c>
      <c r="C198" s="5">
        <v>42</v>
      </c>
      <c r="D198">
        <v>17</v>
      </c>
      <c r="E198">
        <v>56</v>
      </c>
      <c r="F198">
        <v>12</v>
      </c>
      <c r="G198">
        <v>0</v>
      </c>
      <c r="H198">
        <v>0</v>
      </c>
      <c r="I198" s="9">
        <v>105147.67</v>
      </c>
      <c r="J198">
        <v>285.3</v>
      </c>
      <c r="K198">
        <v>63.8</v>
      </c>
      <c r="L198">
        <v>62.6</v>
      </c>
      <c r="M198">
        <v>1.758</v>
      </c>
      <c r="N198">
        <v>49.5</v>
      </c>
      <c r="O198">
        <v>0</v>
      </c>
      <c r="P198">
        <v>180</v>
      </c>
      <c r="Q198">
        <v>587</v>
      </c>
      <c r="R198">
        <v>154</v>
      </c>
      <c r="S198" s="31">
        <f t="shared" si="9"/>
        <v>3.2142857142857144</v>
      </c>
      <c r="T198" s="14">
        <f t="shared" si="10"/>
        <v>6185.157058823529</v>
      </c>
    </row>
    <row r="199" spans="1:20" x14ac:dyDescent="0.25">
      <c r="A199" s="7">
        <v>198</v>
      </c>
      <c r="B199" t="s">
        <v>197</v>
      </c>
      <c r="C199" s="5">
        <v>45</v>
      </c>
      <c r="D199">
        <v>13</v>
      </c>
      <c r="E199">
        <v>41</v>
      </c>
      <c r="F199">
        <v>7</v>
      </c>
      <c r="G199">
        <v>0</v>
      </c>
      <c r="H199">
        <v>0</v>
      </c>
      <c r="I199" s="9">
        <v>104492.58</v>
      </c>
      <c r="O199">
        <v>5</v>
      </c>
      <c r="P199">
        <v>135</v>
      </c>
      <c r="Q199">
        <v>460</v>
      </c>
      <c r="R199">
        <v>121</v>
      </c>
      <c r="S199" s="31">
        <f t="shared" si="9"/>
        <v>3.2926829268292681</v>
      </c>
      <c r="T199" s="14">
        <f t="shared" si="10"/>
        <v>8037.8907692307694</v>
      </c>
    </row>
    <row r="200" spans="1:20" x14ac:dyDescent="0.25">
      <c r="A200" s="7">
        <v>199</v>
      </c>
      <c r="B200" t="s">
        <v>198</v>
      </c>
      <c r="C200" s="5" t="s">
        <v>391</v>
      </c>
      <c r="D200">
        <v>25</v>
      </c>
      <c r="E200">
        <v>75</v>
      </c>
      <c r="F200">
        <v>13</v>
      </c>
      <c r="G200">
        <v>0</v>
      </c>
      <c r="H200">
        <v>0</v>
      </c>
      <c r="I200" s="9">
        <v>97624.75</v>
      </c>
      <c r="J200">
        <v>293.3</v>
      </c>
      <c r="K200">
        <v>59.8</v>
      </c>
      <c r="L200">
        <v>61.7</v>
      </c>
      <c r="M200">
        <v>1.768</v>
      </c>
      <c r="N200">
        <v>50.3</v>
      </c>
      <c r="O200">
        <v>8</v>
      </c>
      <c r="P200">
        <v>247</v>
      </c>
      <c r="Q200">
        <v>762</v>
      </c>
      <c r="R200">
        <v>229</v>
      </c>
      <c r="S200" s="31">
        <f t="shared" si="9"/>
        <v>3.2933333333333334</v>
      </c>
      <c r="T200" s="14">
        <f t="shared" si="10"/>
        <v>3904.99</v>
      </c>
    </row>
    <row r="201" spans="1:20" x14ac:dyDescent="0.25">
      <c r="A201" s="7">
        <v>200</v>
      </c>
      <c r="B201" t="s">
        <v>199</v>
      </c>
      <c r="C201" s="5">
        <v>46</v>
      </c>
      <c r="D201">
        <v>27</v>
      </c>
      <c r="E201">
        <v>75</v>
      </c>
      <c r="F201">
        <v>11</v>
      </c>
      <c r="G201">
        <v>0</v>
      </c>
      <c r="H201">
        <v>0</v>
      </c>
      <c r="I201" s="9">
        <v>91774.15</v>
      </c>
      <c r="J201">
        <v>278.39999999999998</v>
      </c>
      <c r="K201">
        <v>65.5</v>
      </c>
      <c r="L201">
        <v>63.3</v>
      </c>
      <c r="M201">
        <v>1.784</v>
      </c>
      <c r="N201">
        <v>50</v>
      </c>
      <c r="O201">
        <v>3</v>
      </c>
      <c r="P201">
        <v>245</v>
      </c>
      <c r="Q201">
        <v>830</v>
      </c>
      <c r="R201">
        <v>206</v>
      </c>
      <c r="S201" s="31">
        <f t="shared" si="9"/>
        <v>3.2666666666666666</v>
      </c>
      <c r="T201" s="14">
        <f t="shared" si="10"/>
        <v>3399.0425925925924</v>
      </c>
    </row>
  </sheetData>
  <pageMargins left="0.7" right="0.7" top="0.75" bottom="0.75" header="0.3" footer="0.3"/>
  <pageSetup orientation="portrait" horizontalDpi="1200" verticalDpi="1200"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workbookViewId="0"/>
  </sheetViews>
  <sheetFormatPr defaultColWidth="30.7109375" defaultRowHeight="15" x14ac:dyDescent="0.25"/>
  <cols>
    <col min="1" max="1" width="30.7109375" style="12"/>
    <col min="2" max="16384" width="30.7109375" style="11"/>
  </cols>
  <sheetData>
    <row r="1" spans="1:20" x14ac:dyDescent="0.25">
      <c r="A1" s="12" t="s">
        <v>467</v>
      </c>
      <c r="B1" s="11" t="s">
        <v>599</v>
      </c>
      <c r="C1" s="11" t="s">
        <v>458</v>
      </c>
      <c r="D1" s="11">
        <v>6</v>
      </c>
      <c r="E1" s="11" t="s">
        <v>459</v>
      </c>
      <c r="F1" s="11">
        <v>0</v>
      </c>
      <c r="G1" s="11" t="s">
        <v>460</v>
      </c>
      <c r="H1" s="11">
        <v>0</v>
      </c>
      <c r="I1" s="11" t="s">
        <v>461</v>
      </c>
      <c r="J1" s="11">
        <v>1</v>
      </c>
      <c r="K1" s="11" t="s">
        <v>462</v>
      </c>
      <c r="L1" s="11">
        <v>0</v>
      </c>
      <c r="M1" s="11" t="s">
        <v>463</v>
      </c>
      <c r="N1" s="11">
        <v>0</v>
      </c>
      <c r="O1" s="11" t="s">
        <v>464</v>
      </c>
      <c r="P1" s="11">
        <v>1</v>
      </c>
      <c r="Q1" s="11" t="s">
        <v>465</v>
      </c>
      <c r="R1" s="11">
        <v>0</v>
      </c>
      <c r="S1" s="11" t="s">
        <v>466</v>
      </c>
      <c r="T1" s="11">
        <v>0</v>
      </c>
    </row>
    <row r="2" spans="1:20" x14ac:dyDescent="0.25">
      <c r="A2" s="12" t="s">
        <v>469</v>
      </c>
      <c r="B2" s="11" t="s">
        <v>600</v>
      </c>
    </row>
    <row r="3" spans="1:20" x14ac:dyDescent="0.25">
      <c r="A3" s="12" t="s">
        <v>471</v>
      </c>
      <c r="B3" s="11" t="b">
        <f>IF(B10&gt;256,"TripUpST110AndEarlier",FALSE)</f>
        <v>0</v>
      </c>
    </row>
    <row r="4" spans="1:20" x14ac:dyDescent="0.25">
      <c r="A4" s="12" t="s">
        <v>472</v>
      </c>
      <c r="B4" s="11" t="s">
        <v>473</v>
      </c>
    </row>
    <row r="5" spans="1:20" x14ac:dyDescent="0.25">
      <c r="A5" s="12" t="s">
        <v>474</v>
      </c>
      <c r="B5" s="11" t="b">
        <v>1</v>
      </c>
    </row>
    <row r="6" spans="1:20" x14ac:dyDescent="0.25">
      <c r="A6" s="12" t="s">
        <v>475</v>
      </c>
      <c r="B6" s="11" t="b">
        <v>1</v>
      </c>
    </row>
    <row r="7" spans="1:20" x14ac:dyDescent="0.25">
      <c r="A7" s="12" t="s">
        <v>476</v>
      </c>
      <c r="B7" s="11" t="str">
        <f>'2010'!$A$1:$T$201</f>
        <v>Phil Mickelson</v>
      </c>
    </row>
    <row r="8" spans="1:20" x14ac:dyDescent="0.25">
      <c r="A8" s="12" t="s">
        <v>477</v>
      </c>
      <c r="B8" s="11">
        <v>1</v>
      </c>
    </row>
    <row r="9" spans="1:20" x14ac:dyDescent="0.25">
      <c r="A9" s="12" t="s">
        <v>478</v>
      </c>
      <c r="B9" s="11">
        <f>1</f>
        <v>1</v>
      </c>
    </row>
    <row r="10" spans="1:20" x14ac:dyDescent="0.25">
      <c r="A10" s="12" t="s">
        <v>479</v>
      </c>
      <c r="B10" s="11">
        <v>20</v>
      </c>
    </row>
    <row r="12" spans="1:20" x14ac:dyDescent="0.25">
      <c r="A12" s="12" t="s">
        <v>480</v>
      </c>
      <c r="B12" s="11" t="s">
        <v>828</v>
      </c>
      <c r="C12" s="11" t="s">
        <v>481</v>
      </c>
      <c r="D12" s="11" t="s">
        <v>601</v>
      </c>
      <c r="E12" s="11" t="b">
        <v>1</v>
      </c>
      <c r="F12" s="11">
        <v>0</v>
      </c>
      <c r="G12" s="11">
        <v>4</v>
      </c>
    </row>
    <row r="13" spans="1:20" x14ac:dyDescent="0.25">
      <c r="A13" s="12" t="s">
        <v>483</v>
      </c>
      <c r="B13" s="11">
        <f>'2010'!$A$1:$A$201</f>
        <v>12</v>
      </c>
    </row>
    <row r="14" spans="1:20" x14ac:dyDescent="0.25">
      <c r="A14" s="12" t="s">
        <v>484</v>
      </c>
    </row>
    <row r="15" spans="1:20" x14ac:dyDescent="0.25">
      <c r="A15" s="12" t="s">
        <v>485</v>
      </c>
      <c r="B15" s="11" t="s">
        <v>829</v>
      </c>
      <c r="C15" s="11" t="s">
        <v>486</v>
      </c>
      <c r="D15" s="11" t="s">
        <v>602</v>
      </c>
      <c r="E15" s="11" t="b">
        <v>1</v>
      </c>
      <c r="F15" s="11">
        <v>0</v>
      </c>
      <c r="G15" s="11">
        <v>4</v>
      </c>
    </row>
    <row r="16" spans="1:20" x14ac:dyDescent="0.25">
      <c r="A16" s="12" t="s">
        <v>488</v>
      </c>
      <c r="B16" s="11" t="str">
        <f>'2010'!$B$1:$B$201</f>
        <v>Retief Goosen</v>
      </c>
    </row>
    <row r="17" spans="1:7" x14ac:dyDescent="0.25">
      <c r="A17" s="12" t="s">
        <v>489</v>
      </c>
    </row>
    <row r="18" spans="1:7" x14ac:dyDescent="0.25">
      <c r="A18" s="12" t="s">
        <v>490</v>
      </c>
      <c r="B18" s="11" t="s">
        <v>830</v>
      </c>
      <c r="C18" s="11" t="s">
        <v>491</v>
      </c>
      <c r="D18" s="11" t="s">
        <v>603</v>
      </c>
      <c r="E18" s="11" t="b">
        <v>1</v>
      </c>
      <c r="F18" s="11">
        <v>0</v>
      </c>
      <c r="G18" s="11">
        <v>4</v>
      </c>
    </row>
    <row r="19" spans="1:7" x14ac:dyDescent="0.25">
      <c r="A19" s="12" t="s">
        <v>493</v>
      </c>
      <c r="B19" s="11">
        <f>'2010'!$C$1:$C$201</f>
        <v>35</v>
      </c>
    </row>
    <row r="20" spans="1:7" x14ac:dyDescent="0.25">
      <c r="A20" s="12" t="s">
        <v>494</v>
      </c>
    </row>
    <row r="21" spans="1:7" x14ac:dyDescent="0.25">
      <c r="A21" s="12" t="s">
        <v>495</v>
      </c>
      <c r="B21" s="11" t="s">
        <v>831</v>
      </c>
      <c r="C21" s="11" t="s">
        <v>496</v>
      </c>
      <c r="D21" s="11" t="s">
        <v>604</v>
      </c>
      <c r="E21" s="11" t="b">
        <v>1</v>
      </c>
      <c r="F21" s="11">
        <v>0</v>
      </c>
      <c r="G21" s="11">
        <v>4</v>
      </c>
    </row>
    <row r="22" spans="1:7" x14ac:dyDescent="0.25">
      <c r="A22" s="12" t="s">
        <v>498</v>
      </c>
      <c r="B22" s="11">
        <f>'2010'!$D$1:$D$201</f>
        <v>25</v>
      </c>
    </row>
    <row r="23" spans="1:7" x14ac:dyDescent="0.25">
      <c r="A23" s="12" t="s">
        <v>499</v>
      </c>
    </row>
    <row r="24" spans="1:7" x14ac:dyDescent="0.25">
      <c r="A24" s="12" t="s">
        <v>500</v>
      </c>
      <c r="B24" s="11" t="s">
        <v>832</v>
      </c>
      <c r="C24" s="11" t="s">
        <v>501</v>
      </c>
      <c r="D24" s="11" t="s">
        <v>605</v>
      </c>
      <c r="E24" s="11" t="b">
        <v>1</v>
      </c>
      <c r="F24" s="11">
        <v>0</v>
      </c>
      <c r="G24" s="11">
        <v>4</v>
      </c>
    </row>
    <row r="25" spans="1:7" x14ac:dyDescent="0.25">
      <c r="A25" s="12" t="s">
        <v>503</v>
      </c>
      <c r="B25" s="11">
        <f>'2010'!$E$1:$E$201</f>
        <v>82</v>
      </c>
    </row>
    <row r="26" spans="1:7" x14ac:dyDescent="0.25">
      <c r="A26" s="12" t="s">
        <v>504</v>
      </c>
    </row>
    <row r="27" spans="1:7" x14ac:dyDescent="0.25">
      <c r="A27" s="12" t="s">
        <v>505</v>
      </c>
      <c r="B27" s="11" t="s">
        <v>833</v>
      </c>
      <c r="C27" s="11" t="s">
        <v>506</v>
      </c>
      <c r="D27" s="11" t="s">
        <v>606</v>
      </c>
      <c r="E27" s="11" t="b">
        <v>1</v>
      </c>
      <c r="F27" s="11">
        <v>0</v>
      </c>
      <c r="G27" s="11">
        <v>4</v>
      </c>
    </row>
    <row r="28" spans="1:7" x14ac:dyDescent="0.25">
      <c r="A28" s="12" t="s">
        <v>508</v>
      </c>
      <c r="B28" s="11">
        <f>'2010'!$F$1:$F$201</f>
        <v>12</v>
      </c>
    </row>
    <row r="29" spans="1:7" x14ac:dyDescent="0.25">
      <c r="A29" s="12" t="s">
        <v>509</v>
      </c>
    </row>
    <row r="30" spans="1:7" x14ac:dyDescent="0.25">
      <c r="A30" s="12" t="s">
        <v>510</v>
      </c>
      <c r="B30" s="11" t="s">
        <v>834</v>
      </c>
      <c r="C30" s="11" t="s">
        <v>511</v>
      </c>
      <c r="D30" s="11" t="s">
        <v>607</v>
      </c>
      <c r="E30" s="11" t="b">
        <v>1</v>
      </c>
      <c r="F30" s="11">
        <v>0</v>
      </c>
      <c r="G30" s="11">
        <v>4</v>
      </c>
    </row>
    <row r="31" spans="1:7" x14ac:dyDescent="0.25">
      <c r="A31" s="12" t="s">
        <v>513</v>
      </c>
      <c r="B31" s="11">
        <f>'2010'!$G$1:$G$201</f>
        <v>2</v>
      </c>
    </row>
    <row r="32" spans="1:7" x14ac:dyDescent="0.25">
      <c r="A32" s="12" t="s">
        <v>514</v>
      </c>
    </row>
    <row r="33" spans="1:7" x14ac:dyDescent="0.25">
      <c r="A33" s="12" t="s">
        <v>515</v>
      </c>
      <c r="B33" s="11" t="s">
        <v>835</v>
      </c>
      <c r="C33" s="11" t="s">
        <v>516</v>
      </c>
      <c r="D33" s="11" t="s">
        <v>608</v>
      </c>
      <c r="E33" s="11" t="b">
        <v>1</v>
      </c>
      <c r="F33" s="11">
        <v>0</v>
      </c>
      <c r="G33" s="11">
        <v>4</v>
      </c>
    </row>
    <row r="34" spans="1:7" x14ac:dyDescent="0.25">
      <c r="A34" s="12" t="s">
        <v>518</v>
      </c>
      <c r="B34" s="11">
        <f>'2010'!$H$1:$H$201</f>
        <v>0</v>
      </c>
    </row>
    <row r="35" spans="1:7" x14ac:dyDescent="0.25">
      <c r="A35" s="12" t="s">
        <v>519</v>
      </c>
    </row>
    <row r="36" spans="1:7" x14ac:dyDescent="0.25">
      <c r="A36" s="12" t="s">
        <v>520</v>
      </c>
      <c r="B36" s="11" t="s">
        <v>836</v>
      </c>
      <c r="C36" s="11" t="s">
        <v>521</v>
      </c>
      <c r="D36" s="11" t="s">
        <v>609</v>
      </c>
      <c r="E36" s="11" t="b">
        <v>1</v>
      </c>
      <c r="F36" s="11">
        <v>0</v>
      </c>
      <c r="G36" s="11">
        <v>4</v>
      </c>
    </row>
    <row r="37" spans="1:7" x14ac:dyDescent="0.25">
      <c r="A37" s="12" t="s">
        <v>523</v>
      </c>
      <c r="B37" s="13">
        <f>'2010'!$I$1:$I$201</f>
        <v>2167978.5</v>
      </c>
    </row>
    <row r="38" spans="1:7" x14ac:dyDescent="0.25">
      <c r="A38" s="12" t="s">
        <v>524</v>
      </c>
    </row>
    <row r="39" spans="1:7" x14ac:dyDescent="0.25">
      <c r="A39" s="12" t="s">
        <v>525</v>
      </c>
      <c r="B39" s="11" t="s">
        <v>837</v>
      </c>
      <c r="C39" s="11" t="s">
        <v>526</v>
      </c>
      <c r="D39" s="11" t="s">
        <v>610</v>
      </c>
      <c r="E39" s="11" t="b">
        <v>1</v>
      </c>
      <c r="F39" s="11">
        <v>0</v>
      </c>
      <c r="G39" s="11">
        <v>4</v>
      </c>
    </row>
    <row r="40" spans="1:7" x14ac:dyDescent="0.25">
      <c r="A40" s="12" t="s">
        <v>528</v>
      </c>
      <c r="B40" s="11">
        <f>'2010'!$J$1:$J$201</f>
        <v>278.60000000000002</v>
      </c>
    </row>
    <row r="41" spans="1:7" x14ac:dyDescent="0.25">
      <c r="A41" s="12" t="s">
        <v>529</v>
      </c>
    </row>
    <row r="42" spans="1:7" x14ac:dyDescent="0.25">
      <c r="A42" s="12" t="s">
        <v>530</v>
      </c>
      <c r="B42" s="11" t="s">
        <v>838</v>
      </c>
      <c r="C42" s="11" t="s">
        <v>531</v>
      </c>
      <c r="D42" s="11" t="s">
        <v>611</v>
      </c>
      <c r="E42" s="11" t="b">
        <v>1</v>
      </c>
      <c r="F42" s="11">
        <v>0</v>
      </c>
      <c r="G42" s="11">
        <v>4</v>
      </c>
    </row>
    <row r="43" spans="1:7" x14ac:dyDescent="0.25">
      <c r="A43" s="12" t="s">
        <v>533</v>
      </c>
      <c r="B43" s="11">
        <f>'2010'!$K$1:$K$201</f>
        <v>66.900000000000006</v>
      </c>
    </row>
    <row r="44" spans="1:7" x14ac:dyDescent="0.25">
      <c r="A44" s="12" t="s">
        <v>534</v>
      </c>
    </row>
    <row r="45" spans="1:7" x14ac:dyDescent="0.25">
      <c r="A45" s="12" t="s">
        <v>535</v>
      </c>
      <c r="B45" s="11" t="s">
        <v>839</v>
      </c>
      <c r="C45" s="11" t="s">
        <v>536</v>
      </c>
      <c r="D45" s="11" t="s">
        <v>612</v>
      </c>
      <c r="E45" s="11" t="b">
        <v>1</v>
      </c>
      <c r="F45" s="11">
        <v>0</v>
      </c>
      <c r="G45" s="11">
        <v>4</v>
      </c>
    </row>
    <row r="46" spans="1:7" x14ac:dyDescent="0.25">
      <c r="A46" s="12" t="s">
        <v>538</v>
      </c>
      <c r="B46" s="11">
        <f>'2010'!$L$1:$L$201</f>
        <v>68.3</v>
      </c>
    </row>
    <row r="47" spans="1:7" x14ac:dyDescent="0.25">
      <c r="A47" s="12" t="s">
        <v>539</v>
      </c>
    </row>
    <row r="48" spans="1:7" x14ac:dyDescent="0.25">
      <c r="A48" s="12" t="s">
        <v>540</v>
      </c>
      <c r="B48" s="11" t="s">
        <v>840</v>
      </c>
      <c r="C48" s="11" t="s">
        <v>541</v>
      </c>
      <c r="D48" s="11" t="s">
        <v>613</v>
      </c>
      <c r="E48" s="11" t="b">
        <v>1</v>
      </c>
      <c r="F48" s="11">
        <v>0</v>
      </c>
      <c r="G48" s="11">
        <v>4</v>
      </c>
    </row>
    <row r="49" spans="1:7" x14ac:dyDescent="0.25">
      <c r="A49" s="12" t="s">
        <v>543</v>
      </c>
      <c r="B49" s="11">
        <f>'2010'!$M$1:$M$201</f>
        <v>1.766</v>
      </c>
    </row>
    <row r="50" spans="1:7" x14ac:dyDescent="0.25">
      <c r="A50" s="12" t="s">
        <v>544</v>
      </c>
    </row>
    <row r="51" spans="1:7" x14ac:dyDescent="0.25">
      <c r="A51" s="12" t="s">
        <v>545</v>
      </c>
      <c r="B51" s="11" t="s">
        <v>841</v>
      </c>
      <c r="C51" s="11" t="s">
        <v>546</v>
      </c>
      <c r="D51" s="11" t="s">
        <v>614</v>
      </c>
      <c r="E51" s="11" t="b">
        <v>1</v>
      </c>
      <c r="F51" s="11">
        <v>0</v>
      </c>
      <c r="G51" s="11">
        <v>4</v>
      </c>
    </row>
    <row r="52" spans="1:7" x14ac:dyDescent="0.25">
      <c r="A52" s="12" t="s">
        <v>548</v>
      </c>
      <c r="B52" s="11">
        <f>'2010'!$N$1:$N$201</f>
        <v>48.3</v>
      </c>
    </row>
    <row r="53" spans="1:7" x14ac:dyDescent="0.25">
      <c r="A53" s="12" t="s">
        <v>549</v>
      </c>
    </row>
    <row r="54" spans="1:7" x14ac:dyDescent="0.25">
      <c r="A54" s="12" t="s">
        <v>550</v>
      </c>
      <c r="B54" s="11" t="s">
        <v>842</v>
      </c>
      <c r="C54" s="11" t="s">
        <v>551</v>
      </c>
      <c r="D54" s="11" t="s">
        <v>615</v>
      </c>
      <c r="E54" s="11" t="b">
        <v>1</v>
      </c>
      <c r="F54" s="11">
        <v>0</v>
      </c>
      <c r="G54" s="11">
        <v>4</v>
      </c>
    </row>
    <row r="55" spans="1:7" x14ac:dyDescent="0.25">
      <c r="A55" s="12" t="s">
        <v>553</v>
      </c>
      <c r="B55" s="11">
        <f>'2010'!$O$1:$O$201</f>
        <v>5</v>
      </c>
    </row>
    <row r="56" spans="1:7" x14ac:dyDescent="0.25">
      <c r="A56" s="12" t="s">
        <v>554</v>
      </c>
    </row>
    <row r="57" spans="1:7" x14ac:dyDescent="0.25">
      <c r="A57" s="12" t="s">
        <v>555</v>
      </c>
      <c r="B57" s="11" t="s">
        <v>843</v>
      </c>
      <c r="C57" s="11" t="s">
        <v>556</v>
      </c>
      <c r="D57" s="11" t="s">
        <v>616</v>
      </c>
      <c r="E57" s="11" t="b">
        <v>1</v>
      </c>
      <c r="F57" s="11">
        <v>0</v>
      </c>
      <c r="G57" s="11">
        <v>4</v>
      </c>
    </row>
    <row r="58" spans="1:7" x14ac:dyDescent="0.25">
      <c r="A58" s="12" t="s">
        <v>558</v>
      </c>
      <c r="B58" s="11">
        <f>'2010'!$P$1:$P$201</f>
        <v>304</v>
      </c>
    </row>
    <row r="59" spans="1:7" x14ac:dyDescent="0.25">
      <c r="A59" s="12" t="s">
        <v>559</v>
      </c>
    </row>
    <row r="60" spans="1:7" x14ac:dyDescent="0.25">
      <c r="A60" s="12" t="s">
        <v>560</v>
      </c>
      <c r="B60" s="11" t="s">
        <v>844</v>
      </c>
      <c r="C60" s="11" t="s">
        <v>561</v>
      </c>
      <c r="D60" s="11" t="s">
        <v>617</v>
      </c>
      <c r="E60" s="11" t="b">
        <v>1</v>
      </c>
      <c r="F60" s="11">
        <v>0</v>
      </c>
      <c r="G60" s="11">
        <v>4</v>
      </c>
    </row>
    <row r="61" spans="1:7" x14ac:dyDescent="0.25">
      <c r="A61" s="12" t="s">
        <v>563</v>
      </c>
      <c r="B61" s="11">
        <f>'2010'!$Q$1:$Q$201</f>
        <v>810</v>
      </c>
    </row>
    <row r="62" spans="1:7" x14ac:dyDescent="0.25">
      <c r="A62" s="12" t="s">
        <v>564</v>
      </c>
    </row>
    <row r="63" spans="1:7" x14ac:dyDescent="0.25">
      <c r="A63" s="12" t="s">
        <v>565</v>
      </c>
      <c r="B63" s="11" t="s">
        <v>845</v>
      </c>
      <c r="C63" s="11" t="s">
        <v>566</v>
      </c>
      <c r="D63" s="11" t="s">
        <v>618</v>
      </c>
      <c r="E63" s="11" t="b">
        <v>1</v>
      </c>
      <c r="F63" s="11">
        <v>0</v>
      </c>
      <c r="G63" s="11">
        <v>4</v>
      </c>
    </row>
    <row r="64" spans="1:7" x14ac:dyDescent="0.25">
      <c r="A64" s="12" t="s">
        <v>568</v>
      </c>
      <c r="B64" s="11">
        <f>'2010'!$R$1:$R$201</f>
        <v>200</v>
      </c>
    </row>
    <row r="65" spans="1:7" x14ac:dyDescent="0.25">
      <c r="A65" s="12" t="s">
        <v>569</v>
      </c>
    </row>
    <row r="66" spans="1:7" x14ac:dyDescent="0.25">
      <c r="A66" s="12" t="s">
        <v>570</v>
      </c>
      <c r="B66" s="11" t="s">
        <v>846</v>
      </c>
      <c r="C66" s="11" t="s">
        <v>571</v>
      </c>
      <c r="D66" s="11" t="s">
        <v>754</v>
      </c>
      <c r="E66" s="11" t="b">
        <v>1</v>
      </c>
      <c r="F66" s="11">
        <v>0</v>
      </c>
      <c r="G66" s="11">
        <v>4</v>
      </c>
    </row>
    <row r="67" spans="1:7" x14ac:dyDescent="0.25">
      <c r="A67" s="12" t="s">
        <v>573</v>
      </c>
      <c r="B67" s="11">
        <f>'2010'!$T$1:$T$201</f>
        <v>286285.32</v>
      </c>
    </row>
    <row r="68" spans="1:7" x14ac:dyDescent="0.25">
      <c r="A68" s="12" t="s">
        <v>574</v>
      </c>
    </row>
    <row r="69" spans="1:7" x14ac:dyDescent="0.25">
      <c r="A69" s="12" t="s">
        <v>575</v>
      </c>
      <c r="B69" s="11" t="s">
        <v>847</v>
      </c>
      <c r="C69" s="11" t="s">
        <v>576</v>
      </c>
      <c r="D69" s="11" t="s">
        <v>661</v>
      </c>
      <c r="E69" s="11" t="b">
        <v>1</v>
      </c>
      <c r="F69" s="11">
        <v>0</v>
      </c>
      <c r="G69" s="11">
        <v>4</v>
      </c>
    </row>
    <row r="70" spans="1:7" x14ac:dyDescent="0.25">
      <c r="A70" s="12" t="s">
        <v>577</v>
      </c>
      <c r="B70" s="11">
        <f>'2010'!$S$1:$S$201</f>
        <v>3.5555555555555554</v>
      </c>
    </row>
    <row r="71" spans="1:7" x14ac:dyDescent="0.25">
      <c r="A71" s="12" t="s">
        <v>578</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workbookViewId="0"/>
  </sheetViews>
  <sheetFormatPr defaultColWidth="30.7109375" defaultRowHeight="15" x14ac:dyDescent="0.25"/>
  <cols>
    <col min="1" max="1" width="30.7109375" style="12"/>
    <col min="2" max="16384" width="30.7109375" style="11"/>
  </cols>
  <sheetData>
    <row r="1" spans="1:20" x14ac:dyDescent="0.25">
      <c r="A1" s="12" t="s">
        <v>467</v>
      </c>
      <c r="B1" s="11" t="s">
        <v>725</v>
      </c>
      <c r="C1" s="11" t="s">
        <v>458</v>
      </c>
      <c r="D1" s="11">
        <v>6</v>
      </c>
      <c r="E1" s="11" t="s">
        <v>459</v>
      </c>
      <c r="F1" s="11">
        <v>0</v>
      </c>
      <c r="G1" s="11" t="s">
        <v>460</v>
      </c>
      <c r="H1" s="11">
        <v>0</v>
      </c>
      <c r="I1" s="11" t="s">
        <v>461</v>
      </c>
      <c r="J1" s="11">
        <v>1</v>
      </c>
      <c r="K1" s="11" t="s">
        <v>462</v>
      </c>
      <c r="L1" s="11">
        <v>0</v>
      </c>
      <c r="M1" s="11" t="s">
        <v>463</v>
      </c>
      <c r="N1" s="11">
        <v>0</v>
      </c>
      <c r="O1" s="11" t="s">
        <v>464</v>
      </c>
      <c r="P1" s="11">
        <v>1</v>
      </c>
      <c r="Q1" s="11" t="s">
        <v>465</v>
      </c>
      <c r="R1" s="11">
        <v>0</v>
      </c>
      <c r="S1" s="11" t="s">
        <v>466</v>
      </c>
      <c r="T1" s="11">
        <v>0</v>
      </c>
    </row>
    <row r="2" spans="1:20" x14ac:dyDescent="0.25">
      <c r="A2" s="12" t="s">
        <v>469</v>
      </c>
      <c r="B2" s="11" t="s">
        <v>726</v>
      </c>
    </row>
    <row r="3" spans="1:20" x14ac:dyDescent="0.25">
      <c r="A3" s="12" t="s">
        <v>471</v>
      </c>
      <c r="B3" s="11" t="b">
        <f>IF(B10&gt;256,"TripUpST110AndEarlier",FALSE)</f>
        <v>0</v>
      </c>
    </row>
    <row r="4" spans="1:20" x14ac:dyDescent="0.25">
      <c r="A4" s="12" t="s">
        <v>472</v>
      </c>
      <c r="B4" s="11" t="s">
        <v>473</v>
      </c>
    </row>
    <row r="5" spans="1:20" x14ac:dyDescent="0.25">
      <c r="A5" s="12" t="s">
        <v>474</v>
      </c>
      <c r="B5" s="11" t="b">
        <v>1</v>
      </c>
    </row>
    <row r="6" spans="1:20" x14ac:dyDescent="0.25">
      <c r="A6" s="12" t="s">
        <v>475</v>
      </c>
      <c r="B6" s="11" t="b">
        <v>1</v>
      </c>
    </row>
    <row r="7" spans="1:20" x14ac:dyDescent="0.25">
      <c r="A7" s="12" t="s">
        <v>476</v>
      </c>
      <c r="B7" s="11" t="str">
        <f>'2003'!$A$1:$T$201</f>
        <v>Kenny Perry</v>
      </c>
    </row>
    <row r="8" spans="1:20" x14ac:dyDescent="0.25">
      <c r="A8" s="12" t="s">
        <v>477</v>
      </c>
      <c r="B8" s="11">
        <v>1</v>
      </c>
    </row>
    <row r="9" spans="1:20" x14ac:dyDescent="0.25">
      <c r="A9" s="12" t="s">
        <v>478</v>
      </c>
      <c r="B9" s="11">
        <f>1</f>
        <v>1</v>
      </c>
    </row>
    <row r="10" spans="1:20" x14ac:dyDescent="0.25">
      <c r="A10" s="12" t="s">
        <v>479</v>
      </c>
      <c r="B10" s="11">
        <v>20</v>
      </c>
    </row>
    <row r="12" spans="1:20" x14ac:dyDescent="0.25">
      <c r="A12" s="12" t="s">
        <v>480</v>
      </c>
      <c r="B12" s="11" t="s">
        <v>848</v>
      </c>
      <c r="C12" s="11" t="s">
        <v>481</v>
      </c>
      <c r="D12" s="11" t="s">
        <v>727</v>
      </c>
      <c r="E12" s="11" t="b">
        <v>1</v>
      </c>
      <c r="F12" s="11">
        <v>0</v>
      </c>
      <c r="G12" s="11">
        <v>4</v>
      </c>
    </row>
    <row r="13" spans="1:20" x14ac:dyDescent="0.25">
      <c r="A13" s="12" t="s">
        <v>483</v>
      </c>
      <c r="B13" s="11">
        <f>'2003'!$A$1:$A$201</f>
        <v>12</v>
      </c>
    </row>
    <row r="14" spans="1:20" x14ac:dyDescent="0.25">
      <c r="A14" s="12" t="s">
        <v>484</v>
      </c>
    </row>
    <row r="15" spans="1:20" x14ac:dyDescent="0.25">
      <c r="A15" s="12" t="s">
        <v>485</v>
      </c>
      <c r="B15" s="11" t="s">
        <v>849</v>
      </c>
      <c r="C15" s="11" t="s">
        <v>486</v>
      </c>
      <c r="D15" s="11" t="s">
        <v>728</v>
      </c>
      <c r="E15" s="11" t="b">
        <v>1</v>
      </c>
      <c r="F15" s="11">
        <v>0</v>
      </c>
      <c r="G15" s="11">
        <v>4</v>
      </c>
    </row>
    <row r="16" spans="1:20" x14ac:dyDescent="0.25">
      <c r="A16" s="12" t="s">
        <v>488</v>
      </c>
      <c r="B16" s="11" t="str">
        <f>'2003'!$B$1:$B$201</f>
        <v>Fred Funk</v>
      </c>
    </row>
    <row r="17" spans="1:7" x14ac:dyDescent="0.25">
      <c r="A17" s="12" t="s">
        <v>489</v>
      </c>
    </row>
    <row r="18" spans="1:7" x14ac:dyDescent="0.25">
      <c r="A18" s="12" t="s">
        <v>490</v>
      </c>
      <c r="B18" s="11" t="s">
        <v>850</v>
      </c>
      <c r="C18" s="11" t="s">
        <v>491</v>
      </c>
      <c r="D18" s="11" t="s">
        <v>729</v>
      </c>
      <c r="E18" s="11" t="b">
        <v>1</v>
      </c>
      <c r="F18" s="11">
        <v>0</v>
      </c>
      <c r="G18" s="11">
        <v>4</v>
      </c>
    </row>
    <row r="19" spans="1:7" x14ac:dyDescent="0.25">
      <c r="A19" s="12" t="s">
        <v>493</v>
      </c>
      <c r="B19" s="11">
        <f>'2003'!$C$1:$C$201</f>
        <v>25</v>
      </c>
    </row>
    <row r="20" spans="1:7" x14ac:dyDescent="0.25">
      <c r="A20" s="12" t="s">
        <v>494</v>
      </c>
    </row>
    <row r="21" spans="1:7" x14ac:dyDescent="0.25">
      <c r="A21" s="12" t="s">
        <v>495</v>
      </c>
      <c r="B21" s="11" t="s">
        <v>851</v>
      </c>
      <c r="C21" s="11" t="s">
        <v>496</v>
      </c>
      <c r="D21" s="11" t="s">
        <v>730</v>
      </c>
      <c r="E21" s="11" t="b">
        <v>1</v>
      </c>
      <c r="F21" s="11">
        <v>0</v>
      </c>
      <c r="G21" s="11">
        <v>4</v>
      </c>
    </row>
    <row r="22" spans="1:7" x14ac:dyDescent="0.25">
      <c r="A22" s="12" t="s">
        <v>498</v>
      </c>
      <c r="B22" s="11">
        <f>'2003'!$D$1:$D$201</f>
        <v>33</v>
      </c>
    </row>
    <row r="23" spans="1:7" x14ac:dyDescent="0.25">
      <c r="A23" s="12" t="s">
        <v>499</v>
      </c>
    </row>
    <row r="24" spans="1:7" x14ac:dyDescent="0.25">
      <c r="A24" s="12" t="s">
        <v>500</v>
      </c>
      <c r="B24" s="11" t="s">
        <v>852</v>
      </c>
      <c r="C24" s="11" t="s">
        <v>501</v>
      </c>
      <c r="D24" s="11" t="s">
        <v>731</v>
      </c>
      <c r="E24" s="11" t="b">
        <v>1</v>
      </c>
      <c r="F24" s="11">
        <v>0</v>
      </c>
      <c r="G24" s="11">
        <v>4</v>
      </c>
    </row>
    <row r="25" spans="1:7" x14ac:dyDescent="0.25">
      <c r="A25" s="12" t="s">
        <v>503</v>
      </c>
      <c r="B25" s="11">
        <f>'2003'!$E$1:$E$201</f>
        <v>109</v>
      </c>
    </row>
    <row r="26" spans="1:7" x14ac:dyDescent="0.25">
      <c r="A26" s="12" t="s">
        <v>504</v>
      </c>
    </row>
    <row r="27" spans="1:7" x14ac:dyDescent="0.25">
      <c r="A27" s="12" t="s">
        <v>505</v>
      </c>
      <c r="B27" s="11" t="s">
        <v>853</v>
      </c>
      <c r="C27" s="11" t="s">
        <v>506</v>
      </c>
      <c r="D27" s="11" t="s">
        <v>732</v>
      </c>
      <c r="E27" s="11" t="b">
        <v>1</v>
      </c>
      <c r="F27" s="11">
        <v>0</v>
      </c>
      <c r="G27" s="11">
        <v>4</v>
      </c>
    </row>
    <row r="28" spans="1:7" x14ac:dyDescent="0.25">
      <c r="A28" s="12" t="s">
        <v>508</v>
      </c>
      <c r="B28" s="11">
        <f>'2003'!$F$1:$F$201</f>
        <v>20</v>
      </c>
    </row>
    <row r="29" spans="1:7" x14ac:dyDescent="0.25">
      <c r="A29" s="12" t="s">
        <v>509</v>
      </c>
    </row>
    <row r="30" spans="1:7" x14ac:dyDescent="0.25">
      <c r="A30" s="12" t="s">
        <v>510</v>
      </c>
      <c r="B30" s="11" t="s">
        <v>854</v>
      </c>
      <c r="C30" s="11" t="s">
        <v>511</v>
      </c>
      <c r="D30" s="11" t="s">
        <v>733</v>
      </c>
      <c r="E30" s="11" t="b">
        <v>1</v>
      </c>
      <c r="F30" s="11">
        <v>0</v>
      </c>
      <c r="G30" s="11">
        <v>4</v>
      </c>
    </row>
    <row r="31" spans="1:7" x14ac:dyDescent="0.25">
      <c r="A31" s="12" t="s">
        <v>513</v>
      </c>
      <c r="B31" s="11">
        <f>'2003'!$G$1:$G$201</f>
        <v>1</v>
      </c>
    </row>
    <row r="32" spans="1:7" x14ac:dyDescent="0.25">
      <c r="A32" s="12" t="s">
        <v>514</v>
      </c>
    </row>
    <row r="33" spans="1:7" x14ac:dyDescent="0.25">
      <c r="A33" s="12" t="s">
        <v>515</v>
      </c>
      <c r="B33" s="11" t="s">
        <v>855</v>
      </c>
      <c r="C33" s="11" t="s">
        <v>516</v>
      </c>
      <c r="D33" s="11" t="s">
        <v>734</v>
      </c>
      <c r="E33" s="11" t="b">
        <v>1</v>
      </c>
      <c r="F33" s="11">
        <v>0</v>
      </c>
      <c r="G33" s="11">
        <v>4</v>
      </c>
    </row>
    <row r="34" spans="1:7" x14ac:dyDescent="0.25">
      <c r="A34" s="12" t="s">
        <v>518</v>
      </c>
      <c r="B34" s="11">
        <f>'2003'!$H$1:$H$201</f>
        <v>0</v>
      </c>
    </row>
    <row r="35" spans="1:7" x14ac:dyDescent="0.25">
      <c r="A35" s="12" t="s">
        <v>519</v>
      </c>
    </row>
    <row r="36" spans="1:7" x14ac:dyDescent="0.25">
      <c r="A36" s="12" t="s">
        <v>520</v>
      </c>
      <c r="B36" s="11" t="s">
        <v>856</v>
      </c>
      <c r="C36" s="11" t="s">
        <v>521</v>
      </c>
      <c r="D36" s="11" t="s">
        <v>735</v>
      </c>
      <c r="E36" s="11" t="b">
        <v>1</v>
      </c>
      <c r="F36" s="11">
        <v>0</v>
      </c>
      <c r="G36" s="11">
        <v>4</v>
      </c>
    </row>
    <row r="37" spans="1:7" x14ac:dyDescent="0.25">
      <c r="A37" s="12" t="s">
        <v>523</v>
      </c>
      <c r="B37" s="13">
        <f>'2003'!$I$1:$I$201</f>
        <v>1259805.6000000001</v>
      </c>
    </row>
    <row r="38" spans="1:7" x14ac:dyDescent="0.25">
      <c r="A38" s="12" t="s">
        <v>524</v>
      </c>
    </row>
    <row r="39" spans="1:7" x14ac:dyDescent="0.25">
      <c r="A39" s="12" t="s">
        <v>525</v>
      </c>
      <c r="B39" s="11" t="s">
        <v>857</v>
      </c>
      <c r="C39" s="11" t="s">
        <v>526</v>
      </c>
      <c r="D39" s="11" t="s">
        <v>736</v>
      </c>
      <c r="E39" s="11" t="b">
        <v>1</v>
      </c>
      <c r="F39" s="11">
        <v>0</v>
      </c>
      <c r="G39" s="11">
        <v>4</v>
      </c>
    </row>
    <row r="40" spans="1:7" x14ac:dyDescent="0.25">
      <c r="A40" s="12" t="s">
        <v>528</v>
      </c>
      <c r="B40" s="11">
        <f>'2003'!$J$1:$J$201</f>
        <v>294.7</v>
      </c>
    </row>
    <row r="41" spans="1:7" x14ac:dyDescent="0.25">
      <c r="A41" s="12" t="s">
        <v>529</v>
      </c>
    </row>
    <row r="42" spans="1:7" x14ac:dyDescent="0.25">
      <c r="A42" s="12" t="s">
        <v>530</v>
      </c>
      <c r="B42" s="11" t="s">
        <v>858</v>
      </c>
      <c r="C42" s="11" t="s">
        <v>531</v>
      </c>
      <c r="D42" s="11" t="s">
        <v>737</v>
      </c>
      <c r="E42" s="11" t="b">
        <v>1</v>
      </c>
      <c r="F42" s="11">
        <v>0</v>
      </c>
      <c r="G42" s="11">
        <v>4</v>
      </c>
    </row>
    <row r="43" spans="1:7" x14ac:dyDescent="0.25">
      <c r="A43" s="12" t="s">
        <v>533</v>
      </c>
      <c r="B43" s="11">
        <f>'2003'!$K$1:$K$201</f>
        <v>61.8</v>
      </c>
    </row>
    <row r="44" spans="1:7" x14ac:dyDescent="0.25">
      <c r="A44" s="12" t="s">
        <v>534</v>
      </c>
    </row>
    <row r="45" spans="1:7" x14ac:dyDescent="0.25">
      <c r="A45" s="12" t="s">
        <v>535</v>
      </c>
      <c r="B45" s="11" t="s">
        <v>859</v>
      </c>
      <c r="C45" s="11" t="s">
        <v>536</v>
      </c>
      <c r="D45" s="11" t="s">
        <v>738</v>
      </c>
      <c r="E45" s="11" t="b">
        <v>1</v>
      </c>
      <c r="F45" s="11">
        <v>0</v>
      </c>
      <c r="G45" s="11">
        <v>4</v>
      </c>
    </row>
    <row r="46" spans="1:7" x14ac:dyDescent="0.25">
      <c r="A46" s="12" t="s">
        <v>538</v>
      </c>
      <c r="B46" s="11">
        <f>'2003'!$L$1:$L$201</f>
        <v>64.8</v>
      </c>
    </row>
    <row r="47" spans="1:7" x14ac:dyDescent="0.25">
      <c r="A47" s="12" t="s">
        <v>539</v>
      </c>
    </row>
    <row r="48" spans="1:7" x14ac:dyDescent="0.25">
      <c r="A48" s="12" t="s">
        <v>540</v>
      </c>
      <c r="B48" s="11" t="s">
        <v>860</v>
      </c>
      <c r="C48" s="11" t="s">
        <v>541</v>
      </c>
      <c r="D48" s="11" t="s">
        <v>739</v>
      </c>
      <c r="E48" s="11" t="b">
        <v>1</v>
      </c>
      <c r="F48" s="11">
        <v>0</v>
      </c>
      <c r="G48" s="11">
        <v>4</v>
      </c>
    </row>
    <row r="49" spans="1:7" x14ac:dyDescent="0.25">
      <c r="A49" s="12" t="s">
        <v>543</v>
      </c>
      <c r="B49" s="11">
        <f>'2003'!$M$1:$M$201</f>
        <v>1.7729999999999999</v>
      </c>
    </row>
    <row r="50" spans="1:7" x14ac:dyDescent="0.25">
      <c r="A50" s="12" t="s">
        <v>544</v>
      </c>
    </row>
    <row r="51" spans="1:7" x14ac:dyDescent="0.25">
      <c r="A51" s="12" t="s">
        <v>545</v>
      </c>
      <c r="B51" s="11" t="s">
        <v>861</v>
      </c>
      <c r="C51" s="11" t="s">
        <v>546</v>
      </c>
      <c r="D51" s="11" t="s">
        <v>740</v>
      </c>
      <c r="E51" s="11" t="b">
        <v>1</v>
      </c>
      <c r="F51" s="11">
        <v>0</v>
      </c>
      <c r="G51" s="11">
        <v>4</v>
      </c>
    </row>
    <row r="52" spans="1:7" x14ac:dyDescent="0.25">
      <c r="A52" s="12" t="s">
        <v>548</v>
      </c>
      <c r="B52" s="11">
        <f>'2003'!$N$1:$N$201</f>
        <v>0</v>
      </c>
    </row>
    <row r="53" spans="1:7" x14ac:dyDescent="0.25">
      <c r="A53" s="12" t="s">
        <v>549</v>
      </c>
    </row>
    <row r="54" spans="1:7" x14ac:dyDescent="0.25">
      <c r="A54" s="12" t="s">
        <v>550</v>
      </c>
      <c r="B54" s="11" t="s">
        <v>862</v>
      </c>
      <c r="C54" s="11" t="s">
        <v>551</v>
      </c>
      <c r="D54" s="11" t="s">
        <v>741</v>
      </c>
      <c r="E54" s="11" t="b">
        <v>1</v>
      </c>
      <c r="F54" s="11">
        <v>0</v>
      </c>
      <c r="G54" s="11">
        <v>4</v>
      </c>
    </row>
    <row r="55" spans="1:7" x14ac:dyDescent="0.25">
      <c r="A55" s="12" t="s">
        <v>553</v>
      </c>
      <c r="B55" s="11">
        <f>'2003'!$O$1:$O$201</f>
        <v>3</v>
      </c>
    </row>
    <row r="56" spans="1:7" x14ac:dyDescent="0.25">
      <c r="A56" s="12" t="s">
        <v>554</v>
      </c>
    </row>
    <row r="57" spans="1:7" x14ac:dyDescent="0.25">
      <c r="A57" s="12" t="s">
        <v>555</v>
      </c>
      <c r="B57" s="11" t="s">
        <v>863</v>
      </c>
      <c r="C57" s="11" t="s">
        <v>556</v>
      </c>
      <c r="D57" s="11" t="s">
        <v>742</v>
      </c>
      <c r="E57" s="11" t="b">
        <v>1</v>
      </c>
      <c r="F57" s="11">
        <v>0</v>
      </c>
      <c r="G57" s="11">
        <v>4</v>
      </c>
    </row>
    <row r="58" spans="1:7" x14ac:dyDescent="0.25">
      <c r="A58" s="12" t="s">
        <v>558</v>
      </c>
      <c r="B58" s="11">
        <f>'2003'!$P$1:$P$201</f>
        <v>316</v>
      </c>
    </row>
    <row r="59" spans="1:7" x14ac:dyDescent="0.25">
      <c r="A59" s="12" t="s">
        <v>559</v>
      </c>
    </row>
    <row r="60" spans="1:7" x14ac:dyDescent="0.25">
      <c r="A60" s="12" t="s">
        <v>560</v>
      </c>
      <c r="B60" s="11" t="s">
        <v>864</v>
      </c>
      <c r="C60" s="11" t="s">
        <v>561</v>
      </c>
      <c r="D60" s="11" t="s">
        <v>743</v>
      </c>
      <c r="E60" s="11" t="b">
        <v>1</v>
      </c>
      <c r="F60" s="11">
        <v>0</v>
      </c>
      <c r="G60" s="11">
        <v>4</v>
      </c>
    </row>
    <row r="61" spans="1:7" x14ac:dyDescent="0.25">
      <c r="A61" s="12" t="s">
        <v>563</v>
      </c>
      <c r="B61" s="11">
        <f>'2003'!$Q$1:$Q$201</f>
        <v>859</v>
      </c>
    </row>
    <row r="62" spans="1:7" x14ac:dyDescent="0.25">
      <c r="A62" s="12" t="s">
        <v>564</v>
      </c>
    </row>
    <row r="63" spans="1:7" x14ac:dyDescent="0.25">
      <c r="A63" s="12" t="s">
        <v>565</v>
      </c>
      <c r="B63" s="11" t="s">
        <v>865</v>
      </c>
      <c r="C63" s="11" t="s">
        <v>566</v>
      </c>
      <c r="D63" s="11" t="s">
        <v>744</v>
      </c>
      <c r="E63" s="11" t="b">
        <v>1</v>
      </c>
      <c r="F63" s="11">
        <v>0</v>
      </c>
      <c r="G63" s="11">
        <v>4</v>
      </c>
    </row>
    <row r="64" spans="1:7" x14ac:dyDescent="0.25">
      <c r="A64" s="12" t="s">
        <v>568</v>
      </c>
      <c r="B64" s="11">
        <f>'2003'!$R$1:$R$201</f>
        <v>193</v>
      </c>
    </row>
    <row r="65" spans="1:7" x14ac:dyDescent="0.25">
      <c r="A65" s="12" t="s">
        <v>569</v>
      </c>
    </row>
    <row r="66" spans="1:7" x14ac:dyDescent="0.25">
      <c r="A66" s="12" t="s">
        <v>570</v>
      </c>
      <c r="B66" s="11" t="s">
        <v>866</v>
      </c>
      <c r="C66" s="11" t="s">
        <v>571</v>
      </c>
      <c r="D66" s="11" t="s">
        <v>747</v>
      </c>
      <c r="E66" s="11" t="b">
        <v>1</v>
      </c>
      <c r="F66" s="11">
        <v>0</v>
      </c>
      <c r="G66" s="11">
        <v>4</v>
      </c>
    </row>
    <row r="67" spans="1:7" x14ac:dyDescent="0.25">
      <c r="A67" s="12" t="s">
        <v>573</v>
      </c>
      <c r="B67" s="11">
        <f>'2003'!$T$1:$T$201</f>
        <v>26251.967741935485</v>
      </c>
    </row>
    <row r="68" spans="1:7" x14ac:dyDescent="0.25">
      <c r="A68" s="12" t="s">
        <v>574</v>
      </c>
    </row>
    <row r="69" spans="1:7" x14ac:dyDescent="0.25">
      <c r="A69" s="12" t="s">
        <v>575</v>
      </c>
      <c r="B69" s="11" t="s">
        <v>867</v>
      </c>
      <c r="C69" s="11" t="s">
        <v>576</v>
      </c>
      <c r="D69" s="11" t="s">
        <v>682</v>
      </c>
      <c r="E69" s="11" t="b">
        <v>1</v>
      </c>
      <c r="F69" s="11">
        <v>0</v>
      </c>
      <c r="G69" s="11">
        <v>4</v>
      </c>
    </row>
    <row r="70" spans="1:7" x14ac:dyDescent="0.25">
      <c r="A70" s="12" t="s">
        <v>577</v>
      </c>
      <c r="B70" s="11">
        <f>'2003'!$S$1:$S$201</f>
        <v>3.9611650485436893</v>
      </c>
    </row>
    <row r="71" spans="1:7" x14ac:dyDescent="0.25">
      <c r="A71" s="12" t="s">
        <v>578</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workbookViewId="0"/>
  </sheetViews>
  <sheetFormatPr defaultColWidth="30.7109375" defaultRowHeight="15" x14ac:dyDescent="0.25"/>
  <cols>
    <col min="1" max="1" width="30.7109375" style="12"/>
    <col min="2" max="16384" width="30.7109375" style="11"/>
  </cols>
  <sheetData>
    <row r="1" spans="1:20" x14ac:dyDescent="0.25">
      <c r="A1" s="12" t="s">
        <v>467</v>
      </c>
      <c r="B1" s="11" t="s">
        <v>704</v>
      </c>
      <c r="C1" s="11" t="s">
        <v>458</v>
      </c>
      <c r="D1" s="11">
        <v>6</v>
      </c>
      <c r="E1" s="11" t="s">
        <v>459</v>
      </c>
      <c r="F1" s="11">
        <v>0</v>
      </c>
      <c r="G1" s="11" t="s">
        <v>460</v>
      </c>
      <c r="H1" s="11">
        <v>0</v>
      </c>
      <c r="I1" s="11" t="s">
        <v>461</v>
      </c>
      <c r="J1" s="11">
        <v>1</v>
      </c>
      <c r="K1" s="11" t="s">
        <v>462</v>
      </c>
      <c r="L1" s="11">
        <v>0</v>
      </c>
      <c r="M1" s="11" t="s">
        <v>463</v>
      </c>
      <c r="N1" s="11">
        <v>0</v>
      </c>
      <c r="O1" s="11" t="s">
        <v>464</v>
      </c>
      <c r="P1" s="11">
        <v>1</v>
      </c>
      <c r="Q1" s="11" t="s">
        <v>465</v>
      </c>
      <c r="R1" s="11">
        <v>0</v>
      </c>
      <c r="S1" s="11" t="s">
        <v>466</v>
      </c>
      <c r="T1" s="11">
        <v>0</v>
      </c>
    </row>
    <row r="2" spans="1:20" x14ac:dyDescent="0.25">
      <c r="A2" s="12" t="s">
        <v>469</v>
      </c>
      <c r="B2" s="11" t="s">
        <v>705</v>
      </c>
    </row>
    <row r="3" spans="1:20" x14ac:dyDescent="0.25">
      <c r="A3" s="12" t="s">
        <v>471</v>
      </c>
      <c r="B3" s="11" t="b">
        <f>IF(B10&gt;256,"TripUpST110AndEarlier",FALSE)</f>
        <v>0</v>
      </c>
    </row>
    <row r="4" spans="1:20" x14ac:dyDescent="0.25">
      <c r="A4" s="12" t="s">
        <v>472</v>
      </c>
      <c r="B4" s="11" t="s">
        <v>473</v>
      </c>
    </row>
    <row r="5" spans="1:20" x14ac:dyDescent="0.25">
      <c r="A5" s="12" t="s">
        <v>474</v>
      </c>
      <c r="B5" s="11" t="b">
        <v>1</v>
      </c>
    </row>
    <row r="6" spans="1:20" x14ac:dyDescent="0.25">
      <c r="A6" s="12" t="s">
        <v>475</v>
      </c>
      <c r="B6" s="11" t="b">
        <v>1</v>
      </c>
    </row>
    <row r="7" spans="1:20" x14ac:dyDescent="0.25">
      <c r="A7" s="12" t="s">
        <v>476</v>
      </c>
      <c r="B7" s="11" t="str">
        <f>'2004'!$A$1:$T$201</f>
        <v>Retief Goosen</v>
      </c>
    </row>
    <row r="8" spans="1:20" x14ac:dyDescent="0.25">
      <c r="A8" s="12" t="s">
        <v>477</v>
      </c>
      <c r="B8" s="11">
        <v>1</v>
      </c>
    </row>
    <row r="9" spans="1:20" x14ac:dyDescent="0.25">
      <c r="A9" s="12" t="s">
        <v>478</v>
      </c>
      <c r="B9" s="11">
        <f>1</f>
        <v>1</v>
      </c>
    </row>
    <row r="10" spans="1:20" x14ac:dyDescent="0.25">
      <c r="A10" s="12" t="s">
        <v>479</v>
      </c>
      <c r="B10" s="11">
        <v>20</v>
      </c>
    </row>
    <row r="12" spans="1:20" x14ac:dyDescent="0.25">
      <c r="A12" s="12" t="s">
        <v>480</v>
      </c>
      <c r="B12" s="11" t="s">
        <v>868</v>
      </c>
      <c r="C12" s="11" t="s">
        <v>481</v>
      </c>
      <c r="D12" s="11" t="s">
        <v>706</v>
      </c>
      <c r="E12" s="11" t="b">
        <v>1</v>
      </c>
      <c r="F12" s="11">
        <v>0</v>
      </c>
      <c r="G12" s="11">
        <v>4</v>
      </c>
    </row>
    <row r="13" spans="1:20" x14ac:dyDescent="0.25">
      <c r="A13" s="12" t="s">
        <v>483</v>
      </c>
      <c r="B13" s="11">
        <f>'2004'!$A$1:$A$201</f>
        <v>12</v>
      </c>
    </row>
    <row r="14" spans="1:20" x14ac:dyDescent="0.25">
      <c r="A14" s="12" t="s">
        <v>484</v>
      </c>
    </row>
    <row r="15" spans="1:20" x14ac:dyDescent="0.25">
      <c r="A15" s="12" t="s">
        <v>485</v>
      </c>
      <c r="B15" s="11" t="s">
        <v>869</v>
      </c>
      <c r="C15" s="11" t="s">
        <v>486</v>
      </c>
      <c r="D15" s="11" t="s">
        <v>707</v>
      </c>
      <c r="E15" s="11" t="b">
        <v>1</v>
      </c>
      <c r="F15" s="11">
        <v>0</v>
      </c>
      <c r="G15" s="11">
        <v>4</v>
      </c>
    </row>
    <row r="16" spans="1:20" x14ac:dyDescent="0.25">
      <c r="A16" s="12" t="s">
        <v>488</v>
      </c>
      <c r="B16" s="11" t="str">
        <f>'2004'!$B$1:$B$201</f>
        <v>Mark Hensby</v>
      </c>
    </row>
    <row r="17" spans="1:7" x14ac:dyDescent="0.25">
      <c r="A17" s="12" t="s">
        <v>489</v>
      </c>
    </row>
    <row r="18" spans="1:7" x14ac:dyDescent="0.25">
      <c r="A18" s="12" t="s">
        <v>490</v>
      </c>
      <c r="B18" s="11" t="s">
        <v>870</v>
      </c>
      <c r="C18" s="11" t="s">
        <v>491</v>
      </c>
      <c r="D18" s="11" t="s">
        <v>708</v>
      </c>
      <c r="E18" s="11" t="b">
        <v>1</v>
      </c>
      <c r="F18" s="11">
        <v>0</v>
      </c>
      <c r="G18" s="11">
        <v>4</v>
      </c>
    </row>
    <row r="19" spans="1:7" x14ac:dyDescent="0.25">
      <c r="A19" s="12" t="s">
        <v>493</v>
      </c>
      <c r="B19" s="11">
        <f>'2004'!$C$1:$C$201</f>
        <v>39</v>
      </c>
    </row>
    <row r="20" spans="1:7" x14ac:dyDescent="0.25">
      <c r="A20" s="12" t="s">
        <v>494</v>
      </c>
    </row>
    <row r="21" spans="1:7" x14ac:dyDescent="0.25">
      <c r="A21" s="12" t="s">
        <v>495</v>
      </c>
      <c r="B21" s="11" t="s">
        <v>871</v>
      </c>
      <c r="C21" s="11" t="s">
        <v>496</v>
      </c>
      <c r="D21" s="11" t="s">
        <v>709</v>
      </c>
      <c r="E21" s="11" t="b">
        <v>1</v>
      </c>
      <c r="F21" s="11">
        <v>0</v>
      </c>
      <c r="G21" s="11">
        <v>4</v>
      </c>
    </row>
    <row r="22" spans="1:7" x14ac:dyDescent="0.25">
      <c r="A22" s="12" t="s">
        <v>498</v>
      </c>
      <c r="B22" s="11">
        <f>'2004'!$D$1:$D$201</f>
        <v>22</v>
      </c>
    </row>
    <row r="23" spans="1:7" x14ac:dyDescent="0.25">
      <c r="A23" s="12" t="s">
        <v>499</v>
      </c>
    </row>
    <row r="24" spans="1:7" x14ac:dyDescent="0.25">
      <c r="A24" s="12" t="s">
        <v>500</v>
      </c>
      <c r="B24" s="11" t="s">
        <v>872</v>
      </c>
      <c r="C24" s="11" t="s">
        <v>501</v>
      </c>
      <c r="D24" s="11" t="s">
        <v>710</v>
      </c>
      <c r="E24" s="11" t="b">
        <v>1</v>
      </c>
      <c r="F24" s="11">
        <v>0</v>
      </c>
      <c r="G24" s="11">
        <v>4</v>
      </c>
    </row>
    <row r="25" spans="1:7" x14ac:dyDescent="0.25">
      <c r="A25" s="12" t="s">
        <v>503</v>
      </c>
      <c r="B25" s="11">
        <f>'2004'!$E$1:$E$201</f>
        <v>94</v>
      </c>
    </row>
    <row r="26" spans="1:7" x14ac:dyDescent="0.25">
      <c r="A26" s="12" t="s">
        <v>504</v>
      </c>
    </row>
    <row r="27" spans="1:7" x14ac:dyDescent="0.25">
      <c r="A27" s="12" t="s">
        <v>505</v>
      </c>
      <c r="B27" s="11" t="s">
        <v>873</v>
      </c>
      <c r="C27" s="11" t="s">
        <v>506</v>
      </c>
      <c r="D27" s="11" t="s">
        <v>711</v>
      </c>
      <c r="E27" s="11" t="b">
        <v>1</v>
      </c>
      <c r="F27" s="11">
        <v>0</v>
      </c>
      <c r="G27" s="11">
        <v>4</v>
      </c>
    </row>
    <row r="28" spans="1:7" x14ac:dyDescent="0.25">
      <c r="A28" s="12" t="s">
        <v>508</v>
      </c>
      <c r="B28" s="11">
        <f>'2004'!$F$1:$F$201</f>
        <v>19</v>
      </c>
    </row>
    <row r="29" spans="1:7" x14ac:dyDescent="0.25">
      <c r="A29" s="12" t="s">
        <v>509</v>
      </c>
    </row>
    <row r="30" spans="1:7" x14ac:dyDescent="0.25">
      <c r="A30" s="12" t="s">
        <v>510</v>
      </c>
      <c r="B30" s="11" t="s">
        <v>874</v>
      </c>
      <c r="C30" s="11" t="s">
        <v>511</v>
      </c>
      <c r="D30" s="11" t="s">
        <v>712</v>
      </c>
      <c r="E30" s="11" t="b">
        <v>1</v>
      </c>
      <c r="F30" s="11">
        <v>0</v>
      </c>
      <c r="G30" s="11">
        <v>4</v>
      </c>
    </row>
    <row r="31" spans="1:7" x14ac:dyDescent="0.25">
      <c r="A31" s="12" t="s">
        <v>513</v>
      </c>
      <c r="B31" s="11">
        <f>'2004'!$G$1:$G$201</f>
        <v>4</v>
      </c>
    </row>
    <row r="32" spans="1:7" x14ac:dyDescent="0.25">
      <c r="A32" s="12" t="s">
        <v>514</v>
      </c>
    </row>
    <row r="33" spans="1:7" x14ac:dyDescent="0.25">
      <c r="A33" s="12" t="s">
        <v>515</v>
      </c>
      <c r="B33" s="11" t="s">
        <v>875</v>
      </c>
      <c r="C33" s="11" t="s">
        <v>516</v>
      </c>
      <c r="D33" s="11" t="s">
        <v>713</v>
      </c>
      <c r="E33" s="11" t="b">
        <v>1</v>
      </c>
      <c r="F33" s="11">
        <v>0</v>
      </c>
      <c r="G33" s="11">
        <v>4</v>
      </c>
    </row>
    <row r="34" spans="1:7" x14ac:dyDescent="0.25">
      <c r="A34" s="12" t="s">
        <v>518</v>
      </c>
      <c r="B34" s="11">
        <f>'2004'!$H$1:$H$201</f>
        <v>0</v>
      </c>
    </row>
    <row r="35" spans="1:7" x14ac:dyDescent="0.25">
      <c r="A35" s="12" t="s">
        <v>519</v>
      </c>
    </row>
    <row r="36" spans="1:7" x14ac:dyDescent="0.25">
      <c r="A36" s="12" t="s">
        <v>520</v>
      </c>
      <c r="B36" s="11" t="s">
        <v>876</v>
      </c>
      <c r="C36" s="11" t="s">
        <v>521</v>
      </c>
      <c r="D36" s="11" t="s">
        <v>714</v>
      </c>
      <c r="E36" s="11" t="b">
        <v>1</v>
      </c>
      <c r="F36" s="11">
        <v>0</v>
      </c>
      <c r="G36" s="11">
        <v>4</v>
      </c>
    </row>
    <row r="37" spans="1:7" x14ac:dyDescent="0.25">
      <c r="A37" s="12" t="s">
        <v>523</v>
      </c>
      <c r="B37" s="13">
        <f>'2004'!$I$1:$I$201</f>
        <v>1646267.8</v>
      </c>
    </row>
    <row r="38" spans="1:7" x14ac:dyDescent="0.25">
      <c r="A38" s="12" t="s">
        <v>524</v>
      </c>
    </row>
    <row r="39" spans="1:7" x14ac:dyDescent="0.25">
      <c r="A39" s="12" t="s">
        <v>525</v>
      </c>
      <c r="B39" s="11" t="s">
        <v>877</v>
      </c>
      <c r="C39" s="11" t="s">
        <v>526</v>
      </c>
      <c r="D39" s="11" t="s">
        <v>715</v>
      </c>
      <c r="E39" s="11" t="b">
        <v>1</v>
      </c>
      <c r="F39" s="11">
        <v>0</v>
      </c>
      <c r="G39" s="11">
        <v>4</v>
      </c>
    </row>
    <row r="40" spans="1:7" x14ac:dyDescent="0.25">
      <c r="A40" s="12" t="s">
        <v>528</v>
      </c>
      <c r="B40" s="11">
        <f>'2004'!$J$1:$J$201</f>
        <v>279.10000000000002</v>
      </c>
    </row>
    <row r="41" spans="1:7" x14ac:dyDescent="0.25">
      <c r="A41" s="12" t="s">
        <v>529</v>
      </c>
    </row>
    <row r="42" spans="1:7" x14ac:dyDescent="0.25">
      <c r="A42" s="12" t="s">
        <v>530</v>
      </c>
      <c r="B42" s="11" t="s">
        <v>878</v>
      </c>
      <c r="C42" s="11" t="s">
        <v>531</v>
      </c>
      <c r="D42" s="11" t="s">
        <v>716</v>
      </c>
      <c r="E42" s="11" t="b">
        <v>1</v>
      </c>
      <c r="F42" s="11">
        <v>0</v>
      </c>
      <c r="G42" s="11">
        <v>4</v>
      </c>
    </row>
    <row r="43" spans="1:7" x14ac:dyDescent="0.25">
      <c r="A43" s="12" t="s">
        <v>533</v>
      </c>
      <c r="B43" s="11">
        <f>'2004'!$K$1:$K$201</f>
        <v>65.599999999999994</v>
      </c>
    </row>
    <row r="44" spans="1:7" x14ac:dyDescent="0.25">
      <c r="A44" s="12" t="s">
        <v>534</v>
      </c>
    </row>
    <row r="45" spans="1:7" x14ac:dyDescent="0.25">
      <c r="A45" s="12" t="s">
        <v>535</v>
      </c>
      <c r="B45" s="11" t="s">
        <v>879</v>
      </c>
      <c r="C45" s="11" t="s">
        <v>536</v>
      </c>
      <c r="D45" s="11" t="s">
        <v>717</v>
      </c>
      <c r="E45" s="11" t="b">
        <v>1</v>
      </c>
      <c r="F45" s="11">
        <v>0</v>
      </c>
      <c r="G45" s="11">
        <v>4</v>
      </c>
    </row>
    <row r="46" spans="1:7" x14ac:dyDescent="0.25">
      <c r="A46" s="12" t="s">
        <v>538</v>
      </c>
      <c r="B46" s="11">
        <f>'2004'!$L$1:$L$201</f>
        <v>69.5</v>
      </c>
    </row>
    <row r="47" spans="1:7" x14ac:dyDescent="0.25">
      <c r="A47" s="12" t="s">
        <v>539</v>
      </c>
    </row>
    <row r="48" spans="1:7" x14ac:dyDescent="0.25">
      <c r="A48" s="12" t="s">
        <v>540</v>
      </c>
      <c r="B48" s="11" t="s">
        <v>880</v>
      </c>
      <c r="C48" s="11" t="s">
        <v>541</v>
      </c>
      <c r="D48" s="11" t="s">
        <v>718</v>
      </c>
      <c r="E48" s="11" t="b">
        <v>1</v>
      </c>
      <c r="F48" s="11">
        <v>0</v>
      </c>
      <c r="G48" s="11">
        <v>4</v>
      </c>
    </row>
    <row r="49" spans="1:7" x14ac:dyDescent="0.25">
      <c r="A49" s="12" t="s">
        <v>543</v>
      </c>
      <c r="B49" s="11">
        <f>'2004'!$M$1:$M$201</f>
        <v>1.778</v>
      </c>
    </row>
    <row r="50" spans="1:7" x14ac:dyDescent="0.25">
      <c r="A50" s="12" t="s">
        <v>544</v>
      </c>
    </row>
    <row r="51" spans="1:7" x14ac:dyDescent="0.25">
      <c r="A51" s="12" t="s">
        <v>545</v>
      </c>
      <c r="B51" s="11" t="s">
        <v>881</v>
      </c>
      <c r="C51" s="11" t="s">
        <v>546</v>
      </c>
      <c r="D51" s="11" t="s">
        <v>719</v>
      </c>
      <c r="E51" s="11" t="b">
        <v>1</v>
      </c>
      <c r="F51" s="11">
        <v>0</v>
      </c>
      <c r="G51" s="11">
        <v>4</v>
      </c>
    </row>
    <row r="52" spans="1:7" x14ac:dyDescent="0.25">
      <c r="A52" s="12" t="s">
        <v>548</v>
      </c>
      <c r="B52" s="11">
        <f>'2004'!$N$1:$N$201</f>
        <v>47.1</v>
      </c>
    </row>
    <row r="53" spans="1:7" x14ac:dyDescent="0.25">
      <c r="A53" s="12" t="s">
        <v>549</v>
      </c>
    </row>
    <row r="54" spans="1:7" x14ac:dyDescent="0.25">
      <c r="A54" s="12" t="s">
        <v>550</v>
      </c>
      <c r="B54" s="11" t="s">
        <v>882</v>
      </c>
      <c r="C54" s="11" t="s">
        <v>551</v>
      </c>
      <c r="D54" s="11" t="s">
        <v>720</v>
      </c>
      <c r="E54" s="11" t="b">
        <v>1</v>
      </c>
      <c r="F54" s="11">
        <v>0</v>
      </c>
      <c r="G54" s="11">
        <v>4</v>
      </c>
    </row>
    <row r="55" spans="1:7" x14ac:dyDescent="0.25">
      <c r="A55" s="12" t="s">
        <v>553</v>
      </c>
      <c r="B55" s="11">
        <f>'2004'!$O$1:$O$201</f>
        <v>8</v>
      </c>
    </row>
    <row r="56" spans="1:7" x14ac:dyDescent="0.25">
      <c r="A56" s="12" t="s">
        <v>554</v>
      </c>
    </row>
    <row r="57" spans="1:7" x14ac:dyDescent="0.25">
      <c r="A57" s="12" t="s">
        <v>555</v>
      </c>
      <c r="B57" s="11" t="s">
        <v>883</v>
      </c>
      <c r="C57" s="11" t="s">
        <v>556</v>
      </c>
      <c r="D57" s="11" t="s">
        <v>721</v>
      </c>
      <c r="E57" s="11" t="b">
        <v>1</v>
      </c>
      <c r="F57" s="11">
        <v>0</v>
      </c>
      <c r="G57" s="11">
        <v>4</v>
      </c>
    </row>
    <row r="58" spans="1:7" x14ac:dyDescent="0.25">
      <c r="A58" s="12" t="s">
        <v>558</v>
      </c>
      <c r="B58" s="11">
        <f>'2004'!$P$1:$P$201</f>
        <v>223</v>
      </c>
    </row>
    <row r="59" spans="1:7" x14ac:dyDescent="0.25">
      <c r="A59" s="12" t="s">
        <v>559</v>
      </c>
    </row>
    <row r="60" spans="1:7" x14ac:dyDescent="0.25">
      <c r="A60" s="12" t="s">
        <v>560</v>
      </c>
      <c r="B60" s="11" t="s">
        <v>884</v>
      </c>
      <c r="C60" s="11" t="s">
        <v>561</v>
      </c>
      <c r="D60" s="11" t="s">
        <v>722</v>
      </c>
      <c r="E60" s="11" t="b">
        <v>1</v>
      </c>
      <c r="F60" s="11">
        <v>0</v>
      </c>
      <c r="G60" s="11">
        <v>4</v>
      </c>
    </row>
    <row r="61" spans="1:7" x14ac:dyDescent="0.25">
      <c r="A61" s="12" t="s">
        <v>563</v>
      </c>
      <c r="B61" s="11">
        <f>'2004'!$Q$1:$Q$201</f>
        <v>845</v>
      </c>
    </row>
    <row r="62" spans="1:7" x14ac:dyDescent="0.25">
      <c r="A62" s="12" t="s">
        <v>564</v>
      </c>
    </row>
    <row r="63" spans="1:7" x14ac:dyDescent="0.25">
      <c r="A63" s="12" t="s">
        <v>565</v>
      </c>
      <c r="B63" s="11" t="s">
        <v>885</v>
      </c>
      <c r="C63" s="11" t="s">
        <v>566</v>
      </c>
      <c r="D63" s="11" t="s">
        <v>723</v>
      </c>
      <c r="E63" s="11" t="b">
        <v>1</v>
      </c>
      <c r="F63" s="11">
        <v>0</v>
      </c>
      <c r="G63" s="11">
        <v>4</v>
      </c>
    </row>
    <row r="64" spans="1:7" x14ac:dyDescent="0.25">
      <c r="A64" s="12" t="s">
        <v>568</v>
      </c>
      <c r="B64" s="11">
        <f>'2004'!$R$1:$R$201</f>
        <v>173</v>
      </c>
    </row>
    <row r="65" spans="1:7" x14ac:dyDescent="0.25">
      <c r="A65" s="12" t="s">
        <v>569</v>
      </c>
    </row>
    <row r="66" spans="1:7" x14ac:dyDescent="0.25">
      <c r="A66" s="12" t="s">
        <v>570</v>
      </c>
      <c r="B66" s="11" t="s">
        <v>886</v>
      </c>
      <c r="C66" s="11" t="s">
        <v>571</v>
      </c>
      <c r="D66" s="11" t="s">
        <v>748</v>
      </c>
      <c r="E66" s="11" t="b">
        <v>1</v>
      </c>
      <c r="F66" s="11">
        <v>0</v>
      </c>
      <c r="G66" s="11">
        <v>4</v>
      </c>
    </row>
    <row r="67" spans="1:7" x14ac:dyDescent="0.25">
      <c r="A67" s="12" t="s">
        <v>573</v>
      </c>
      <c r="B67" s="11">
        <f>'2004'!$T$1:$T$201</f>
        <v>37292.3125</v>
      </c>
    </row>
    <row r="68" spans="1:7" x14ac:dyDescent="0.25">
      <c r="A68" s="12" t="s">
        <v>574</v>
      </c>
    </row>
    <row r="69" spans="1:7" x14ac:dyDescent="0.25">
      <c r="A69" s="12" t="s">
        <v>575</v>
      </c>
      <c r="B69" s="11" t="s">
        <v>887</v>
      </c>
      <c r="C69" s="11" t="s">
        <v>576</v>
      </c>
      <c r="D69" s="11" t="s">
        <v>703</v>
      </c>
      <c r="E69" s="11" t="b">
        <v>1</v>
      </c>
      <c r="F69" s="11">
        <v>0</v>
      </c>
      <c r="G69" s="11">
        <v>4</v>
      </c>
    </row>
    <row r="70" spans="1:7" x14ac:dyDescent="0.25">
      <c r="A70" s="12" t="s">
        <v>577</v>
      </c>
      <c r="B70" s="11">
        <f>'2004'!$S$1:$S$201</f>
        <v>2.8461538461538463</v>
      </c>
    </row>
    <row r="71" spans="1:7" x14ac:dyDescent="0.25">
      <c r="A71" s="12" t="s">
        <v>578</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workbookViewId="0"/>
  </sheetViews>
  <sheetFormatPr defaultColWidth="30.7109375" defaultRowHeight="15" x14ac:dyDescent="0.25"/>
  <cols>
    <col min="1" max="1" width="30.7109375" style="12"/>
    <col min="2" max="16384" width="30.7109375" style="11"/>
  </cols>
  <sheetData>
    <row r="1" spans="1:20" x14ac:dyDescent="0.25">
      <c r="A1" s="12" t="s">
        <v>467</v>
      </c>
      <c r="B1" s="11" t="s">
        <v>641</v>
      </c>
      <c r="C1" s="11" t="s">
        <v>458</v>
      </c>
      <c r="D1" s="11">
        <v>6</v>
      </c>
      <c r="E1" s="11" t="s">
        <v>459</v>
      </c>
      <c r="F1" s="11">
        <v>0</v>
      </c>
      <c r="G1" s="11" t="s">
        <v>460</v>
      </c>
      <c r="H1" s="11">
        <v>0</v>
      </c>
      <c r="I1" s="11" t="s">
        <v>461</v>
      </c>
      <c r="J1" s="11">
        <v>1</v>
      </c>
      <c r="K1" s="11" t="s">
        <v>462</v>
      </c>
      <c r="L1" s="11">
        <v>0</v>
      </c>
      <c r="M1" s="11" t="s">
        <v>463</v>
      </c>
      <c r="N1" s="11">
        <v>0</v>
      </c>
      <c r="O1" s="11" t="s">
        <v>464</v>
      </c>
      <c r="P1" s="11">
        <v>1</v>
      </c>
      <c r="Q1" s="11" t="s">
        <v>465</v>
      </c>
      <c r="R1" s="11">
        <v>0</v>
      </c>
      <c r="S1" s="11" t="s">
        <v>466</v>
      </c>
      <c r="T1" s="11">
        <v>0</v>
      </c>
    </row>
    <row r="2" spans="1:20" x14ac:dyDescent="0.25">
      <c r="A2" s="12" t="s">
        <v>469</v>
      </c>
      <c r="B2" s="11" t="s">
        <v>642</v>
      </c>
    </row>
    <row r="3" spans="1:20" x14ac:dyDescent="0.25">
      <c r="A3" s="12" t="s">
        <v>471</v>
      </c>
      <c r="B3" s="11" t="b">
        <f>IF(B10&gt;256,"TripUpST110AndEarlier",FALSE)</f>
        <v>0</v>
      </c>
    </row>
    <row r="4" spans="1:20" x14ac:dyDescent="0.25">
      <c r="A4" s="12" t="s">
        <v>472</v>
      </c>
      <c r="B4" s="11" t="s">
        <v>473</v>
      </c>
    </row>
    <row r="5" spans="1:20" x14ac:dyDescent="0.25">
      <c r="A5" s="12" t="s">
        <v>474</v>
      </c>
      <c r="B5" s="11" t="b">
        <v>1</v>
      </c>
    </row>
    <row r="6" spans="1:20" x14ac:dyDescent="0.25">
      <c r="A6" s="12" t="s">
        <v>475</v>
      </c>
      <c r="B6" s="11" t="b">
        <v>1</v>
      </c>
    </row>
    <row r="7" spans="1:20" x14ac:dyDescent="0.25">
      <c r="A7" s="12" t="s">
        <v>476</v>
      </c>
      <c r="B7" s="11" t="str">
        <f>'2008'!$A$1:$T$201</f>
        <v>Anthony Kim</v>
      </c>
    </row>
    <row r="8" spans="1:20" x14ac:dyDescent="0.25">
      <c r="A8" s="12" t="s">
        <v>477</v>
      </c>
      <c r="B8" s="11">
        <v>1</v>
      </c>
    </row>
    <row r="9" spans="1:20" x14ac:dyDescent="0.25">
      <c r="A9" s="12" t="s">
        <v>478</v>
      </c>
      <c r="B9" s="11">
        <f>1</f>
        <v>1</v>
      </c>
    </row>
    <row r="10" spans="1:20" x14ac:dyDescent="0.25">
      <c r="A10" s="12" t="s">
        <v>479</v>
      </c>
      <c r="B10" s="11">
        <v>20</v>
      </c>
    </row>
    <row r="12" spans="1:20" x14ac:dyDescent="0.25">
      <c r="A12" s="12" t="s">
        <v>480</v>
      </c>
      <c r="B12" s="11" t="s">
        <v>888</v>
      </c>
      <c r="C12" s="11" t="s">
        <v>481</v>
      </c>
      <c r="D12" s="11" t="s">
        <v>643</v>
      </c>
      <c r="E12" s="11" t="b">
        <v>1</v>
      </c>
      <c r="F12" s="11">
        <v>0</v>
      </c>
      <c r="G12" s="11">
        <v>4</v>
      </c>
    </row>
    <row r="13" spans="1:20" x14ac:dyDescent="0.25">
      <c r="A13" s="12" t="s">
        <v>483</v>
      </c>
      <c r="B13" s="11">
        <f>'2008'!$A$1:$A$201</f>
        <v>12</v>
      </c>
    </row>
    <row r="14" spans="1:20" x14ac:dyDescent="0.25">
      <c r="A14" s="12" t="s">
        <v>484</v>
      </c>
    </row>
    <row r="15" spans="1:20" x14ac:dyDescent="0.25">
      <c r="A15" s="12" t="s">
        <v>485</v>
      </c>
      <c r="B15" s="11" t="s">
        <v>889</v>
      </c>
      <c r="C15" s="11" t="s">
        <v>486</v>
      </c>
      <c r="D15" s="11" t="s">
        <v>644</v>
      </c>
      <c r="E15" s="11" t="b">
        <v>1</v>
      </c>
      <c r="F15" s="11">
        <v>0</v>
      </c>
      <c r="G15" s="11">
        <v>4</v>
      </c>
    </row>
    <row r="16" spans="1:20" x14ac:dyDescent="0.25">
      <c r="A16" s="12" t="s">
        <v>488</v>
      </c>
      <c r="B16" s="11" t="str">
        <f>'2008'!$B$1:$B$201</f>
        <v>Geoff Ogilvy</v>
      </c>
    </row>
    <row r="17" spans="1:7" x14ac:dyDescent="0.25">
      <c r="A17" s="12" t="s">
        <v>489</v>
      </c>
    </row>
    <row r="18" spans="1:7" x14ac:dyDescent="0.25">
      <c r="A18" s="12" t="s">
        <v>490</v>
      </c>
      <c r="B18" s="11" t="s">
        <v>890</v>
      </c>
      <c r="C18" s="11" t="s">
        <v>491</v>
      </c>
      <c r="D18" s="11" t="s">
        <v>645</v>
      </c>
      <c r="E18" s="11" t="b">
        <v>1</v>
      </c>
      <c r="F18" s="11">
        <v>0</v>
      </c>
      <c r="G18" s="11">
        <v>4</v>
      </c>
    </row>
    <row r="19" spans="1:7" x14ac:dyDescent="0.25">
      <c r="A19" s="12" t="s">
        <v>493</v>
      </c>
      <c r="B19" s="11">
        <f>'2008'!$C$1:$C$201</f>
        <v>45</v>
      </c>
    </row>
    <row r="20" spans="1:7" x14ac:dyDescent="0.25">
      <c r="A20" s="12" t="s">
        <v>494</v>
      </c>
    </row>
    <row r="21" spans="1:7" x14ac:dyDescent="0.25">
      <c r="A21" s="12" t="s">
        <v>495</v>
      </c>
      <c r="B21" s="11" t="s">
        <v>891</v>
      </c>
      <c r="C21" s="11" t="s">
        <v>496</v>
      </c>
      <c r="D21" s="11" t="s">
        <v>646</v>
      </c>
      <c r="E21" s="11" t="b">
        <v>1</v>
      </c>
      <c r="F21" s="11">
        <v>0</v>
      </c>
      <c r="G21" s="11">
        <v>4</v>
      </c>
    </row>
    <row r="22" spans="1:7" x14ac:dyDescent="0.25">
      <c r="A22" s="12" t="s">
        <v>498</v>
      </c>
      <c r="B22" s="11">
        <f>'2008'!$D$1:$D$201</f>
        <v>29</v>
      </c>
    </row>
    <row r="23" spans="1:7" x14ac:dyDescent="0.25">
      <c r="A23" s="12" t="s">
        <v>499</v>
      </c>
    </row>
    <row r="24" spans="1:7" x14ac:dyDescent="0.25">
      <c r="A24" s="12" t="s">
        <v>500</v>
      </c>
      <c r="B24" s="11" t="s">
        <v>892</v>
      </c>
      <c r="C24" s="11" t="s">
        <v>501</v>
      </c>
      <c r="D24" s="11" t="s">
        <v>647</v>
      </c>
      <c r="E24" s="11" t="b">
        <v>1</v>
      </c>
      <c r="F24" s="11">
        <v>0</v>
      </c>
      <c r="G24" s="11">
        <v>4</v>
      </c>
    </row>
    <row r="25" spans="1:7" x14ac:dyDescent="0.25">
      <c r="A25" s="12" t="s">
        <v>503</v>
      </c>
      <c r="B25" s="11">
        <f>'2008'!$E$1:$E$201</f>
        <v>95</v>
      </c>
    </row>
    <row r="26" spans="1:7" x14ac:dyDescent="0.25">
      <c r="A26" s="12" t="s">
        <v>504</v>
      </c>
    </row>
    <row r="27" spans="1:7" x14ac:dyDescent="0.25">
      <c r="A27" s="12" t="s">
        <v>505</v>
      </c>
      <c r="B27" s="11" t="s">
        <v>893</v>
      </c>
      <c r="C27" s="11" t="s">
        <v>506</v>
      </c>
      <c r="D27" s="11" t="s">
        <v>648</v>
      </c>
      <c r="E27" s="11" t="b">
        <v>1</v>
      </c>
      <c r="F27" s="11">
        <v>0</v>
      </c>
      <c r="G27" s="11">
        <v>4</v>
      </c>
    </row>
    <row r="28" spans="1:7" x14ac:dyDescent="0.25">
      <c r="A28" s="12" t="s">
        <v>508</v>
      </c>
      <c r="B28" s="11">
        <f>'2008'!$F$1:$F$201</f>
        <v>19</v>
      </c>
    </row>
    <row r="29" spans="1:7" x14ac:dyDescent="0.25">
      <c r="A29" s="12" t="s">
        <v>509</v>
      </c>
    </row>
    <row r="30" spans="1:7" x14ac:dyDescent="0.25">
      <c r="A30" s="12" t="s">
        <v>510</v>
      </c>
      <c r="B30" s="11" t="s">
        <v>894</v>
      </c>
      <c r="C30" s="11" t="s">
        <v>511</v>
      </c>
      <c r="D30" s="11" t="s">
        <v>649</v>
      </c>
      <c r="E30" s="11" t="b">
        <v>1</v>
      </c>
      <c r="F30" s="11">
        <v>0</v>
      </c>
      <c r="G30" s="11">
        <v>4</v>
      </c>
    </row>
    <row r="31" spans="1:7" x14ac:dyDescent="0.25">
      <c r="A31" s="12" t="s">
        <v>513</v>
      </c>
      <c r="B31" s="11">
        <f>'2008'!$G$1:$G$201</f>
        <v>5</v>
      </c>
    </row>
    <row r="32" spans="1:7" x14ac:dyDescent="0.25">
      <c r="A32" s="12" t="s">
        <v>514</v>
      </c>
    </row>
    <row r="33" spans="1:7" x14ac:dyDescent="0.25">
      <c r="A33" s="12" t="s">
        <v>515</v>
      </c>
      <c r="B33" s="11" t="s">
        <v>895</v>
      </c>
      <c r="C33" s="11" t="s">
        <v>516</v>
      </c>
      <c r="D33" s="11" t="s">
        <v>650</v>
      </c>
      <c r="E33" s="11" t="b">
        <v>1</v>
      </c>
      <c r="F33" s="11">
        <v>0</v>
      </c>
      <c r="G33" s="11">
        <v>4</v>
      </c>
    </row>
    <row r="34" spans="1:7" x14ac:dyDescent="0.25">
      <c r="A34" s="12" t="s">
        <v>518</v>
      </c>
      <c r="B34" s="11">
        <f>'2008'!$H$1:$H$201</f>
        <v>0</v>
      </c>
    </row>
    <row r="35" spans="1:7" x14ac:dyDescent="0.25">
      <c r="A35" s="12" t="s">
        <v>519</v>
      </c>
    </row>
    <row r="36" spans="1:7" x14ac:dyDescent="0.25">
      <c r="A36" s="12" t="s">
        <v>520</v>
      </c>
      <c r="B36" s="11" t="s">
        <v>896</v>
      </c>
      <c r="C36" s="11" t="s">
        <v>521</v>
      </c>
      <c r="D36" s="11" t="s">
        <v>651</v>
      </c>
      <c r="E36" s="11" t="b">
        <v>1</v>
      </c>
      <c r="F36" s="11">
        <v>0</v>
      </c>
      <c r="G36" s="11">
        <v>4</v>
      </c>
    </row>
    <row r="37" spans="1:7" x14ac:dyDescent="0.25">
      <c r="A37" s="12" t="s">
        <v>523</v>
      </c>
      <c r="B37" s="13">
        <f>'2008'!$I$1:$I$201</f>
        <v>2064612</v>
      </c>
    </row>
    <row r="38" spans="1:7" x14ac:dyDescent="0.25">
      <c r="A38" s="12" t="s">
        <v>524</v>
      </c>
    </row>
    <row r="39" spans="1:7" x14ac:dyDescent="0.25">
      <c r="A39" s="12" t="s">
        <v>525</v>
      </c>
      <c r="B39" s="11" t="s">
        <v>897</v>
      </c>
      <c r="C39" s="11" t="s">
        <v>526</v>
      </c>
      <c r="D39" s="11" t="s">
        <v>652</v>
      </c>
      <c r="E39" s="11" t="b">
        <v>1</v>
      </c>
      <c r="F39" s="11">
        <v>0</v>
      </c>
      <c r="G39" s="11">
        <v>4</v>
      </c>
    </row>
    <row r="40" spans="1:7" x14ac:dyDescent="0.25">
      <c r="A40" s="12" t="s">
        <v>528</v>
      </c>
      <c r="B40" s="11">
        <f>'2008'!$J$1:$J$201</f>
        <v>302.10000000000002</v>
      </c>
    </row>
    <row r="41" spans="1:7" x14ac:dyDescent="0.25">
      <c r="A41" s="12" t="s">
        <v>529</v>
      </c>
    </row>
    <row r="42" spans="1:7" x14ac:dyDescent="0.25">
      <c r="A42" s="12" t="s">
        <v>530</v>
      </c>
      <c r="B42" s="11" t="s">
        <v>898</v>
      </c>
      <c r="C42" s="11" t="s">
        <v>531</v>
      </c>
      <c r="D42" s="11" t="s">
        <v>653</v>
      </c>
      <c r="E42" s="11" t="b">
        <v>1</v>
      </c>
      <c r="F42" s="11">
        <v>0</v>
      </c>
      <c r="G42" s="11">
        <v>4</v>
      </c>
    </row>
    <row r="43" spans="1:7" x14ac:dyDescent="0.25">
      <c r="A43" s="12" t="s">
        <v>533</v>
      </c>
      <c r="B43" s="11">
        <f>'2008'!$K$1:$K$201</f>
        <v>53</v>
      </c>
    </row>
    <row r="44" spans="1:7" x14ac:dyDescent="0.25">
      <c r="A44" s="12" t="s">
        <v>534</v>
      </c>
    </row>
    <row r="45" spans="1:7" x14ac:dyDescent="0.25">
      <c r="A45" s="12" t="s">
        <v>535</v>
      </c>
      <c r="B45" s="11" t="s">
        <v>899</v>
      </c>
      <c r="C45" s="11" t="s">
        <v>536</v>
      </c>
      <c r="D45" s="11" t="s">
        <v>654</v>
      </c>
      <c r="E45" s="11" t="b">
        <v>1</v>
      </c>
      <c r="F45" s="11">
        <v>0</v>
      </c>
      <c r="G45" s="11">
        <v>4</v>
      </c>
    </row>
    <row r="46" spans="1:7" x14ac:dyDescent="0.25">
      <c r="A46" s="12" t="s">
        <v>538</v>
      </c>
      <c r="B46" s="11">
        <f>'2008'!$L$1:$L$201</f>
        <v>63.6</v>
      </c>
    </row>
    <row r="47" spans="1:7" x14ac:dyDescent="0.25">
      <c r="A47" s="12" t="s">
        <v>539</v>
      </c>
    </row>
    <row r="48" spans="1:7" x14ac:dyDescent="0.25">
      <c r="A48" s="12" t="s">
        <v>540</v>
      </c>
      <c r="B48" s="11" t="s">
        <v>900</v>
      </c>
      <c r="C48" s="11" t="s">
        <v>541</v>
      </c>
      <c r="D48" s="11" t="s">
        <v>655</v>
      </c>
      <c r="E48" s="11" t="b">
        <v>1</v>
      </c>
      <c r="F48" s="11">
        <v>0</v>
      </c>
      <c r="G48" s="11">
        <v>4</v>
      </c>
    </row>
    <row r="49" spans="1:7" x14ac:dyDescent="0.25">
      <c r="A49" s="12" t="s">
        <v>543</v>
      </c>
      <c r="B49" s="11">
        <f>'2008'!$M$1:$M$201</f>
        <v>1.8049999999999999</v>
      </c>
    </row>
    <row r="50" spans="1:7" x14ac:dyDescent="0.25">
      <c r="A50" s="12" t="s">
        <v>544</v>
      </c>
    </row>
    <row r="51" spans="1:7" x14ac:dyDescent="0.25">
      <c r="A51" s="12" t="s">
        <v>545</v>
      </c>
      <c r="B51" s="11" t="s">
        <v>901</v>
      </c>
      <c r="C51" s="11" t="s">
        <v>546</v>
      </c>
      <c r="D51" s="11" t="s">
        <v>656</v>
      </c>
      <c r="E51" s="11" t="b">
        <v>1</v>
      </c>
      <c r="F51" s="11">
        <v>0</v>
      </c>
      <c r="G51" s="11">
        <v>4</v>
      </c>
    </row>
    <row r="52" spans="1:7" x14ac:dyDescent="0.25">
      <c r="A52" s="12" t="s">
        <v>548</v>
      </c>
      <c r="B52" s="11">
        <f>'2008'!$N$1:$N$201</f>
        <v>49.7</v>
      </c>
    </row>
    <row r="53" spans="1:7" x14ac:dyDescent="0.25">
      <c r="A53" s="12" t="s">
        <v>549</v>
      </c>
    </row>
    <row r="54" spans="1:7" x14ac:dyDescent="0.25">
      <c r="A54" s="12" t="s">
        <v>550</v>
      </c>
      <c r="B54" s="11" t="s">
        <v>902</v>
      </c>
      <c r="C54" s="11" t="s">
        <v>551</v>
      </c>
      <c r="D54" s="11" t="s">
        <v>657</v>
      </c>
      <c r="E54" s="11" t="b">
        <v>1</v>
      </c>
      <c r="F54" s="11">
        <v>0</v>
      </c>
      <c r="G54" s="11">
        <v>4</v>
      </c>
    </row>
    <row r="55" spans="1:7" x14ac:dyDescent="0.25">
      <c r="A55" s="12" t="s">
        <v>553</v>
      </c>
      <c r="B55" s="11">
        <f>'2008'!$O$1:$O$201</f>
        <v>4</v>
      </c>
    </row>
    <row r="56" spans="1:7" x14ac:dyDescent="0.25">
      <c r="A56" s="12" t="s">
        <v>554</v>
      </c>
    </row>
    <row r="57" spans="1:7" x14ac:dyDescent="0.25">
      <c r="A57" s="12" t="s">
        <v>555</v>
      </c>
      <c r="B57" s="11" t="s">
        <v>903</v>
      </c>
      <c r="C57" s="11" t="s">
        <v>556</v>
      </c>
      <c r="D57" s="11" t="s">
        <v>658</v>
      </c>
      <c r="E57" s="11" t="b">
        <v>1</v>
      </c>
      <c r="F57" s="11">
        <v>0</v>
      </c>
      <c r="G57" s="11">
        <v>4</v>
      </c>
    </row>
    <row r="58" spans="1:7" x14ac:dyDescent="0.25">
      <c r="A58" s="12" t="s">
        <v>558</v>
      </c>
      <c r="B58" s="11">
        <f>'2008'!$P$1:$P$201</f>
        <v>92</v>
      </c>
    </row>
    <row r="59" spans="1:7" x14ac:dyDescent="0.25">
      <c r="A59" s="12" t="s">
        <v>559</v>
      </c>
    </row>
    <row r="60" spans="1:7" x14ac:dyDescent="0.25">
      <c r="A60" s="12" t="s">
        <v>560</v>
      </c>
      <c r="B60" s="11" t="s">
        <v>904</v>
      </c>
      <c r="C60" s="11" t="s">
        <v>561</v>
      </c>
      <c r="D60" s="11" t="s">
        <v>659</v>
      </c>
      <c r="E60" s="11" t="b">
        <v>1</v>
      </c>
      <c r="F60" s="11">
        <v>0</v>
      </c>
      <c r="G60" s="11">
        <v>4</v>
      </c>
    </row>
    <row r="61" spans="1:7" x14ac:dyDescent="0.25">
      <c r="A61" s="12" t="s">
        <v>563</v>
      </c>
      <c r="B61" s="11">
        <f>'2008'!$Q$1:$Q$201</f>
        <v>781</v>
      </c>
    </row>
    <row r="62" spans="1:7" x14ac:dyDescent="0.25">
      <c r="A62" s="12" t="s">
        <v>564</v>
      </c>
    </row>
    <row r="63" spans="1:7" x14ac:dyDescent="0.25">
      <c r="A63" s="12" t="s">
        <v>565</v>
      </c>
      <c r="B63" s="11" t="s">
        <v>905</v>
      </c>
      <c r="C63" s="11" t="s">
        <v>566</v>
      </c>
      <c r="D63" s="11" t="s">
        <v>660</v>
      </c>
      <c r="E63" s="11" t="b">
        <v>1</v>
      </c>
      <c r="F63" s="11">
        <v>0</v>
      </c>
      <c r="G63" s="11">
        <v>4</v>
      </c>
    </row>
    <row r="64" spans="1:7" x14ac:dyDescent="0.25">
      <c r="A64" s="12" t="s">
        <v>568</v>
      </c>
      <c r="B64" s="11">
        <f>'2008'!$R$1:$R$201</f>
        <v>271</v>
      </c>
    </row>
    <row r="65" spans="1:7" x14ac:dyDescent="0.25">
      <c r="A65" s="12" t="s">
        <v>569</v>
      </c>
    </row>
    <row r="66" spans="1:7" x14ac:dyDescent="0.25">
      <c r="A66" s="12" t="s">
        <v>570</v>
      </c>
      <c r="B66" s="11" t="s">
        <v>906</v>
      </c>
      <c r="C66" s="11" t="s">
        <v>571</v>
      </c>
      <c r="D66" s="11" t="s">
        <v>752</v>
      </c>
      <c r="E66" s="11" t="b">
        <v>1</v>
      </c>
      <c r="F66" s="11">
        <v>0</v>
      </c>
      <c r="G66" s="11">
        <v>4</v>
      </c>
    </row>
    <row r="67" spans="1:7" x14ac:dyDescent="0.25">
      <c r="A67" s="12" t="s">
        <v>573</v>
      </c>
      <c r="B67" s="11">
        <f>'2008'!$T$1:$T$201</f>
        <v>48763.12</v>
      </c>
    </row>
    <row r="68" spans="1:7" x14ac:dyDescent="0.25">
      <c r="A68" s="12" t="s">
        <v>574</v>
      </c>
    </row>
    <row r="69" spans="1:7" x14ac:dyDescent="0.25">
      <c r="A69" s="12" t="s">
        <v>575</v>
      </c>
      <c r="B69" s="11" t="s">
        <v>907</v>
      </c>
      <c r="C69" s="11" t="s">
        <v>576</v>
      </c>
      <c r="D69" s="11" t="s">
        <v>724</v>
      </c>
      <c r="E69" s="11" t="b">
        <v>1</v>
      </c>
      <c r="F69" s="11">
        <v>0</v>
      </c>
      <c r="G69" s="11">
        <v>4</v>
      </c>
    </row>
    <row r="70" spans="1:7" x14ac:dyDescent="0.25">
      <c r="A70" s="12" t="s">
        <v>577</v>
      </c>
      <c r="B70" s="11">
        <f>'2008'!$S$1:$S$201</f>
        <v>3.277227722772277</v>
      </c>
    </row>
    <row r="71" spans="1:7" x14ac:dyDescent="0.25">
      <c r="A71" s="12" t="s">
        <v>578</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workbookViewId="0"/>
  </sheetViews>
  <sheetFormatPr defaultColWidth="30.7109375" defaultRowHeight="15" x14ac:dyDescent="0.25"/>
  <cols>
    <col min="1" max="1" width="30.7109375" style="12"/>
    <col min="2" max="16384" width="30.7109375" style="11"/>
  </cols>
  <sheetData>
    <row r="1" spans="1:20" x14ac:dyDescent="0.25">
      <c r="A1" s="12" t="s">
        <v>467</v>
      </c>
      <c r="B1" s="11" t="s">
        <v>468</v>
      </c>
      <c r="C1" s="11" t="s">
        <v>458</v>
      </c>
      <c r="D1" s="11">
        <v>6</v>
      </c>
      <c r="E1" s="11" t="s">
        <v>459</v>
      </c>
      <c r="F1" s="11">
        <v>0</v>
      </c>
      <c r="G1" s="11" t="s">
        <v>460</v>
      </c>
      <c r="H1" s="11">
        <v>0</v>
      </c>
      <c r="I1" s="11" t="s">
        <v>461</v>
      </c>
      <c r="J1" s="11">
        <v>1</v>
      </c>
      <c r="K1" s="11" t="s">
        <v>462</v>
      </c>
      <c r="L1" s="11">
        <v>0</v>
      </c>
      <c r="M1" s="11" t="s">
        <v>463</v>
      </c>
      <c r="N1" s="11">
        <v>0</v>
      </c>
      <c r="O1" s="11" t="s">
        <v>464</v>
      </c>
      <c r="P1" s="11">
        <v>1</v>
      </c>
      <c r="Q1" s="11" t="s">
        <v>465</v>
      </c>
      <c r="R1" s="11">
        <v>0</v>
      </c>
      <c r="S1" s="11" t="s">
        <v>466</v>
      </c>
      <c r="T1" s="11">
        <v>0</v>
      </c>
    </row>
    <row r="2" spans="1:20" x14ac:dyDescent="0.25">
      <c r="A2" s="12" t="s">
        <v>469</v>
      </c>
      <c r="B2" s="11" t="s">
        <v>470</v>
      </c>
    </row>
    <row r="3" spans="1:20" x14ac:dyDescent="0.25">
      <c r="A3" s="12" t="s">
        <v>471</v>
      </c>
      <c r="B3" s="11" t="b">
        <f>IF(B10&gt;256,"TripUpST110AndEarlier",FALSE)</f>
        <v>0</v>
      </c>
    </row>
    <row r="4" spans="1:20" x14ac:dyDescent="0.25">
      <c r="A4" s="12" t="s">
        <v>472</v>
      </c>
      <c r="B4" s="11" t="s">
        <v>473</v>
      </c>
    </row>
    <row r="5" spans="1:20" x14ac:dyDescent="0.25">
      <c r="A5" s="12" t="s">
        <v>474</v>
      </c>
      <c r="B5" s="11" t="b">
        <v>1</v>
      </c>
    </row>
    <row r="6" spans="1:20" x14ac:dyDescent="0.25">
      <c r="A6" s="12" t="s">
        <v>475</v>
      </c>
      <c r="B6" s="11" t="b">
        <v>1</v>
      </c>
    </row>
    <row r="7" spans="1:20" x14ac:dyDescent="0.25">
      <c r="A7" s="12" t="s">
        <v>476</v>
      </c>
      <c r="B7" s="11" t="str">
        <f>'2011'!$A$1:$T$201</f>
        <v>Matt Kuchar</v>
      </c>
    </row>
    <row r="8" spans="1:20" x14ac:dyDescent="0.25">
      <c r="A8" s="12" t="s">
        <v>477</v>
      </c>
      <c r="B8" s="11">
        <v>1</v>
      </c>
    </row>
    <row r="9" spans="1:20" x14ac:dyDescent="0.25">
      <c r="A9" s="12" t="s">
        <v>478</v>
      </c>
      <c r="B9" s="11">
        <f>1</f>
        <v>1</v>
      </c>
    </row>
    <row r="10" spans="1:20" x14ac:dyDescent="0.25">
      <c r="A10" s="12" t="s">
        <v>479</v>
      </c>
      <c r="B10" s="11">
        <v>20</v>
      </c>
    </row>
    <row r="12" spans="1:20" x14ac:dyDescent="0.25">
      <c r="A12" s="12" t="s">
        <v>480</v>
      </c>
      <c r="B12" s="11" t="s">
        <v>768</v>
      </c>
      <c r="C12" s="11" t="s">
        <v>481</v>
      </c>
      <c r="D12" s="11" t="s">
        <v>482</v>
      </c>
      <c r="E12" s="11" t="b">
        <v>1</v>
      </c>
      <c r="F12" s="11">
        <v>0</v>
      </c>
      <c r="G12" s="11">
        <v>4</v>
      </c>
    </row>
    <row r="13" spans="1:20" x14ac:dyDescent="0.25">
      <c r="A13" s="12" t="s">
        <v>483</v>
      </c>
      <c r="B13" s="11">
        <f>'2011'!$A$1:$A$201</f>
        <v>12</v>
      </c>
    </row>
    <row r="14" spans="1:20" x14ac:dyDescent="0.25">
      <c r="A14" s="12" t="s">
        <v>484</v>
      </c>
    </row>
    <row r="15" spans="1:20" x14ac:dyDescent="0.25">
      <c r="A15" s="12" t="s">
        <v>485</v>
      </c>
      <c r="B15" s="11" t="s">
        <v>769</v>
      </c>
      <c r="C15" s="11" t="s">
        <v>486</v>
      </c>
      <c r="D15" s="11" t="s">
        <v>487</v>
      </c>
      <c r="E15" s="11" t="b">
        <v>1</v>
      </c>
      <c r="F15" s="11">
        <v>0</v>
      </c>
      <c r="G15" s="11">
        <v>4</v>
      </c>
    </row>
    <row r="16" spans="1:20" x14ac:dyDescent="0.25">
      <c r="A16" s="12" t="s">
        <v>488</v>
      </c>
      <c r="B16" s="11" t="str">
        <f>'2011'!$B$1:$B$201</f>
        <v>Hunter Mahan</v>
      </c>
    </row>
    <row r="17" spans="1:7" x14ac:dyDescent="0.25">
      <c r="A17" s="12" t="s">
        <v>489</v>
      </c>
    </row>
    <row r="18" spans="1:7" x14ac:dyDescent="0.25">
      <c r="A18" s="12" t="s">
        <v>490</v>
      </c>
      <c r="B18" s="11" t="s">
        <v>770</v>
      </c>
      <c r="C18" s="11" t="s">
        <v>491</v>
      </c>
      <c r="D18" s="11" t="s">
        <v>492</v>
      </c>
      <c r="E18" s="11" t="b">
        <v>1</v>
      </c>
      <c r="F18" s="11">
        <v>0</v>
      </c>
      <c r="G18" s="11">
        <v>4</v>
      </c>
    </row>
    <row r="19" spans="1:7" x14ac:dyDescent="0.25">
      <c r="A19" s="12" t="s">
        <v>493</v>
      </c>
      <c r="B19" s="11">
        <f>'2011'!$C$1:$C$201</f>
        <v>31</v>
      </c>
    </row>
    <row r="20" spans="1:7" x14ac:dyDescent="0.25">
      <c r="A20" s="12" t="s">
        <v>494</v>
      </c>
    </row>
    <row r="21" spans="1:7" x14ac:dyDescent="0.25">
      <c r="A21" s="12" t="s">
        <v>495</v>
      </c>
      <c r="B21" s="11" t="s">
        <v>771</v>
      </c>
      <c r="C21" s="11" t="s">
        <v>496</v>
      </c>
      <c r="D21" s="11" t="s">
        <v>497</v>
      </c>
      <c r="E21" s="11" t="b">
        <v>1</v>
      </c>
      <c r="F21" s="11">
        <v>0</v>
      </c>
      <c r="G21" s="11">
        <v>4</v>
      </c>
    </row>
    <row r="22" spans="1:7" x14ac:dyDescent="0.25">
      <c r="A22" s="12" t="s">
        <v>498</v>
      </c>
      <c r="B22" s="11">
        <f>'2011'!$D$1:$D$201</f>
        <v>23</v>
      </c>
    </row>
    <row r="23" spans="1:7" x14ac:dyDescent="0.25">
      <c r="A23" s="12" t="s">
        <v>499</v>
      </c>
    </row>
    <row r="24" spans="1:7" x14ac:dyDescent="0.25">
      <c r="A24" s="12" t="s">
        <v>500</v>
      </c>
      <c r="B24" s="11" t="s">
        <v>772</v>
      </c>
      <c r="C24" s="11" t="s">
        <v>501</v>
      </c>
      <c r="D24" s="11" t="s">
        <v>502</v>
      </c>
      <c r="E24" s="11" t="b">
        <v>1</v>
      </c>
      <c r="F24" s="11">
        <v>0</v>
      </c>
      <c r="G24" s="11">
        <v>4</v>
      </c>
    </row>
    <row r="25" spans="1:7" x14ac:dyDescent="0.25">
      <c r="A25" s="12" t="s">
        <v>503</v>
      </c>
      <c r="B25" s="11">
        <f>'2011'!$E$1:$E$201</f>
        <v>56</v>
      </c>
    </row>
    <row r="26" spans="1:7" x14ac:dyDescent="0.25">
      <c r="A26" s="12" t="s">
        <v>504</v>
      </c>
    </row>
    <row r="27" spans="1:7" x14ac:dyDescent="0.25">
      <c r="A27" s="12" t="s">
        <v>505</v>
      </c>
      <c r="B27" s="11" t="s">
        <v>773</v>
      </c>
      <c r="C27" s="11" t="s">
        <v>506</v>
      </c>
      <c r="D27" s="11" t="s">
        <v>507</v>
      </c>
      <c r="E27" s="11" t="b">
        <v>1</v>
      </c>
      <c r="F27" s="11">
        <v>0</v>
      </c>
      <c r="G27" s="11">
        <v>4</v>
      </c>
    </row>
    <row r="28" spans="1:7" x14ac:dyDescent="0.25">
      <c r="A28" s="12" t="s">
        <v>508</v>
      </c>
      <c r="B28" s="11">
        <f>'2011'!$F$1:$F$201</f>
        <v>18</v>
      </c>
    </row>
    <row r="29" spans="1:7" x14ac:dyDescent="0.25">
      <c r="A29" s="12" t="s">
        <v>509</v>
      </c>
    </row>
    <row r="30" spans="1:7" x14ac:dyDescent="0.25">
      <c r="A30" s="12" t="s">
        <v>510</v>
      </c>
      <c r="B30" s="11" t="s">
        <v>774</v>
      </c>
      <c r="C30" s="11" t="s">
        <v>511</v>
      </c>
      <c r="D30" s="11" t="s">
        <v>512</v>
      </c>
      <c r="E30" s="11" t="b">
        <v>1</v>
      </c>
      <c r="F30" s="11">
        <v>0</v>
      </c>
      <c r="G30" s="11">
        <v>4</v>
      </c>
    </row>
    <row r="31" spans="1:7" x14ac:dyDescent="0.25">
      <c r="A31" s="12" t="s">
        <v>513</v>
      </c>
      <c r="B31" s="11">
        <f>'2011'!$G$1:$G$201</f>
        <v>5</v>
      </c>
    </row>
    <row r="32" spans="1:7" x14ac:dyDescent="0.25">
      <c r="A32" s="12" t="s">
        <v>514</v>
      </c>
    </row>
    <row r="33" spans="1:7" x14ac:dyDescent="0.25">
      <c r="A33" s="12" t="s">
        <v>515</v>
      </c>
      <c r="B33" s="11" t="s">
        <v>775</v>
      </c>
      <c r="C33" s="11" t="s">
        <v>516</v>
      </c>
      <c r="D33" s="11" t="s">
        <v>517</v>
      </c>
      <c r="E33" s="11" t="b">
        <v>1</v>
      </c>
      <c r="F33" s="11">
        <v>0</v>
      </c>
      <c r="G33" s="11">
        <v>4</v>
      </c>
    </row>
    <row r="34" spans="1:7" x14ac:dyDescent="0.25">
      <c r="A34" s="12" t="s">
        <v>518</v>
      </c>
      <c r="B34" s="11">
        <f>'2011'!$H$1:$H$201</f>
        <v>0</v>
      </c>
    </row>
    <row r="35" spans="1:7" x14ac:dyDescent="0.25">
      <c r="A35" s="12" t="s">
        <v>519</v>
      </c>
    </row>
    <row r="36" spans="1:7" x14ac:dyDescent="0.25">
      <c r="A36" s="12" t="s">
        <v>520</v>
      </c>
      <c r="B36" s="11" t="s">
        <v>776</v>
      </c>
      <c r="C36" s="11" t="s">
        <v>521</v>
      </c>
      <c r="D36" s="11" t="s">
        <v>522</v>
      </c>
      <c r="E36" s="11" t="b">
        <v>1</v>
      </c>
      <c r="F36" s="11">
        <v>0</v>
      </c>
      <c r="G36" s="11">
        <v>4</v>
      </c>
    </row>
    <row r="37" spans="1:7" x14ac:dyDescent="0.25">
      <c r="A37" s="12" t="s">
        <v>523</v>
      </c>
      <c r="B37" s="13">
        <f>'2011'!$I$1:$I$201</f>
        <v>2174191.2999999998</v>
      </c>
    </row>
    <row r="38" spans="1:7" x14ac:dyDescent="0.25">
      <c r="A38" s="12" t="s">
        <v>524</v>
      </c>
    </row>
    <row r="39" spans="1:7" x14ac:dyDescent="0.25">
      <c r="A39" s="12" t="s">
        <v>525</v>
      </c>
      <c r="B39" s="11" t="s">
        <v>777</v>
      </c>
      <c r="C39" s="11" t="s">
        <v>526</v>
      </c>
      <c r="D39" s="11" t="s">
        <v>527</v>
      </c>
      <c r="E39" s="11" t="b">
        <v>1</v>
      </c>
      <c r="F39" s="11">
        <v>0</v>
      </c>
      <c r="G39" s="11">
        <v>4</v>
      </c>
    </row>
    <row r="40" spans="1:7" x14ac:dyDescent="0.25">
      <c r="A40" s="12" t="s">
        <v>528</v>
      </c>
      <c r="B40" s="11">
        <f>'2011'!$J$1:$J$201</f>
        <v>292.8</v>
      </c>
    </row>
    <row r="41" spans="1:7" x14ac:dyDescent="0.25">
      <c r="A41" s="12" t="s">
        <v>529</v>
      </c>
    </row>
    <row r="42" spans="1:7" x14ac:dyDescent="0.25">
      <c r="A42" s="12" t="s">
        <v>530</v>
      </c>
      <c r="B42" s="11" t="s">
        <v>778</v>
      </c>
      <c r="C42" s="11" t="s">
        <v>531</v>
      </c>
      <c r="D42" s="11" t="s">
        <v>532</v>
      </c>
      <c r="E42" s="11" t="b">
        <v>1</v>
      </c>
      <c r="F42" s="11">
        <v>0</v>
      </c>
      <c r="G42" s="11">
        <v>4</v>
      </c>
    </row>
    <row r="43" spans="1:7" x14ac:dyDescent="0.25">
      <c r="A43" s="12" t="s">
        <v>533</v>
      </c>
      <c r="B43" s="11">
        <f>'2011'!$K$1:$K$201</f>
        <v>56.9</v>
      </c>
    </row>
    <row r="44" spans="1:7" x14ac:dyDescent="0.25">
      <c r="A44" s="12" t="s">
        <v>534</v>
      </c>
    </row>
    <row r="45" spans="1:7" x14ac:dyDescent="0.25">
      <c r="A45" s="12" t="s">
        <v>535</v>
      </c>
      <c r="B45" s="11" t="s">
        <v>779</v>
      </c>
      <c r="C45" s="11" t="s">
        <v>536</v>
      </c>
      <c r="D45" s="11" t="s">
        <v>537</v>
      </c>
      <c r="E45" s="11" t="b">
        <v>1</v>
      </c>
      <c r="F45" s="11">
        <v>0</v>
      </c>
      <c r="G45" s="11">
        <v>4</v>
      </c>
    </row>
    <row r="46" spans="1:7" x14ac:dyDescent="0.25">
      <c r="A46" s="12" t="s">
        <v>538</v>
      </c>
      <c r="B46" s="11">
        <f>'2011'!$L$1:$L$201</f>
        <v>66.400000000000006</v>
      </c>
    </row>
    <row r="47" spans="1:7" x14ac:dyDescent="0.25">
      <c r="A47" s="12" t="s">
        <v>539</v>
      </c>
    </row>
    <row r="48" spans="1:7" x14ac:dyDescent="0.25">
      <c r="A48" s="12" t="s">
        <v>540</v>
      </c>
      <c r="B48" s="11" t="s">
        <v>780</v>
      </c>
      <c r="C48" s="11" t="s">
        <v>541</v>
      </c>
      <c r="D48" s="11" t="s">
        <v>542</v>
      </c>
      <c r="E48" s="11" t="b">
        <v>1</v>
      </c>
      <c r="F48" s="11">
        <v>0</v>
      </c>
      <c r="G48" s="11">
        <v>4</v>
      </c>
    </row>
    <row r="49" spans="1:7" x14ac:dyDescent="0.25">
      <c r="A49" s="12" t="s">
        <v>543</v>
      </c>
      <c r="B49" s="11">
        <f>'2011'!$M$1:$M$201</f>
        <v>1.772</v>
      </c>
    </row>
    <row r="50" spans="1:7" x14ac:dyDescent="0.25">
      <c r="A50" s="12" t="s">
        <v>544</v>
      </c>
    </row>
    <row r="51" spans="1:7" x14ac:dyDescent="0.25">
      <c r="A51" s="12" t="s">
        <v>545</v>
      </c>
      <c r="B51" s="11" t="s">
        <v>781</v>
      </c>
      <c r="C51" s="11" t="s">
        <v>546</v>
      </c>
      <c r="D51" s="11" t="s">
        <v>547</v>
      </c>
      <c r="E51" s="11" t="b">
        <v>1</v>
      </c>
      <c r="F51" s="11">
        <v>0</v>
      </c>
      <c r="G51" s="11">
        <v>4</v>
      </c>
    </row>
    <row r="52" spans="1:7" x14ac:dyDescent="0.25">
      <c r="A52" s="12" t="s">
        <v>548</v>
      </c>
      <c r="B52" s="11">
        <f>'2011'!$N$1:$N$201</f>
        <v>47.3</v>
      </c>
    </row>
    <row r="53" spans="1:7" x14ac:dyDescent="0.25">
      <c r="A53" s="12" t="s">
        <v>549</v>
      </c>
    </row>
    <row r="54" spans="1:7" x14ac:dyDescent="0.25">
      <c r="A54" s="12" t="s">
        <v>550</v>
      </c>
      <c r="B54" s="11" t="s">
        <v>782</v>
      </c>
      <c r="C54" s="11" t="s">
        <v>551</v>
      </c>
      <c r="D54" s="11" t="s">
        <v>552</v>
      </c>
      <c r="E54" s="11" t="b">
        <v>1</v>
      </c>
      <c r="F54" s="11">
        <v>0</v>
      </c>
      <c r="G54" s="11">
        <v>4</v>
      </c>
    </row>
    <row r="55" spans="1:7" x14ac:dyDescent="0.25">
      <c r="A55" s="12" t="s">
        <v>553</v>
      </c>
      <c r="B55" s="11">
        <f>'2011'!$O$1:$O$201</f>
        <v>7</v>
      </c>
    </row>
    <row r="56" spans="1:7" x14ac:dyDescent="0.25">
      <c r="A56" s="12" t="s">
        <v>554</v>
      </c>
    </row>
    <row r="57" spans="1:7" x14ac:dyDescent="0.25">
      <c r="A57" s="12" t="s">
        <v>555</v>
      </c>
      <c r="B57" s="11" t="s">
        <v>783</v>
      </c>
      <c r="C57" s="11" t="s">
        <v>556</v>
      </c>
      <c r="D57" s="11" t="s">
        <v>557</v>
      </c>
      <c r="E57" s="11" t="b">
        <v>1</v>
      </c>
      <c r="F57" s="11">
        <v>0</v>
      </c>
      <c r="G57" s="11">
        <v>4</v>
      </c>
    </row>
    <row r="58" spans="1:7" x14ac:dyDescent="0.25">
      <c r="A58" s="12" t="s">
        <v>558</v>
      </c>
      <c r="B58" s="11">
        <f>'2011'!$P$1:$P$201</f>
        <v>321</v>
      </c>
    </row>
    <row r="59" spans="1:7" x14ac:dyDescent="0.25">
      <c r="A59" s="12" t="s">
        <v>559</v>
      </c>
    </row>
    <row r="60" spans="1:7" x14ac:dyDescent="0.25">
      <c r="A60" s="12" t="s">
        <v>560</v>
      </c>
      <c r="B60" s="11" t="s">
        <v>784</v>
      </c>
      <c r="C60" s="11" t="s">
        <v>561</v>
      </c>
      <c r="D60" s="11" t="s">
        <v>562</v>
      </c>
      <c r="E60" s="11" t="b">
        <v>1</v>
      </c>
      <c r="F60" s="11">
        <v>0</v>
      </c>
      <c r="G60" s="11">
        <v>4</v>
      </c>
    </row>
    <row r="61" spans="1:7" x14ac:dyDescent="0.25">
      <c r="A61" s="12" t="s">
        <v>563</v>
      </c>
      <c r="B61" s="11">
        <f>'2011'!$Q$1:$Q$201</f>
        <v>1017</v>
      </c>
    </row>
    <row r="62" spans="1:7" x14ac:dyDescent="0.25">
      <c r="A62" s="12" t="s">
        <v>564</v>
      </c>
    </row>
    <row r="63" spans="1:7" x14ac:dyDescent="0.25">
      <c r="A63" s="12" t="s">
        <v>565</v>
      </c>
      <c r="B63" s="11" t="s">
        <v>785</v>
      </c>
      <c r="C63" s="11" t="s">
        <v>566</v>
      </c>
      <c r="D63" s="11" t="s">
        <v>567</v>
      </c>
      <c r="E63" s="11" t="b">
        <v>1</v>
      </c>
      <c r="F63" s="11">
        <v>0</v>
      </c>
      <c r="G63" s="11">
        <v>4</v>
      </c>
    </row>
    <row r="64" spans="1:7" x14ac:dyDescent="0.25">
      <c r="A64" s="12" t="s">
        <v>568</v>
      </c>
      <c r="B64" s="11">
        <f>'2011'!$R$1:$R$201</f>
        <v>196</v>
      </c>
    </row>
    <row r="65" spans="1:7" x14ac:dyDescent="0.25">
      <c r="A65" s="12" t="s">
        <v>569</v>
      </c>
    </row>
    <row r="66" spans="1:7" x14ac:dyDescent="0.25">
      <c r="A66" s="12" t="s">
        <v>570</v>
      </c>
      <c r="B66" s="11" t="s">
        <v>786</v>
      </c>
      <c r="C66" s="11" t="s">
        <v>571</v>
      </c>
      <c r="D66" s="11" t="s">
        <v>755</v>
      </c>
      <c r="E66" s="11" t="b">
        <v>1</v>
      </c>
      <c r="F66" s="11">
        <v>0</v>
      </c>
      <c r="G66" s="11">
        <v>4</v>
      </c>
    </row>
    <row r="67" spans="1:7" x14ac:dyDescent="0.25">
      <c r="A67" s="12" t="s">
        <v>573</v>
      </c>
      <c r="B67" s="11">
        <f>'2011'!$T$1:$T$201</f>
        <v>50761.718518518515</v>
      </c>
    </row>
    <row r="68" spans="1:7" x14ac:dyDescent="0.25">
      <c r="A68" s="12" t="s">
        <v>574</v>
      </c>
    </row>
    <row r="69" spans="1:7" x14ac:dyDescent="0.25">
      <c r="A69" s="12" t="s">
        <v>575</v>
      </c>
      <c r="B69" s="11" t="s">
        <v>787</v>
      </c>
      <c r="C69" s="11" t="s">
        <v>576</v>
      </c>
      <c r="D69" s="11" t="s">
        <v>572</v>
      </c>
      <c r="E69" s="11" t="b">
        <v>1</v>
      </c>
      <c r="F69" s="11">
        <v>0</v>
      </c>
      <c r="G69" s="11">
        <v>4</v>
      </c>
    </row>
    <row r="70" spans="1:7" x14ac:dyDescent="0.25">
      <c r="A70" s="12" t="s">
        <v>577</v>
      </c>
      <c r="B70" s="11">
        <f>'2011'!$S$1:$S$201</f>
        <v>3.3461538461538463</v>
      </c>
    </row>
    <row r="71" spans="1:7" x14ac:dyDescent="0.25">
      <c r="A71" s="12" t="s">
        <v>578</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workbookViewId="0"/>
  </sheetViews>
  <sheetFormatPr defaultColWidth="30.7109375" defaultRowHeight="15" x14ac:dyDescent="0.25"/>
  <cols>
    <col min="1" max="1" width="30.7109375" style="12"/>
    <col min="2" max="16384" width="30.7109375" style="11"/>
  </cols>
  <sheetData>
    <row r="1" spans="1:20" x14ac:dyDescent="0.25">
      <c r="A1" s="12" t="s">
        <v>467</v>
      </c>
      <c r="B1" s="11" t="s">
        <v>620</v>
      </c>
      <c r="C1" s="11" t="s">
        <v>458</v>
      </c>
      <c r="D1" s="11">
        <v>6</v>
      </c>
      <c r="E1" s="11" t="s">
        <v>459</v>
      </c>
      <c r="F1" s="11">
        <v>0</v>
      </c>
      <c r="G1" s="11" t="s">
        <v>460</v>
      </c>
      <c r="H1" s="11">
        <v>0</v>
      </c>
      <c r="I1" s="11" t="s">
        <v>461</v>
      </c>
      <c r="J1" s="11">
        <v>1</v>
      </c>
      <c r="K1" s="11" t="s">
        <v>462</v>
      </c>
      <c r="L1" s="11">
        <v>0</v>
      </c>
      <c r="M1" s="11" t="s">
        <v>463</v>
      </c>
      <c r="N1" s="11">
        <v>0</v>
      </c>
      <c r="O1" s="11" t="s">
        <v>464</v>
      </c>
      <c r="P1" s="11">
        <v>1</v>
      </c>
      <c r="Q1" s="11" t="s">
        <v>465</v>
      </c>
      <c r="R1" s="11">
        <v>0</v>
      </c>
      <c r="S1" s="11" t="s">
        <v>466</v>
      </c>
      <c r="T1" s="11">
        <v>0</v>
      </c>
    </row>
    <row r="2" spans="1:20" x14ac:dyDescent="0.25">
      <c r="A2" s="12" t="s">
        <v>469</v>
      </c>
      <c r="B2" s="11" t="s">
        <v>621</v>
      </c>
    </row>
    <row r="3" spans="1:20" x14ac:dyDescent="0.25">
      <c r="A3" s="12" t="s">
        <v>471</v>
      </c>
      <c r="B3" s="11" t="b">
        <f>IF(B10&gt;256,"TripUpST110AndEarlier",FALSE)</f>
        <v>0</v>
      </c>
    </row>
    <row r="4" spans="1:20" x14ac:dyDescent="0.25">
      <c r="A4" s="12" t="s">
        <v>472</v>
      </c>
      <c r="B4" s="11" t="s">
        <v>473</v>
      </c>
    </row>
    <row r="5" spans="1:20" x14ac:dyDescent="0.25">
      <c r="A5" s="12" t="s">
        <v>474</v>
      </c>
      <c r="B5" s="11" t="b">
        <v>1</v>
      </c>
    </row>
    <row r="6" spans="1:20" x14ac:dyDescent="0.25">
      <c r="A6" s="12" t="s">
        <v>475</v>
      </c>
      <c r="B6" s="11" t="b">
        <v>1</v>
      </c>
    </row>
    <row r="7" spans="1:20" x14ac:dyDescent="0.25">
      <c r="A7" s="12" t="s">
        <v>476</v>
      </c>
      <c r="B7" s="11" t="str">
        <f>'2009'!$A$1:$T$201</f>
        <v>Sean O'Hair</v>
      </c>
    </row>
    <row r="8" spans="1:20" x14ac:dyDescent="0.25">
      <c r="A8" s="12" t="s">
        <v>477</v>
      </c>
      <c r="B8" s="11">
        <v>1</v>
      </c>
    </row>
    <row r="9" spans="1:20" x14ac:dyDescent="0.25">
      <c r="A9" s="12" t="s">
        <v>478</v>
      </c>
      <c r="B9" s="11">
        <f>1</f>
        <v>1</v>
      </c>
    </row>
    <row r="10" spans="1:20" x14ac:dyDescent="0.25">
      <c r="A10" s="12" t="s">
        <v>479</v>
      </c>
      <c r="B10" s="11">
        <v>20</v>
      </c>
    </row>
    <row r="12" spans="1:20" x14ac:dyDescent="0.25">
      <c r="A12" s="12" t="s">
        <v>480</v>
      </c>
      <c r="B12" s="11" t="s">
        <v>908</v>
      </c>
      <c r="C12" s="11" t="s">
        <v>481</v>
      </c>
      <c r="D12" s="11" t="s">
        <v>622</v>
      </c>
      <c r="E12" s="11" t="b">
        <v>1</v>
      </c>
      <c r="F12" s="11">
        <v>0</v>
      </c>
      <c r="G12" s="11">
        <v>4</v>
      </c>
    </row>
    <row r="13" spans="1:20" x14ac:dyDescent="0.25">
      <c r="A13" s="12" t="s">
        <v>483</v>
      </c>
      <c r="B13" s="11">
        <f>'2009'!$A$1:$A$201</f>
        <v>12</v>
      </c>
    </row>
    <row r="14" spans="1:20" x14ac:dyDescent="0.25">
      <c r="A14" s="12" t="s">
        <v>484</v>
      </c>
    </row>
    <row r="15" spans="1:20" x14ac:dyDescent="0.25">
      <c r="A15" s="12" t="s">
        <v>485</v>
      </c>
      <c r="B15" s="11" t="s">
        <v>909</v>
      </c>
      <c r="C15" s="11" t="s">
        <v>486</v>
      </c>
      <c r="D15" s="11" t="s">
        <v>623</v>
      </c>
      <c r="E15" s="11" t="b">
        <v>1</v>
      </c>
      <c r="F15" s="11">
        <v>0</v>
      </c>
      <c r="G15" s="11">
        <v>4</v>
      </c>
    </row>
    <row r="16" spans="1:20" x14ac:dyDescent="0.25">
      <c r="A16" s="12" t="s">
        <v>488</v>
      </c>
      <c r="B16" s="11" t="str">
        <f>'2009'!$B$1:$B$201</f>
        <v>Dustin Johnson</v>
      </c>
    </row>
    <row r="17" spans="1:7" x14ac:dyDescent="0.25">
      <c r="A17" s="12" t="s">
        <v>489</v>
      </c>
    </row>
    <row r="18" spans="1:7" x14ac:dyDescent="0.25">
      <c r="A18" s="12" t="s">
        <v>490</v>
      </c>
      <c r="B18" s="11" t="s">
        <v>910</v>
      </c>
      <c r="C18" s="11" t="s">
        <v>491</v>
      </c>
      <c r="D18" s="11" t="s">
        <v>624</v>
      </c>
      <c r="E18" s="11" t="b">
        <v>1</v>
      </c>
      <c r="F18" s="11">
        <v>0</v>
      </c>
      <c r="G18" s="11">
        <v>4</v>
      </c>
    </row>
    <row r="19" spans="1:7" x14ac:dyDescent="0.25">
      <c r="A19" s="12" t="s">
        <v>493</v>
      </c>
      <c r="B19" s="11">
        <f>'2009'!$C$1:$C$201</f>
        <v>34</v>
      </c>
    </row>
    <row r="20" spans="1:7" x14ac:dyDescent="0.25">
      <c r="A20" s="12" t="s">
        <v>494</v>
      </c>
    </row>
    <row r="21" spans="1:7" x14ac:dyDescent="0.25">
      <c r="A21" s="12" t="s">
        <v>495</v>
      </c>
      <c r="B21" s="11" t="s">
        <v>911</v>
      </c>
      <c r="C21" s="11" t="s">
        <v>496</v>
      </c>
      <c r="D21" s="11" t="s">
        <v>625</v>
      </c>
      <c r="E21" s="11" t="b">
        <v>1</v>
      </c>
      <c r="F21" s="11">
        <v>0</v>
      </c>
      <c r="G21" s="11">
        <v>4</v>
      </c>
    </row>
    <row r="22" spans="1:7" x14ac:dyDescent="0.25">
      <c r="A22" s="12" t="s">
        <v>498</v>
      </c>
      <c r="B22" s="11">
        <f>'2009'!$D$1:$D$201</f>
        <v>18</v>
      </c>
    </row>
    <row r="23" spans="1:7" x14ac:dyDescent="0.25">
      <c r="A23" s="12" t="s">
        <v>499</v>
      </c>
    </row>
    <row r="24" spans="1:7" x14ac:dyDescent="0.25">
      <c r="A24" s="12" t="s">
        <v>500</v>
      </c>
      <c r="B24" s="11" t="s">
        <v>912</v>
      </c>
      <c r="C24" s="11" t="s">
        <v>501</v>
      </c>
      <c r="D24" s="11" t="s">
        <v>626</v>
      </c>
      <c r="E24" s="11" t="b">
        <v>1</v>
      </c>
      <c r="F24" s="11">
        <v>0</v>
      </c>
      <c r="G24" s="11">
        <v>4</v>
      </c>
    </row>
    <row r="25" spans="1:7" x14ac:dyDescent="0.25">
      <c r="A25" s="12" t="s">
        <v>503</v>
      </c>
      <c r="B25" s="11">
        <f>'2009'!$E$1:$E$201</f>
        <v>82</v>
      </c>
    </row>
    <row r="26" spans="1:7" x14ac:dyDescent="0.25">
      <c r="A26" s="12" t="s">
        <v>504</v>
      </c>
    </row>
    <row r="27" spans="1:7" x14ac:dyDescent="0.25">
      <c r="A27" s="12" t="s">
        <v>505</v>
      </c>
      <c r="B27" s="11" t="s">
        <v>913</v>
      </c>
      <c r="C27" s="11" t="s">
        <v>506</v>
      </c>
      <c r="D27" s="11" t="s">
        <v>627</v>
      </c>
      <c r="E27" s="11" t="b">
        <v>1</v>
      </c>
      <c r="F27" s="11">
        <v>0</v>
      </c>
      <c r="G27" s="11">
        <v>4</v>
      </c>
    </row>
    <row r="28" spans="1:7" x14ac:dyDescent="0.25">
      <c r="A28" s="12" t="s">
        <v>508</v>
      </c>
      <c r="B28" s="11">
        <f>'2009'!$F$1:$F$201</f>
        <v>22</v>
      </c>
    </row>
    <row r="29" spans="1:7" x14ac:dyDescent="0.25">
      <c r="A29" s="12" t="s">
        <v>509</v>
      </c>
    </row>
    <row r="30" spans="1:7" x14ac:dyDescent="0.25">
      <c r="A30" s="12" t="s">
        <v>510</v>
      </c>
      <c r="B30" s="11" t="s">
        <v>914</v>
      </c>
      <c r="C30" s="11" t="s">
        <v>511</v>
      </c>
      <c r="D30" s="11" t="s">
        <v>628</v>
      </c>
      <c r="E30" s="11" t="b">
        <v>1</v>
      </c>
      <c r="F30" s="11">
        <v>0</v>
      </c>
      <c r="G30" s="11">
        <v>4</v>
      </c>
    </row>
    <row r="31" spans="1:7" x14ac:dyDescent="0.25">
      <c r="A31" s="12" t="s">
        <v>513</v>
      </c>
      <c r="B31" s="11">
        <f>'2009'!$G$1:$G$201</f>
        <v>5</v>
      </c>
    </row>
    <row r="32" spans="1:7" x14ac:dyDescent="0.25">
      <c r="A32" s="12" t="s">
        <v>514</v>
      </c>
    </row>
    <row r="33" spans="1:7" x14ac:dyDescent="0.25">
      <c r="A33" s="12" t="s">
        <v>515</v>
      </c>
      <c r="B33" s="11" t="s">
        <v>915</v>
      </c>
      <c r="C33" s="11" t="s">
        <v>516</v>
      </c>
      <c r="D33" s="11" t="s">
        <v>629</v>
      </c>
      <c r="E33" s="11" t="b">
        <v>1</v>
      </c>
      <c r="F33" s="11">
        <v>0</v>
      </c>
      <c r="G33" s="11">
        <v>4</v>
      </c>
    </row>
    <row r="34" spans="1:7" x14ac:dyDescent="0.25">
      <c r="A34" s="12" t="s">
        <v>518</v>
      </c>
      <c r="B34" s="11">
        <f>'2009'!$H$1:$H$201</f>
        <v>0</v>
      </c>
    </row>
    <row r="35" spans="1:7" x14ac:dyDescent="0.25">
      <c r="A35" s="12" t="s">
        <v>519</v>
      </c>
    </row>
    <row r="36" spans="1:7" x14ac:dyDescent="0.25">
      <c r="A36" s="12" t="s">
        <v>520</v>
      </c>
      <c r="B36" s="11" t="s">
        <v>916</v>
      </c>
      <c r="C36" s="11" t="s">
        <v>521</v>
      </c>
      <c r="D36" s="11" t="s">
        <v>630</v>
      </c>
      <c r="E36" s="11" t="b">
        <v>1</v>
      </c>
      <c r="F36" s="11">
        <v>0</v>
      </c>
      <c r="G36" s="11">
        <v>4</v>
      </c>
    </row>
    <row r="37" spans="1:7" x14ac:dyDescent="0.25">
      <c r="A37" s="12" t="s">
        <v>523</v>
      </c>
      <c r="B37" s="13">
        <f>'2009'!$I$1:$I$201</f>
        <v>2147157</v>
      </c>
    </row>
    <row r="38" spans="1:7" x14ac:dyDescent="0.25">
      <c r="A38" s="12" t="s">
        <v>524</v>
      </c>
    </row>
    <row r="39" spans="1:7" x14ac:dyDescent="0.25">
      <c r="A39" s="12" t="s">
        <v>525</v>
      </c>
      <c r="B39" s="11" t="s">
        <v>917</v>
      </c>
      <c r="C39" s="11" t="s">
        <v>526</v>
      </c>
      <c r="D39" s="11" t="s">
        <v>631</v>
      </c>
      <c r="E39" s="11" t="b">
        <v>1</v>
      </c>
      <c r="F39" s="11">
        <v>0</v>
      </c>
      <c r="G39" s="11">
        <v>4</v>
      </c>
    </row>
    <row r="40" spans="1:7" x14ac:dyDescent="0.25">
      <c r="A40" s="12" t="s">
        <v>528</v>
      </c>
      <c r="B40" s="11">
        <f>'2009'!$J$1:$J$201</f>
        <v>299</v>
      </c>
    </row>
    <row r="41" spans="1:7" x14ac:dyDescent="0.25">
      <c r="A41" s="12" t="s">
        <v>529</v>
      </c>
    </row>
    <row r="42" spans="1:7" x14ac:dyDescent="0.25">
      <c r="A42" s="12" t="s">
        <v>530</v>
      </c>
      <c r="B42" s="11" t="s">
        <v>918</v>
      </c>
      <c r="C42" s="11" t="s">
        <v>531</v>
      </c>
      <c r="D42" s="11" t="s">
        <v>632</v>
      </c>
      <c r="E42" s="11" t="b">
        <v>1</v>
      </c>
      <c r="F42" s="11">
        <v>0</v>
      </c>
      <c r="G42" s="11">
        <v>4</v>
      </c>
    </row>
    <row r="43" spans="1:7" x14ac:dyDescent="0.25">
      <c r="A43" s="12" t="s">
        <v>533</v>
      </c>
      <c r="B43" s="11">
        <f>'2009'!$K$1:$K$201</f>
        <v>66.900000000000006</v>
      </c>
    </row>
    <row r="44" spans="1:7" x14ac:dyDescent="0.25">
      <c r="A44" s="12" t="s">
        <v>534</v>
      </c>
    </row>
    <row r="45" spans="1:7" x14ac:dyDescent="0.25">
      <c r="A45" s="12" t="s">
        <v>535</v>
      </c>
      <c r="B45" s="11" t="s">
        <v>919</v>
      </c>
      <c r="C45" s="11" t="s">
        <v>536</v>
      </c>
      <c r="D45" s="11" t="s">
        <v>633</v>
      </c>
      <c r="E45" s="11" t="b">
        <v>1</v>
      </c>
      <c r="F45" s="11">
        <v>0</v>
      </c>
      <c r="G45" s="11">
        <v>4</v>
      </c>
    </row>
    <row r="46" spans="1:7" x14ac:dyDescent="0.25">
      <c r="A46" s="12" t="s">
        <v>538</v>
      </c>
      <c r="B46" s="11">
        <f>'2009'!$L$1:$L$201</f>
        <v>61.7</v>
      </c>
    </row>
    <row r="47" spans="1:7" x14ac:dyDescent="0.25">
      <c r="A47" s="12" t="s">
        <v>539</v>
      </c>
    </row>
    <row r="48" spans="1:7" x14ac:dyDescent="0.25">
      <c r="A48" s="12" t="s">
        <v>540</v>
      </c>
      <c r="B48" s="11" t="s">
        <v>920</v>
      </c>
      <c r="C48" s="11" t="s">
        <v>541</v>
      </c>
      <c r="D48" s="11" t="s">
        <v>634</v>
      </c>
      <c r="E48" s="11" t="b">
        <v>1</v>
      </c>
      <c r="F48" s="11">
        <v>0</v>
      </c>
      <c r="G48" s="11">
        <v>4</v>
      </c>
    </row>
    <row r="49" spans="1:7" x14ac:dyDescent="0.25">
      <c r="A49" s="12" t="s">
        <v>543</v>
      </c>
      <c r="B49" s="11">
        <f>'2009'!$M$1:$M$201</f>
        <v>1.7729999999999999</v>
      </c>
    </row>
    <row r="50" spans="1:7" x14ac:dyDescent="0.25">
      <c r="A50" s="12" t="s">
        <v>544</v>
      </c>
    </row>
    <row r="51" spans="1:7" x14ac:dyDescent="0.25">
      <c r="A51" s="12" t="s">
        <v>545</v>
      </c>
      <c r="B51" s="11" t="s">
        <v>921</v>
      </c>
      <c r="C51" s="11" t="s">
        <v>546</v>
      </c>
      <c r="D51" s="11" t="s">
        <v>635</v>
      </c>
      <c r="E51" s="11" t="b">
        <v>1</v>
      </c>
      <c r="F51" s="11">
        <v>0</v>
      </c>
      <c r="G51" s="11">
        <v>4</v>
      </c>
    </row>
    <row r="52" spans="1:7" x14ac:dyDescent="0.25">
      <c r="A52" s="12" t="s">
        <v>548</v>
      </c>
      <c r="B52" s="11">
        <f>'2009'!$N$1:$N$201</f>
        <v>55.2</v>
      </c>
    </row>
    <row r="53" spans="1:7" x14ac:dyDescent="0.25">
      <c r="A53" s="12" t="s">
        <v>549</v>
      </c>
    </row>
    <row r="54" spans="1:7" x14ac:dyDescent="0.25">
      <c r="A54" s="12" t="s">
        <v>550</v>
      </c>
      <c r="B54" s="11" t="s">
        <v>922</v>
      </c>
      <c r="C54" s="11" t="s">
        <v>551</v>
      </c>
      <c r="D54" s="11" t="s">
        <v>636</v>
      </c>
      <c r="E54" s="11" t="b">
        <v>1</v>
      </c>
      <c r="F54" s="11">
        <v>0</v>
      </c>
      <c r="G54" s="11">
        <v>4</v>
      </c>
    </row>
    <row r="55" spans="1:7" x14ac:dyDescent="0.25">
      <c r="A55" s="12" t="s">
        <v>553</v>
      </c>
      <c r="B55" s="11">
        <f>'2009'!$O$1:$O$201</f>
        <v>4</v>
      </c>
    </row>
    <row r="56" spans="1:7" x14ac:dyDescent="0.25">
      <c r="A56" s="12" t="s">
        <v>554</v>
      </c>
    </row>
    <row r="57" spans="1:7" x14ac:dyDescent="0.25">
      <c r="A57" s="12" t="s">
        <v>555</v>
      </c>
      <c r="B57" s="11" t="s">
        <v>923</v>
      </c>
      <c r="C57" s="11" t="s">
        <v>556</v>
      </c>
      <c r="D57" s="11" t="s">
        <v>637</v>
      </c>
      <c r="E57" s="11" t="b">
        <v>1</v>
      </c>
      <c r="F57" s="11">
        <v>0</v>
      </c>
      <c r="G57" s="11">
        <v>4</v>
      </c>
    </row>
    <row r="58" spans="1:7" x14ac:dyDescent="0.25">
      <c r="A58" s="12" t="s">
        <v>558</v>
      </c>
      <c r="B58" s="11">
        <f>'2009'!$P$1:$P$201</f>
        <v>298</v>
      </c>
    </row>
    <row r="59" spans="1:7" x14ac:dyDescent="0.25">
      <c r="A59" s="12" t="s">
        <v>559</v>
      </c>
    </row>
    <row r="60" spans="1:7" x14ac:dyDescent="0.25">
      <c r="A60" s="12" t="s">
        <v>560</v>
      </c>
      <c r="B60" s="11" t="s">
        <v>924</v>
      </c>
      <c r="C60" s="11" t="s">
        <v>561</v>
      </c>
      <c r="D60" s="11" t="s">
        <v>638</v>
      </c>
      <c r="E60" s="11" t="b">
        <v>1</v>
      </c>
      <c r="F60" s="11">
        <v>0</v>
      </c>
      <c r="G60" s="11">
        <v>4</v>
      </c>
    </row>
    <row r="61" spans="1:7" x14ac:dyDescent="0.25">
      <c r="A61" s="12" t="s">
        <v>563</v>
      </c>
      <c r="B61" s="11">
        <f>'2009'!$Q$1:$Q$201</f>
        <v>784</v>
      </c>
    </row>
    <row r="62" spans="1:7" x14ac:dyDescent="0.25">
      <c r="A62" s="12" t="s">
        <v>564</v>
      </c>
    </row>
    <row r="63" spans="1:7" x14ac:dyDescent="0.25">
      <c r="A63" s="12" t="s">
        <v>565</v>
      </c>
      <c r="B63" s="11" t="s">
        <v>925</v>
      </c>
      <c r="C63" s="11" t="s">
        <v>566</v>
      </c>
      <c r="D63" s="11" t="s">
        <v>639</v>
      </c>
      <c r="E63" s="11" t="b">
        <v>1</v>
      </c>
      <c r="F63" s="11">
        <v>0</v>
      </c>
      <c r="G63" s="11">
        <v>4</v>
      </c>
    </row>
    <row r="64" spans="1:7" x14ac:dyDescent="0.25">
      <c r="A64" s="12" t="s">
        <v>568</v>
      </c>
      <c r="B64" s="11">
        <f>'2009'!$R$1:$R$201</f>
        <v>165</v>
      </c>
    </row>
    <row r="65" spans="1:7" x14ac:dyDescent="0.25">
      <c r="A65" s="12" t="s">
        <v>569</v>
      </c>
    </row>
    <row r="66" spans="1:7" x14ac:dyDescent="0.25">
      <c r="A66" s="12" t="s">
        <v>570</v>
      </c>
      <c r="B66" s="11" t="s">
        <v>926</v>
      </c>
      <c r="C66" s="11" t="s">
        <v>571</v>
      </c>
      <c r="D66" s="11" t="s">
        <v>753</v>
      </c>
      <c r="E66" s="11" t="b">
        <v>1</v>
      </c>
      <c r="F66" s="11">
        <v>0</v>
      </c>
      <c r="G66" s="11">
        <v>4</v>
      </c>
    </row>
    <row r="67" spans="1:7" x14ac:dyDescent="0.25">
      <c r="A67" s="12" t="s">
        <v>573</v>
      </c>
      <c r="B67" s="11">
        <f>'2009'!$T$1:$T$201</f>
        <v>45517.951724137936</v>
      </c>
    </row>
    <row r="68" spans="1:7" x14ac:dyDescent="0.25">
      <c r="A68" s="12" t="s">
        <v>574</v>
      </c>
    </row>
    <row r="69" spans="1:7" x14ac:dyDescent="0.25">
      <c r="A69" s="12" t="s">
        <v>575</v>
      </c>
      <c r="B69" s="11" t="s">
        <v>927</v>
      </c>
      <c r="C69" s="11" t="s">
        <v>576</v>
      </c>
      <c r="D69" s="11" t="s">
        <v>745</v>
      </c>
      <c r="E69" s="11" t="b">
        <v>1</v>
      </c>
      <c r="F69" s="11">
        <v>0</v>
      </c>
      <c r="G69" s="11">
        <v>4</v>
      </c>
    </row>
    <row r="70" spans="1:7" x14ac:dyDescent="0.25">
      <c r="A70" s="12" t="s">
        <v>577</v>
      </c>
      <c r="B70" s="11">
        <f>'2009'!$S$1:$S$201</f>
        <v>3.870967741935484</v>
      </c>
    </row>
    <row r="71" spans="1:7" x14ac:dyDescent="0.25">
      <c r="A71" s="12" t="s">
        <v>578</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workbookViewId="0"/>
  </sheetViews>
  <sheetFormatPr defaultColWidth="30.7109375" defaultRowHeight="15" x14ac:dyDescent="0.25"/>
  <cols>
    <col min="1" max="1" width="30.7109375" style="12"/>
    <col min="2" max="16384" width="30.7109375" style="11"/>
  </cols>
  <sheetData>
    <row r="1" spans="1:20" x14ac:dyDescent="0.25">
      <c r="A1" s="12" t="s">
        <v>467</v>
      </c>
      <c r="B1" s="11" t="s">
        <v>662</v>
      </c>
      <c r="C1" s="11" t="s">
        <v>458</v>
      </c>
      <c r="D1" s="11">
        <v>6</v>
      </c>
      <c r="E1" s="11" t="s">
        <v>459</v>
      </c>
      <c r="F1" s="11">
        <v>0</v>
      </c>
      <c r="G1" s="11" t="s">
        <v>460</v>
      </c>
      <c r="H1" s="11">
        <v>0</v>
      </c>
      <c r="I1" s="11" t="s">
        <v>461</v>
      </c>
      <c r="J1" s="11">
        <v>1</v>
      </c>
      <c r="K1" s="11" t="s">
        <v>462</v>
      </c>
      <c r="L1" s="11">
        <v>0</v>
      </c>
      <c r="M1" s="11" t="s">
        <v>463</v>
      </c>
      <c r="N1" s="11">
        <v>0</v>
      </c>
      <c r="O1" s="11" t="s">
        <v>464</v>
      </c>
      <c r="P1" s="11">
        <v>1</v>
      </c>
      <c r="Q1" s="11" t="s">
        <v>465</v>
      </c>
      <c r="R1" s="11">
        <v>0</v>
      </c>
      <c r="S1" s="11" t="s">
        <v>466</v>
      </c>
      <c r="T1" s="11">
        <v>0</v>
      </c>
    </row>
    <row r="2" spans="1:20" x14ac:dyDescent="0.25">
      <c r="A2" s="12" t="s">
        <v>469</v>
      </c>
      <c r="B2" s="11" t="s">
        <v>663</v>
      </c>
    </row>
    <row r="3" spans="1:20" x14ac:dyDescent="0.25">
      <c r="A3" s="12" t="s">
        <v>471</v>
      </c>
      <c r="B3" s="11" t="b">
        <f>IF(B10&gt;256,"TripUpST110AndEarlier",FALSE)</f>
        <v>0</v>
      </c>
    </row>
    <row r="4" spans="1:20" x14ac:dyDescent="0.25">
      <c r="A4" s="12" t="s">
        <v>472</v>
      </c>
      <c r="B4" s="11" t="s">
        <v>473</v>
      </c>
    </row>
    <row r="5" spans="1:20" x14ac:dyDescent="0.25">
      <c r="A5" s="12" t="s">
        <v>474</v>
      </c>
      <c r="B5" s="11" t="b">
        <v>1</v>
      </c>
    </row>
    <row r="6" spans="1:20" x14ac:dyDescent="0.25">
      <c r="A6" s="12" t="s">
        <v>475</v>
      </c>
      <c r="B6" s="11" t="b">
        <v>1</v>
      </c>
    </row>
    <row r="7" spans="1:20" x14ac:dyDescent="0.25">
      <c r="A7" s="12" t="s">
        <v>476</v>
      </c>
      <c r="B7" s="11" t="str">
        <f>'2007'!$A$1:$T$201</f>
        <v>Rory Sabbatini</v>
      </c>
    </row>
    <row r="8" spans="1:20" x14ac:dyDescent="0.25">
      <c r="A8" s="12" t="s">
        <v>477</v>
      </c>
      <c r="B8" s="11">
        <v>1</v>
      </c>
    </row>
    <row r="9" spans="1:20" x14ac:dyDescent="0.25">
      <c r="A9" s="12" t="s">
        <v>478</v>
      </c>
      <c r="B9" s="11">
        <f>1</f>
        <v>1</v>
      </c>
    </row>
    <row r="10" spans="1:20" x14ac:dyDescent="0.25">
      <c r="A10" s="12" t="s">
        <v>479</v>
      </c>
      <c r="B10" s="11">
        <v>20</v>
      </c>
    </row>
    <row r="12" spans="1:20" x14ac:dyDescent="0.25">
      <c r="A12" s="12" t="s">
        <v>480</v>
      </c>
      <c r="B12" s="11" t="s">
        <v>928</v>
      </c>
      <c r="C12" s="11" t="s">
        <v>481</v>
      </c>
      <c r="D12" s="11" t="s">
        <v>664</v>
      </c>
      <c r="E12" s="11" t="b">
        <v>1</v>
      </c>
      <c r="F12" s="11">
        <v>0</v>
      </c>
      <c r="G12" s="11">
        <v>4</v>
      </c>
    </row>
    <row r="13" spans="1:20" x14ac:dyDescent="0.25">
      <c r="A13" s="12" t="s">
        <v>483</v>
      </c>
      <c r="B13" s="11">
        <f>'2007'!$A$1:$A$201</f>
        <v>12</v>
      </c>
    </row>
    <row r="14" spans="1:20" x14ac:dyDescent="0.25">
      <c r="A14" s="12" t="s">
        <v>484</v>
      </c>
    </row>
    <row r="15" spans="1:20" x14ac:dyDescent="0.25">
      <c r="A15" s="12" t="s">
        <v>485</v>
      </c>
      <c r="B15" s="11" t="s">
        <v>929</v>
      </c>
      <c r="C15" s="11" t="s">
        <v>486</v>
      </c>
      <c r="D15" s="11" t="s">
        <v>665</v>
      </c>
      <c r="E15" s="11" t="b">
        <v>1</v>
      </c>
      <c r="F15" s="11">
        <v>0</v>
      </c>
      <c r="G15" s="11">
        <v>4</v>
      </c>
    </row>
    <row r="16" spans="1:20" x14ac:dyDescent="0.25">
      <c r="A16" s="12" t="s">
        <v>488</v>
      </c>
      <c r="B16" s="11" t="str">
        <f>'2007'!$B$1:$B$201</f>
        <v>Woody Austin</v>
      </c>
    </row>
    <row r="17" spans="1:7" x14ac:dyDescent="0.25">
      <c r="A17" s="12" t="s">
        <v>489</v>
      </c>
    </row>
    <row r="18" spans="1:7" x14ac:dyDescent="0.25">
      <c r="A18" s="12" t="s">
        <v>490</v>
      </c>
      <c r="B18" s="11" t="s">
        <v>930</v>
      </c>
      <c r="C18" s="11" t="s">
        <v>491</v>
      </c>
      <c r="D18" s="11" t="s">
        <v>666</v>
      </c>
      <c r="E18" s="11" t="b">
        <v>1</v>
      </c>
      <c r="F18" s="11">
        <v>0</v>
      </c>
      <c r="G18" s="11">
        <v>4</v>
      </c>
    </row>
    <row r="19" spans="1:7" x14ac:dyDescent="0.25">
      <c r="A19" s="12" t="s">
        <v>493</v>
      </c>
      <c r="B19" s="11">
        <f>'2007'!$C$1:$C$201</f>
        <v>29</v>
      </c>
    </row>
    <row r="20" spans="1:7" x14ac:dyDescent="0.25">
      <c r="A20" s="12" t="s">
        <v>494</v>
      </c>
    </row>
    <row r="21" spans="1:7" x14ac:dyDescent="0.25">
      <c r="A21" s="12" t="s">
        <v>495</v>
      </c>
      <c r="B21" s="11" t="s">
        <v>931</v>
      </c>
      <c r="C21" s="11" t="s">
        <v>496</v>
      </c>
      <c r="D21" s="11" t="s">
        <v>667</v>
      </c>
      <c r="E21" s="11" t="b">
        <v>1</v>
      </c>
      <c r="F21" s="11">
        <v>0</v>
      </c>
      <c r="G21" s="11">
        <v>4</v>
      </c>
    </row>
    <row r="22" spans="1:7" x14ac:dyDescent="0.25">
      <c r="A22" s="12" t="s">
        <v>498</v>
      </c>
      <c r="B22" s="11">
        <f>'2007'!$D$1:$D$201</f>
        <v>18</v>
      </c>
    </row>
    <row r="23" spans="1:7" x14ac:dyDescent="0.25">
      <c r="A23" s="12" t="s">
        <v>499</v>
      </c>
    </row>
    <row r="24" spans="1:7" x14ac:dyDescent="0.25">
      <c r="A24" s="12" t="s">
        <v>500</v>
      </c>
      <c r="B24" s="11" t="s">
        <v>932</v>
      </c>
      <c r="C24" s="11" t="s">
        <v>501</v>
      </c>
      <c r="D24" s="11" t="s">
        <v>668</v>
      </c>
      <c r="E24" s="11" t="b">
        <v>1</v>
      </c>
      <c r="F24" s="11">
        <v>0</v>
      </c>
      <c r="G24" s="11">
        <v>4</v>
      </c>
    </row>
    <row r="25" spans="1:7" x14ac:dyDescent="0.25">
      <c r="A25" s="12" t="s">
        <v>503</v>
      </c>
      <c r="B25" s="11">
        <f>'2007'!$E$1:$E$201</f>
        <v>101</v>
      </c>
    </row>
    <row r="26" spans="1:7" x14ac:dyDescent="0.25">
      <c r="A26" s="12" t="s">
        <v>504</v>
      </c>
    </row>
    <row r="27" spans="1:7" x14ac:dyDescent="0.25">
      <c r="A27" s="12" t="s">
        <v>505</v>
      </c>
      <c r="B27" s="11" t="s">
        <v>933</v>
      </c>
      <c r="C27" s="11" t="s">
        <v>506</v>
      </c>
      <c r="D27" s="11" t="s">
        <v>669</v>
      </c>
      <c r="E27" s="11" t="b">
        <v>1</v>
      </c>
      <c r="F27" s="11">
        <v>0</v>
      </c>
      <c r="G27" s="11">
        <v>4</v>
      </c>
    </row>
    <row r="28" spans="1:7" x14ac:dyDescent="0.25">
      <c r="A28" s="12" t="s">
        <v>508</v>
      </c>
      <c r="B28" s="11">
        <f>'2007'!$F$1:$F$201</f>
        <v>18</v>
      </c>
    </row>
    <row r="29" spans="1:7" x14ac:dyDescent="0.25">
      <c r="A29" s="12" t="s">
        <v>509</v>
      </c>
    </row>
    <row r="30" spans="1:7" x14ac:dyDescent="0.25">
      <c r="A30" s="12" t="s">
        <v>510</v>
      </c>
      <c r="B30" s="11" t="s">
        <v>934</v>
      </c>
      <c r="C30" s="11" t="s">
        <v>511</v>
      </c>
      <c r="D30" s="11" t="s">
        <v>670</v>
      </c>
      <c r="E30" s="11" t="b">
        <v>1</v>
      </c>
      <c r="F30" s="11">
        <v>0</v>
      </c>
      <c r="G30" s="11">
        <v>4</v>
      </c>
    </row>
    <row r="31" spans="1:7" x14ac:dyDescent="0.25">
      <c r="A31" s="12" t="s">
        <v>513</v>
      </c>
      <c r="B31" s="11">
        <f>'2007'!$G$1:$G$201</f>
        <v>6</v>
      </c>
    </row>
    <row r="32" spans="1:7" x14ac:dyDescent="0.25">
      <c r="A32" s="12" t="s">
        <v>514</v>
      </c>
    </row>
    <row r="33" spans="1:7" x14ac:dyDescent="0.25">
      <c r="A33" s="12" t="s">
        <v>515</v>
      </c>
      <c r="B33" s="11" t="s">
        <v>935</v>
      </c>
      <c r="C33" s="11" t="s">
        <v>516</v>
      </c>
      <c r="D33" s="11" t="s">
        <v>671</v>
      </c>
      <c r="E33" s="11" t="b">
        <v>1</v>
      </c>
      <c r="F33" s="11">
        <v>0</v>
      </c>
      <c r="G33" s="11">
        <v>4</v>
      </c>
    </row>
    <row r="34" spans="1:7" x14ac:dyDescent="0.25">
      <c r="A34" s="12" t="s">
        <v>518</v>
      </c>
      <c r="B34" s="11">
        <f>'2007'!$H$1:$H$201</f>
        <v>1</v>
      </c>
    </row>
    <row r="35" spans="1:7" x14ac:dyDescent="0.25">
      <c r="A35" s="12" t="s">
        <v>519</v>
      </c>
    </row>
    <row r="36" spans="1:7" x14ac:dyDescent="0.25">
      <c r="A36" s="12" t="s">
        <v>520</v>
      </c>
      <c r="B36" s="11" t="s">
        <v>936</v>
      </c>
      <c r="C36" s="11" t="s">
        <v>521</v>
      </c>
      <c r="D36" s="11" t="s">
        <v>672</v>
      </c>
      <c r="E36" s="11" t="b">
        <v>1</v>
      </c>
      <c r="F36" s="11">
        <v>0</v>
      </c>
      <c r="G36" s="11">
        <v>4</v>
      </c>
    </row>
    <row r="37" spans="1:7" x14ac:dyDescent="0.25">
      <c r="A37" s="12" t="s">
        <v>523</v>
      </c>
      <c r="B37" s="13">
        <f>'2007'!$I$1:$I$201</f>
        <v>1978034.4</v>
      </c>
    </row>
    <row r="38" spans="1:7" x14ac:dyDescent="0.25">
      <c r="A38" s="12" t="s">
        <v>524</v>
      </c>
    </row>
    <row r="39" spans="1:7" x14ac:dyDescent="0.25">
      <c r="A39" s="12" t="s">
        <v>525</v>
      </c>
      <c r="B39" s="11" t="s">
        <v>937</v>
      </c>
      <c r="C39" s="11" t="s">
        <v>526</v>
      </c>
      <c r="D39" s="11" t="s">
        <v>673</v>
      </c>
      <c r="E39" s="11" t="b">
        <v>1</v>
      </c>
      <c r="F39" s="11">
        <v>0</v>
      </c>
      <c r="G39" s="11">
        <v>4</v>
      </c>
    </row>
    <row r="40" spans="1:7" x14ac:dyDescent="0.25">
      <c r="A40" s="12" t="s">
        <v>528</v>
      </c>
      <c r="B40" s="11">
        <f>'2007'!$J$1:$J$201</f>
        <v>294.2</v>
      </c>
    </row>
    <row r="41" spans="1:7" x14ac:dyDescent="0.25">
      <c r="A41" s="12" t="s">
        <v>529</v>
      </c>
    </row>
    <row r="42" spans="1:7" x14ac:dyDescent="0.25">
      <c r="A42" s="12" t="s">
        <v>530</v>
      </c>
      <c r="B42" s="11" t="s">
        <v>938</v>
      </c>
      <c r="C42" s="11" t="s">
        <v>531</v>
      </c>
      <c r="D42" s="11" t="s">
        <v>674</v>
      </c>
      <c r="E42" s="11" t="b">
        <v>1</v>
      </c>
      <c r="F42" s="11">
        <v>0</v>
      </c>
      <c r="G42" s="11">
        <v>4</v>
      </c>
    </row>
    <row r="43" spans="1:7" x14ac:dyDescent="0.25">
      <c r="A43" s="12" t="s">
        <v>533</v>
      </c>
      <c r="B43" s="11">
        <f>'2007'!$K$1:$K$201</f>
        <v>59.8</v>
      </c>
    </row>
    <row r="44" spans="1:7" x14ac:dyDescent="0.25">
      <c r="A44" s="12" t="s">
        <v>534</v>
      </c>
    </row>
    <row r="45" spans="1:7" x14ac:dyDescent="0.25">
      <c r="A45" s="12" t="s">
        <v>535</v>
      </c>
      <c r="B45" s="11" t="s">
        <v>939</v>
      </c>
      <c r="C45" s="11" t="s">
        <v>536</v>
      </c>
      <c r="D45" s="11" t="s">
        <v>675</v>
      </c>
      <c r="E45" s="11" t="b">
        <v>1</v>
      </c>
      <c r="F45" s="11">
        <v>0</v>
      </c>
      <c r="G45" s="11">
        <v>4</v>
      </c>
    </row>
    <row r="46" spans="1:7" x14ac:dyDescent="0.25">
      <c r="A46" s="12" t="s">
        <v>538</v>
      </c>
      <c r="B46" s="11">
        <f>'2007'!$L$1:$L$201</f>
        <v>61.6</v>
      </c>
    </row>
    <row r="47" spans="1:7" x14ac:dyDescent="0.25">
      <c r="A47" s="12" t="s">
        <v>539</v>
      </c>
    </row>
    <row r="48" spans="1:7" x14ac:dyDescent="0.25">
      <c r="A48" s="12" t="s">
        <v>540</v>
      </c>
      <c r="B48" s="11" t="s">
        <v>940</v>
      </c>
      <c r="C48" s="11" t="s">
        <v>541</v>
      </c>
      <c r="D48" s="11" t="s">
        <v>676</v>
      </c>
      <c r="E48" s="11" t="b">
        <v>1</v>
      </c>
      <c r="F48" s="11">
        <v>0</v>
      </c>
      <c r="G48" s="11">
        <v>4</v>
      </c>
    </row>
    <row r="49" spans="1:7" x14ac:dyDescent="0.25">
      <c r="A49" s="12" t="s">
        <v>543</v>
      </c>
      <c r="B49" s="11">
        <f>'2007'!$M$1:$M$201</f>
        <v>1.768</v>
      </c>
    </row>
    <row r="50" spans="1:7" x14ac:dyDescent="0.25">
      <c r="A50" s="12" t="s">
        <v>544</v>
      </c>
    </row>
    <row r="51" spans="1:7" x14ac:dyDescent="0.25">
      <c r="A51" s="12" t="s">
        <v>545</v>
      </c>
      <c r="B51" s="11" t="s">
        <v>941</v>
      </c>
      <c r="C51" s="11" t="s">
        <v>546</v>
      </c>
      <c r="D51" s="11" t="s">
        <v>677</v>
      </c>
      <c r="E51" s="11" t="b">
        <v>1</v>
      </c>
      <c r="F51" s="11">
        <v>0</v>
      </c>
      <c r="G51" s="11">
        <v>4</v>
      </c>
    </row>
    <row r="52" spans="1:7" x14ac:dyDescent="0.25">
      <c r="A52" s="12" t="s">
        <v>548</v>
      </c>
      <c r="B52" s="11">
        <f>'2007'!$N$1:$N$201</f>
        <v>48.7</v>
      </c>
    </row>
    <row r="53" spans="1:7" x14ac:dyDescent="0.25">
      <c r="A53" s="12" t="s">
        <v>549</v>
      </c>
    </row>
    <row r="54" spans="1:7" x14ac:dyDescent="0.25">
      <c r="A54" s="12" t="s">
        <v>550</v>
      </c>
      <c r="B54" s="11" t="s">
        <v>942</v>
      </c>
      <c r="C54" s="11" t="s">
        <v>551</v>
      </c>
      <c r="D54" s="11" t="s">
        <v>678</v>
      </c>
      <c r="E54" s="11" t="b">
        <v>1</v>
      </c>
      <c r="F54" s="11">
        <v>0</v>
      </c>
      <c r="G54" s="11">
        <v>4</v>
      </c>
    </row>
    <row r="55" spans="1:7" x14ac:dyDescent="0.25">
      <c r="A55" s="12" t="s">
        <v>553</v>
      </c>
      <c r="B55" s="11">
        <f>'2007'!$O$1:$O$201</f>
        <v>5</v>
      </c>
    </row>
    <row r="56" spans="1:7" x14ac:dyDescent="0.25">
      <c r="A56" s="12" t="s">
        <v>554</v>
      </c>
    </row>
    <row r="57" spans="1:7" x14ac:dyDescent="0.25">
      <c r="A57" s="12" t="s">
        <v>555</v>
      </c>
      <c r="B57" s="11" t="s">
        <v>943</v>
      </c>
      <c r="C57" s="11" t="s">
        <v>556</v>
      </c>
      <c r="D57" s="11" t="s">
        <v>679</v>
      </c>
      <c r="E57" s="11" t="b">
        <v>1</v>
      </c>
      <c r="F57" s="11">
        <v>0</v>
      </c>
      <c r="G57" s="11">
        <v>4</v>
      </c>
    </row>
    <row r="58" spans="1:7" x14ac:dyDescent="0.25">
      <c r="A58" s="12" t="s">
        <v>558</v>
      </c>
      <c r="B58" s="11">
        <f>'2007'!$P$1:$P$201</f>
        <v>334</v>
      </c>
    </row>
    <row r="59" spans="1:7" x14ac:dyDescent="0.25">
      <c r="A59" s="12" t="s">
        <v>559</v>
      </c>
    </row>
    <row r="60" spans="1:7" x14ac:dyDescent="0.25">
      <c r="A60" s="12" t="s">
        <v>560</v>
      </c>
      <c r="B60" s="11" t="s">
        <v>944</v>
      </c>
      <c r="C60" s="11" t="s">
        <v>561</v>
      </c>
      <c r="D60" s="11" t="s">
        <v>680</v>
      </c>
      <c r="E60" s="11" t="b">
        <v>1</v>
      </c>
      <c r="F60" s="11">
        <v>0</v>
      </c>
      <c r="G60" s="11">
        <v>4</v>
      </c>
    </row>
    <row r="61" spans="1:7" x14ac:dyDescent="0.25">
      <c r="A61" s="12" t="s">
        <v>563</v>
      </c>
      <c r="B61" s="11">
        <f>'2007'!$Q$1:$Q$201</f>
        <v>1035</v>
      </c>
    </row>
    <row r="62" spans="1:7" x14ac:dyDescent="0.25">
      <c r="A62" s="12" t="s">
        <v>564</v>
      </c>
    </row>
    <row r="63" spans="1:7" x14ac:dyDescent="0.25">
      <c r="A63" s="12" t="s">
        <v>565</v>
      </c>
      <c r="B63" s="11" t="s">
        <v>945</v>
      </c>
      <c r="C63" s="11" t="s">
        <v>566</v>
      </c>
      <c r="D63" s="11" t="s">
        <v>681</v>
      </c>
      <c r="E63" s="11" t="b">
        <v>1</v>
      </c>
      <c r="F63" s="11">
        <v>0</v>
      </c>
      <c r="G63" s="11">
        <v>4</v>
      </c>
    </row>
    <row r="64" spans="1:7" x14ac:dyDescent="0.25">
      <c r="A64" s="12" t="s">
        <v>568</v>
      </c>
      <c r="B64" s="11">
        <f>'2007'!$R$1:$R$201</f>
        <v>189</v>
      </c>
    </row>
    <row r="65" spans="1:7" x14ac:dyDescent="0.25">
      <c r="A65" s="12" t="s">
        <v>569</v>
      </c>
    </row>
    <row r="66" spans="1:7" x14ac:dyDescent="0.25">
      <c r="A66" s="12" t="s">
        <v>570</v>
      </c>
      <c r="B66" s="11" t="s">
        <v>946</v>
      </c>
      <c r="C66" s="11" t="s">
        <v>571</v>
      </c>
      <c r="D66" s="11" t="s">
        <v>751</v>
      </c>
      <c r="E66" s="11" t="b">
        <v>1</v>
      </c>
      <c r="F66" s="11">
        <v>0</v>
      </c>
      <c r="G66" s="11">
        <v>4</v>
      </c>
    </row>
    <row r="67" spans="1:7" x14ac:dyDescent="0.25">
      <c r="A67" s="12" t="s">
        <v>573</v>
      </c>
      <c r="B67" s="11">
        <f>'2007'!$T$1:$T$201</f>
        <v>47597.15517241379</v>
      </c>
    </row>
    <row r="68" spans="1:7" x14ac:dyDescent="0.25">
      <c r="A68" s="12" t="s">
        <v>574</v>
      </c>
    </row>
    <row r="69" spans="1:7" x14ac:dyDescent="0.25">
      <c r="A69" s="12" t="s">
        <v>575</v>
      </c>
      <c r="B69" s="11" t="s">
        <v>947</v>
      </c>
      <c r="C69" s="11" t="s">
        <v>576</v>
      </c>
      <c r="D69" s="11" t="s">
        <v>948</v>
      </c>
      <c r="E69" s="11" t="b">
        <v>1</v>
      </c>
      <c r="F69" s="11">
        <v>0</v>
      </c>
      <c r="G69" s="11">
        <v>4</v>
      </c>
    </row>
    <row r="70" spans="1:7" x14ac:dyDescent="0.25">
      <c r="A70" s="12" t="s">
        <v>577</v>
      </c>
      <c r="B70" s="11">
        <f>'2007'!$S$1:$S$201</f>
        <v>3.6960784313725492</v>
      </c>
    </row>
    <row r="71" spans="1:7" x14ac:dyDescent="0.25">
      <c r="A71" s="12" t="s">
        <v>578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dimension ref="A1:T201"/>
  <sheetViews>
    <sheetView workbookViewId="0"/>
  </sheetViews>
  <sheetFormatPr defaultRowHeight="15" x14ac:dyDescent="0.25"/>
  <cols>
    <col min="1" max="1" width="9.140625" style="7"/>
    <col min="2" max="2" width="18.5703125" bestFit="1" customWidth="1"/>
    <col min="3" max="3" width="4.5703125" bestFit="1" customWidth="1"/>
    <col min="4" max="4" width="7.7109375" bestFit="1" customWidth="1"/>
    <col min="5" max="5" width="8.5703125" bestFit="1" customWidth="1"/>
    <col min="6" max="6" width="11.140625" bestFit="1" customWidth="1"/>
    <col min="7" max="7" width="7" bestFit="1" customWidth="1"/>
    <col min="8" max="8" width="5.85546875" bestFit="1" customWidth="1"/>
    <col min="9" max="9" width="14.5703125" style="9" bestFit="1" customWidth="1"/>
    <col min="10" max="10" width="12.85546875" bestFit="1" customWidth="1"/>
    <col min="11" max="11" width="15.5703125" bestFit="1" customWidth="1"/>
    <col min="12" max="12" width="19.7109375" bestFit="1" customWidth="1"/>
    <col min="13" max="13" width="15.28515625" bestFit="1" customWidth="1"/>
    <col min="14" max="14" width="13.140625" bestFit="1" customWidth="1"/>
    <col min="19" max="19" width="13.85546875" bestFit="1" customWidth="1"/>
    <col min="20" max="20" width="14.42578125" bestFit="1" customWidth="1"/>
  </cols>
  <sheetData>
    <row r="1" spans="1:20" x14ac:dyDescent="0.25">
      <c r="A1" s="6" t="s">
        <v>457</v>
      </c>
      <c r="B1" s="4" t="s">
        <v>373</v>
      </c>
      <c r="C1" s="3" t="s">
        <v>374</v>
      </c>
      <c r="D1" s="3" t="s">
        <v>375</v>
      </c>
      <c r="E1" s="3" t="s">
        <v>376</v>
      </c>
      <c r="F1" s="3" t="s">
        <v>390</v>
      </c>
      <c r="G1" s="3" t="s">
        <v>377</v>
      </c>
      <c r="H1" s="3" t="s">
        <v>378</v>
      </c>
      <c r="I1" s="10" t="s">
        <v>379</v>
      </c>
      <c r="J1" s="3" t="s">
        <v>380</v>
      </c>
      <c r="K1" s="3" t="s">
        <v>381</v>
      </c>
      <c r="L1" s="3" t="s">
        <v>383</v>
      </c>
      <c r="M1" s="3" t="s">
        <v>382</v>
      </c>
      <c r="N1" s="3" t="s">
        <v>384</v>
      </c>
      <c r="O1" s="3" t="s">
        <v>385</v>
      </c>
      <c r="P1" s="3" t="s">
        <v>386</v>
      </c>
      <c r="Q1" s="3" t="s">
        <v>387</v>
      </c>
      <c r="R1" s="3" t="s">
        <v>388</v>
      </c>
      <c r="S1" s="3" t="s">
        <v>389</v>
      </c>
      <c r="T1" s="4" t="s">
        <v>746</v>
      </c>
    </row>
    <row r="2" spans="1:20" x14ac:dyDescent="0.25">
      <c r="A2" s="7">
        <v>1</v>
      </c>
      <c r="B2" t="s">
        <v>2</v>
      </c>
      <c r="C2" s="5">
        <v>43</v>
      </c>
      <c r="D2">
        <v>29</v>
      </c>
      <c r="E2">
        <v>110</v>
      </c>
      <c r="F2">
        <v>28</v>
      </c>
      <c r="G2">
        <v>18</v>
      </c>
      <c r="H2">
        <v>9</v>
      </c>
      <c r="I2" s="9">
        <v>10905166</v>
      </c>
      <c r="J2">
        <v>300.8</v>
      </c>
      <c r="K2">
        <v>60.4</v>
      </c>
      <c r="L2">
        <v>73</v>
      </c>
      <c r="M2">
        <v>1.7569999999999999</v>
      </c>
      <c r="N2">
        <v>50.3</v>
      </c>
      <c r="O2">
        <v>15</v>
      </c>
      <c r="P2">
        <v>450</v>
      </c>
      <c r="Q2">
        <v>1132</v>
      </c>
      <c r="R2">
        <v>216</v>
      </c>
      <c r="S2" s="31">
        <f t="shared" ref="S2:S33" si="0">P2/E2</f>
        <v>4.0909090909090908</v>
      </c>
      <c r="T2" s="14">
        <f>I2/D2</f>
        <v>376040.20689655171</v>
      </c>
    </row>
    <row r="3" spans="1:20" x14ac:dyDescent="0.25">
      <c r="A3" s="7">
        <v>2</v>
      </c>
      <c r="B3" t="s">
        <v>7</v>
      </c>
      <c r="C3" s="5">
        <v>36</v>
      </c>
      <c r="D3">
        <v>16</v>
      </c>
      <c r="E3">
        <v>58</v>
      </c>
      <c r="F3">
        <v>15</v>
      </c>
      <c r="G3">
        <v>10</v>
      </c>
      <c r="H3">
        <v>3</v>
      </c>
      <c r="I3" s="9">
        <v>5787225</v>
      </c>
      <c r="J3">
        <v>298</v>
      </c>
      <c r="K3">
        <v>55.5</v>
      </c>
      <c r="L3">
        <v>65.599999999999994</v>
      </c>
      <c r="M3">
        <v>1.74</v>
      </c>
      <c r="N3">
        <v>47.9</v>
      </c>
      <c r="O3">
        <v>7</v>
      </c>
      <c r="P3">
        <v>216</v>
      </c>
      <c r="Q3">
        <v>611</v>
      </c>
      <c r="R3">
        <v>121</v>
      </c>
      <c r="S3" s="31">
        <f t="shared" si="0"/>
        <v>3.7241379310344827</v>
      </c>
      <c r="T3" s="14">
        <f t="shared" ref="T3:T66" si="1">I3/D3</f>
        <v>361701.5625</v>
      </c>
    </row>
    <row r="4" spans="1:20" x14ac:dyDescent="0.25">
      <c r="A4" s="7">
        <v>3</v>
      </c>
      <c r="B4" t="s">
        <v>26</v>
      </c>
      <c r="C4" s="5">
        <v>35</v>
      </c>
      <c r="D4">
        <v>22</v>
      </c>
      <c r="E4">
        <v>79</v>
      </c>
      <c r="F4">
        <v>19</v>
      </c>
      <c r="G4">
        <v>13</v>
      </c>
      <c r="H4">
        <v>2</v>
      </c>
      <c r="I4" s="9">
        <v>5784822.5</v>
      </c>
      <c r="J4">
        <v>295.39999999999998</v>
      </c>
      <c r="K4">
        <v>62.9</v>
      </c>
      <c r="L4">
        <v>69.5</v>
      </c>
      <c r="M4">
        <v>1.7589999999999999</v>
      </c>
      <c r="N4">
        <v>55.6</v>
      </c>
      <c r="O4">
        <v>7</v>
      </c>
      <c r="P4">
        <v>314</v>
      </c>
      <c r="Q4">
        <v>843</v>
      </c>
      <c r="R4">
        <v>170</v>
      </c>
      <c r="S4" s="31">
        <f t="shared" si="0"/>
        <v>3.9746835443037973</v>
      </c>
      <c r="T4" s="14">
        <f t="shared" si="1"/>
        <v>262946.47727272729</v>
      </c>
    </row>
    <row r="5" spans="1:20" x14ac:dyDescent="0.25">
      <c r="A5" s="7">
        <v>4</v>
      </c>
      <c r="B5" t="s">
        <v>1</v>
      </c>
      <c r="C5" s="5">
        <v>30</v>
      </c>
      <c r="D5">
        <v>19</v>
      </c>
      <c r="E5">
        <v>74</v>
      </c>
      <c r="F5">
        <v>19</v>
      </c>
      <c r="G5">
        <v>14</v>
      </c>
      <c r="H5">
        <v>1</v>
      </c>
      <c r="I5" s="9">
        <v>5365472.5</v>
      </c>
      <c r="J5">
        <v>301.89999999999998</v>
      </c>
      <c r="K5">
        <v>56.1</v>
      </c>
      <c r="L5">
        <v>65.099999999999994</v>
      </c>
      <c r="M5">
        <v>1.724</v>
      </c>
      <c r="N5">
        <v>53.5</v>
      </c>
      <c r="O5">
        <v>5</v>
      </c>
      <c r="P5">
        <v>299</v>
      </c>
      <c r="Q5">
        <v>773</v>
      </c>
      <c r="R5">
        <v>166</v>
      </c>
      <c r="S5" s="31">
        <f t="shared" si="0"/>
        <v>4.0405405405405403</v>
      </c>
      <c r="T5" s="14">
        <f t="shared" si="1"/>
        <v>282393.28947368421</v>
      </c>
    </row>
    <row r="6" spans="1:20" x14ac:dyDescent="0.25">
      <c r="A6" s="7">
        <v>5</v>
      </c>
      <c r="B6" t="s">
        <v>32</v>
      </c>
      <c r="C6" s="5">
        <v>33</v>
      </c>
      <c r="D6">
        <v>28</v>
      </c>
      <c r="E6">
        <v>97</v>
      </c>
      <c r="F6">
        <v>24</v>
      </c>
      <c r="G6">
        <v>10</v>
      </c>
      <c r="H6">
        <v>2</v>
      </c>
      <c r="I6" s="9">
        <v>4450270</v>
      </c>
      <c r="J6">
        <v>290.5</v>
      </c>
      <c r="K6">
        <v>58.7</v>
      </c>
      <c r="L6">
        <v>66.400000000000006</v>
      </c>
      <c r="M6">
        <v>1.7230000000000001</v>
      </c>
      <c r="N6">
        <v>56.1</v>
      </c>
      <c r="O6">
        <v>5</v>
      </c>
      <c r="P6">
        <v>359</v>
      </c>
      <c r="Q6">
        <v>1081</v>
      </c>
      <c r="R6">
        <v>200</v>
      </c>
      <c r="S6" s="31">
        <f t="shared" si="0"/>
        <v>3.7010309278350517</v>
      </c>
      <c r="T6" s="14">
        <f t="shared" si="1"/>
        <v>158938.21428571429</v>
      </c>
    </row>
    <row r="7" spans="1:20" x14ac:dyDescent="0.25">
      <c r="A7" s="7">
        <v>6</v>
      </c>
      <c r="B7" t="s">
        <v>15</v>
      </c>
      <c r="C7" s="5">
        <v>37</v>
      </c>
      <c r="D7">
        <v>16</v>
      </c>
      <c r="E7">
        <v>55</v>
      </c>
      <c r="F7">
        <v>13</v>
      </c>
      <c r="G7">
        <v>9</v>
      </c>
      <c r="H7">
        <v>2</v>
      </c>
      <c r="I7" s="9">
        <v>3885572.5</v>
      </c>
      <c r="J7">
        <v>294.2</v>
      </c>
      <c r="K7">
        <v>62.5</v>
      </c>
      <c r="L7">
        <v>68.7</v>
      </c>
      <c r="M7">
        <v>1.7430000000000001</v>
      </c>
      <c r="N7">
        <v>54.6</v>
      </c>
      <c r="O7">
        <v>3</v>
      </c>
      <c r="P7">
        <v>221</v>
      </c>
      <c r="Q7">
        <v>648</v>
      </c>
      <c r="R7">
        <v>106</v>
      </c>
      <c r="S7" s="31">
        <f t="shared" si="0"/>
        <v>4.0181818181818185</v>
      </c>
      <c r="T7" s="14">
        <f t="shared" si="1"/>
        <v>242848.28125</v>
      </c>
    </row>
    <row r="8" spans="1:20" x14ac:dyDescent="0.25">
      <c r="A8" s="7">
        <v>7</v>
      </c>
      <c r="B8" t="s">
        <v>70</v>
      </c>
      <c r="C8" s="5">
        <v>25</v>
      </c>
      <c r="D8">
        <v>16</v>
      </c>
      <c r="E8">
        <v>53</v>
      </c>
      <c r="F8">
        <v>12</v>
      </c>
      <c r="G8">
        <v>7</v>
      </c>
      <c r="H8">
        <v>2</v>
      </c>
      <c r="I8" s="9">
        <v>3724984.5</v>
      </c>
      <c r="J8">
        <v>295.39999999999998</v>
      </c>
      <c r="K8">
        <v>57.7</v>
      </c>
      <c r="L8">
        <v>64.400000000000006</v>
      </c>
      <c r="M8">
        <v>1.7569999999999999</v>
      </c>
      <c r="N8">
        <v>59.3</v>
      </c>
      <c r="O8">
        <v>1</v>
      </c>
      <c r="P8">
        <v>191</v>
      </c>
      <c r="Q8">
        <v>533</v>
      </c>
      <c r="R8">
        <v>143</v>
      </c>
      <c r="S8" s="31">
        <f t="shared" si="0"/>
        <v>3.6037735849056602</v>
      </c>
      <c r="T8" s="14">
        <f t="shared" si="1"/>
        <v>232811.53125</v>
      </c>
    </row>
    <row r="9" spans="1:20" x14ac:dyDescent="0.25">
      <c r="A9" s="7">
        <v>8</v>
      </c>
      <c r="B9" t="s">
        <v>83</v>
      </c>
      <c r="C9" s="5">
        <v>42</v>
      </c>
      <c r="D9">
        <v>27</v>
      </c>
      <c r="E9">
        <v>95</v>
      </c>
      <c r="F9">
        <v>22</v>
      </c>
      <c r="G9">
        <v>11</v>
      </c>
      <c r="H9">
        <v>1</v>
      </c>
      <c r="I9" s="9">
        <v>3303205.5</v>
      </c>
      <c r="J9">
        <v>287.89999999999998</v>
      </c>
      <c r="K9">
        <v>65</v>
      </c>
      <c r="L9">
        <v>68.400000000000006</v>
      </c>
      <c r="M9">
        <v>1.7549999999999999</v>
      </c>
      <c r="N9">
        <v>54.5</v>
      </c>
      <c r="O9">
        <v>5</v>
      </c>
      <c r="P9">
        <v>340</v>
      </c>
      <c r="Q9">
        <v>993</v>
      </c>
      <c r="R9">
        <v>204</v>
      </c>
      <c r="S9" s="31">
        <f t="shared" si="0"/>
        <v>3.5789473684210527</v>
      </c>
      <c r="T9" s="14">
        <f t="shared" si="1"/>
        <v>122340.94444444444</v>
      </c>
    </row>
    <row r="10" spans="1:20" x14ac:dyDescent="0.25">
      <c r="A10" s="7">
        <v>9</v>
      </c>
      <c r="B10" t="s">
        <v>95</v>
      </c>
      <c r="C10" s="5">
        <v>26</v>
      </c>
      <c r="D10">
        <v>18</v>
      </c>
      <c r="E10">
        <v>65</v>
      </c>
      <c r="F10">
        <v>16</v>
      </c>
      <c r="G10">
        <v>5</v>
      </c>
      <c r="H10">
        <v>2</v>
      </c>
      <c r="I10" s="9">
        <v>3239215.3</v>
      </c>
      <c r="J10">
        <v>295.10000000000002</v>
      </c>
      <c r="K10">
        <v>58.5</v>
      </c>
      <c r="L10">
        <v>69.7</v>
      </c>
      <c r="M10">
        <v>1.79</v>
      </c>
      <c r="N10">
        <v>48.1</v>
      </c>
      <c r="O10">
        <v>8</v>
      </c>
      <c r="P10">
        <v>236</v>
      </c>
      <c r="Q10">
        <v>688</v>
      </c>
      <c r="R10">
        <v>186</v>
      </c>
      <c r="S10" s="31">
        <f t="shared" si="0"/>
        <v>3.6307692307692307</v>
      </c>
      <c r="T10" s="14">
        <f t="shared" si="1"/>
        <v>179956.40555555554</v>
      </c>
    </row>
    <row r="11" spans="1:20" x14ac:dyDescent="0.25">
      <c r="A11" s="7">
        <v>10</v>
      </c>
      <c r="B11" t="s">
        <v>0</v>
      </c>
      <c r="C11" s="5">
        <v>42</v>
      </c>
      <c r="D11">
        <v>24</v>
      </c>
      <c r="E11">
        <v>79</v>
      </c>
      <c r="F11">
        <v>18</v>
      </c>
      <c r="G11">
        <v>8</v>
      </c>
      <c r="H11">
        <v>0</v>
      </c>
      <c r="I11" s="9">
        <v>3075092.3</v>
      </c>
      <c r="J11">
        <v>300.10000000000002</v>
      </c>
      <c r="K11">
        <v>60.1</v>
      </c>
      <c r="L11">
        <v>60.2</v>
      </c>
      <c r="M11">
        <v>1.7529999999999999</v>
      </c>
      <c r="N11">
        <v>51.9</v>
      </c>
      <c r="O11">
        <v>9</v>
      </c>
      <c r="P11">
        <v>285</v>
      </c>
      <c r="Q11">
        <v>866</v>
      </c>
      <c r="R11">
        <v>189</v>
      </c>
      <c r="S11" s="31">
        <f t="shared" si="0"/>
        <v>3.6075949367088609</v>
      </c>
      <c r="T11" s="14">
        <f t="shared" si="1"/>
        <v>128128.84583333333</v>
      </c>
    </row>
    <row r="12" spans="1:20" x14ac:dyDescent="0.25">
      <c r="A12" s="7">
        <v>11</v>
      </c>
      <c r="B12" t="s">
        <v>200</v>
      </c>
      <c r="C12" s="5">
        <v>40</v>
      </c>
      <c r="D12">
        <v>27</v>
      </c>
      <c r="E12">
        <v>88</v>
      </c>
      <c r="F12">
        <v>19</v>
      </c>
      <c r="G12">
        <v>3</v>
      </c>
      <c r="H12">
        <v>2</v>
      </c>
      <c r="I12" s="9">
        <v>3063778.3</v>
      </c>
      <c r="J12">
        <v>283.5</v>
      </c>
      <c r="K12">
        <v>58.7</v>
      </c>
      <c r="L12">
        <v>62.7</v>
      </c>
      <c r="M12">
        <v>1.774</v>
      </c>
      <c r="N12">
        <v>44.6</v>
      </c>
      <c r="O12">
        <v>4</v>
      </c>
      <c r="P12">
        <v>269</v>
      </c>
      <c r="Q12">
        <v>947</v>
      </c>
      <c r="R12">
        <v>231</v>
      </c>
      <c r="S12" s="31">
        <f t="shared" si="0"/>
        <v>3.0568181818181817</v>
      </c>
      <c r="T12" s="14">
        <f t="shared" si="1"/>
        <v>113473.27037037036</v>
      </c>
    </row>
    <row r="13" spans="1:20" x14ac:dyDescent="0.25">
      <c r="A13" s="7">
        <v>12</v>
      </c>
      <c r="B13" t="s">
        <v>12</v>
      </c>
      <c r="C13" s="5">
        <v>37</v>
      </c>
      <c r="D13">
        <v>27</v>
      </c>
      <c r="E13">
        <v>99</v>
      </c>
      <c r="F13">
        <v>25</v>
      </c>
      <c r="G13">
        <v>9</v>
      </c>
      <c r="H13">
        <v>0</v>
      </c>
      <c r="I13" s="9">
        <v>2971842.3</v>
      </c>
      <c r="J13">
        <v>277.3</v>
      </c>
      <c r="K13">
        <v>68.599999999999994</v>
      </c>
      <c r="L13">
        <v>66.400000000000006</v>
      </c>
      <c r="M13">
        <v>1.752</v>
      </c>
      <c r="N13">
        <v>50.6</v>
      </c>
      <c r="O13">
        <v>5</v>
      </c>
      <c r="P13">
        <v>354</v>
      </c>
      <c r="Q13">
        <v>1096</v>
      </c>
      <c r="R13">
        <v>223</v>
      </c>
      <c r="S13" s="31">
        <f t="shared" si="0"/>
        <v>3.5757575757575757</v>
      </c>
      <c r="T13" s="14">
        <f t="shared" si="1"/>
        <v>110068.23333333332</v>
      </c>
    </row>
    <row r="14" spans="1:20" x14ac:dyDescent="0.25">
      <c r="A14" s="7">
        <v>13</v>
      </c>
      <c r="B14" t="s">
        <v>48</v>
      </c>
      <c r="C14" s="5">
        <v>35</v>
      </c>
      <c r="D14">
        <v>25</v>
      </c>
      <c r="E14">
        <v>79</v>
      </c>
      <c r="F14">
        <v>18</v>
      </c>
      <c r="G14">
        <v>5</v>
      </c>
      <c r="H14">
        <v>1</v>
      </c>
      <c r="I14" s="9">
        <v>2949234.8</v>
      </c>
      <c r="J14">
        <v>293.2</v>
      </c>
      <c r="K14">
        <v>62.5</v>
      </c>
      <c r="L14">
        <v>64.3</v>
      </c>
      <c r="M14">
        <v>1.764</v>
      </c>
      <c r="N14">
        <v>51.4</v>
      </c>
      <c r="O14">
        <v>6</v>
      </c>
      <c r="P14">
        <v>278</v>
      </c>
      <c r="Q14">
        <v>847</v>
      </c>
      <c r="R14">
        <v>195</v>
      </c>
      <c r="S14" s="31">
        <f t="shared" si="0"/>
        <v>3.518987341772152</v>
      </c>
      <c r="T14" s="14">
        <f t="shared" si="1"/>
        <v>117969.39199999999</v>
      </c>
    </row>
    <row r="15" spans="1:20" x14ac:dyDescent="0.25">
      <c r="A15" s="7">
        <v>14</v>
      </c>
      <c r="B15" t="s">
        <v>3</v>
      </c>
      <c r="C15" s="5">
        <v>36</v>
      </c>
      <c r="D15">
        <v>22</v>
      </c>
      <c r="E15">
        <v>73</v>
      </c>
      <c r="F15">
        <v>16</v>
      </c>
      <c r="G15">
        <v>7</v>
      </c>
      <c r="H15">
        <v>1</v>
      </c>
      <c r="I15" s="9">
        <v>2761536.3</v>
      </c>
      <c r="J15">
        <v>282.10000000000002</v>
      </c>
      <c r="K15">
        <v>64.099999999999994</v>
      </c>
      <c r="L15">
        <v>65.099999999999994</v>
      </c>
      <c r="M15">
        <v>1.7490000000000001</v>
      </c>
      <c r="N15">
        <v>53.7</v>
      </c>
      <c r="O15">
        <v>6</v>
      </c>
      <c r="P15">
        <v>268</v>
      </c>
      <c r="Q15">
        <v>790</v>
      </c>
      <c r="R15">
        <v>188</v>
      </c>
      <c r="S15" s="31">
        <f t="shared" si="0"/>
        <v>3.6712328767123288</v>
      </c>
      <c r="T15" s="14">
        <f t="shared" si="1"/>
        <v>125524.37727272726</v>
      </c>
    </row>
    <row r="16" spans="1:20" x14ac:dyDescent="0.25">
      <c r="A16" s="7">
        <v>15</v>
      </c>
      <c r="B16" t="s">
        <v>201</v>
      </c>
      <c r="C16" s="5">
        <v>33</v>
      </c>
      <c r="D16">
        <v>29</v>
      </c>
      <c r="E16">
        <v>93</v>
      </c>
      <c r="F16">
        <v>19</v>
      </c>
      <c r="G16">
        <v>8</v>
      </c>
      <c r="H16">
        <v>1</v>
      </c>
      <c r="I16" s="9">
        <v>2718765.8</v>
      </c>
      <c r="J16">
        <v>284.60000000000002</v>
      </c>
      <c r="K16">
        <v>67.7</v>
      </c>
      <c r="L16">
        <v>63.3</v>
      </c>
      <c r="M16">
        <v>1.738</v>
      </c>
      <c r="N16">
        <v>54</v>
      </c>
      <c r="O16">
        <v>7</v>
      </c>
      <c r="P16">
        <v>328</v>
      </c>
      <c r="Q16">
        <v>974</v>
      </c>
      <c r="R16">
        <v>224</v>
      </c>
      <c r="S16" s="31">
        <f t="shared" si="0"/>
        <v>3.5268817204301075</v>
      </c>
      <c r="T16" s="14">
        <f t="shared" si="1"/>
        <v>93750.5448275862</v>
      </c>
    </row>
    <row r="17" spans="1:20" x14ac:dyDescent="0.25">
      <c r="A17" s="7">
        <v>16</v>
      </c>
      <c r="B17" t="s">
        <v>27</v>
      </c>
      <c r="C17" s="5">
        <v>30</v>
      </c>
      <c r="D17">
        <v>26</v>
      </c>
      <c r="E17">
        <v>86</v>
      </c>
      <c r="F17">
        <v>19</v>
      </c>
      <c r="G17">
        <v>7</v>
      </c>
      <c r="H17">
        <v>0</v>
      </c>
      <c r="I17" s="9">
        <v>2500397.2999999998</v>
      </c>
      <c r="J17">
        <v>292.2</v>
      </c>
      <c r="K17">
        <v>59.2</v>
      </c>
      <c r="L17">
        <v>64.900000000000006</v>
      </c>
      <c r="M17">
        <v>1.792</v>
      </c>
      <c r="N17">
        <v>48.9</v>
      </c>
      <c r="O17">
        <v>3</v>
      </c>
      <c r="P17">
        <v>302</v>
      </c>
      <c r="Q17">
        <v>902</v>
      </c>
      <c r="R17">
        <v>204</v>
      </c>
      <c r="S17" s="31">
        <f t="shared" si="0"/>
        <v>3.5116279069767442</v>
      </c>
      <c r="T17" s="14">
        <f t="shared" si="1"/>
        <v>96169.12692307691</v>
      </c>
    </row>
    <row r="18" spans="1:20" x14ac:dyDescent="0.25">
      <c r="A18" s="7">
        <v>17</v>
      </c>
      <c r="B18" t="s">
        <v>16</v>
      </c>
      <c r="C18" s="5">
        <v>39</v>
      </c>
      <c r="D18">
        <v>29</v>
      </c>
      <c r="E18">
        <v>111</v>
      </c>
      <c r="F18">
        <v>27</v>
      </c>
      <c r="G18">
        <v>8</v>
      </c>
      <c r="H18">
        <v>0</v>
      </c>
      <c r="I18" s="9">
        <v>2496221.7999999998</v>
      </c>
      <c r="J18">
        <v>278.10000000000002</v>
      </c>
      <c r="K18">
        <v>70.400000000000006</v>
      </c>
      <c r="L18">
        <v>66.8</v>
      </c>
      <c r="M18">
        <v>1.7629999999999999</v>
      </c>
      <c r="N18">
        <v>52.8</v>
      </c>
      <c r="O18">
        <v>6</v>
      </c>
      <c r="P18">
        <v>412</v>
      </c>
      <c r="Q18">
        <v>1263</v>
      </c>
      <c r="R18">
        <v>250</v>
      </c>
      <c r="S18" s="31">
        <f t="shared" si="0"/>
        <v>3.7117117117117115</v>
      </c>
      <c r="T18" s="14">
        <f t="shared" si="1"/>
        <v>86076.613793103446</v>
      </c>
    </row>
    <row r="19" spans="1:20" x14ac:dyDescent="0.25">
      <c r="A19" s="7">
        <v>18</v>
      </c>
      <c r="B19" t="s">
        <v>20</v>
      </c>
      <c r="C19" s="5">
        <v>39</v>
      </c>
      <c r="D19">
        <v>31</v>
      </c>
      <c r="E19">
        <v>107</v>
      </c>
      <c r="F19">
        <v>25</v>
      </c>
      <c r="G19">
        <v>4</v>
      </c>
      <c r="H19">
        <v>1</v>
      </c>
      <c r="I19" s="9">
        <v>2461787.5</v>
      </c>
      <c r="J19">
        <v>279.89999999999998</v>
      </c>
      <c r="K19">
        <v>65.8</v>
      </c>
      <c r="L19">
        <v>64.5</v>
      </c>
      <c r="M19">
        <v>1.7629999999999999</v>
      </c>
      <c r="N19">
        <v>49</v>
      </c>
      <c r="O19">
        <v>11</v>
      </c>
      <c r="P19">
        <v>377</v>
      </c>
      <c r="Q19">
        <v>1136</v>
      </c>
      <c r="R19">
        <v>301</v>
      </c>
      <c r="S19" s="31">
        <f t="shared" si="0"/>
        <v>3.5233644859813085</v>
      </c>
      <c r="T19" s="14">
        <f t="shared" si="1"/>
        <v>79412.5</v>
      </c>
    </row>
    <row r="20" spans="1:20" x14ac:dyDescent="0.25">
      <c r="A20" s="7">
        <v>19</v>
      </c>
      <c r="B20" t="s">
        <v>202</v>
      </c>
      <c r="C20" s="5">
        <v>30</v>
      </c>
      <c r="D20">
        <v>30</v>
      </c>
      <c r="E20">
        <v>107</v>
      </c>
      <c r="F20">
        <v>25</v>
      </c>
      <c r="G20">
        <v>5</v>
      </c>
      <c r="H20">
        <v>1</v>
      </c>
      <c r="I20" s="9">
        <v>2417684.7999999998</v>
      </c>
      <c r="J20">
        <v>285.60000000000002</v>
      </c>
      <c r="K20">
        <v>71.900000000000006</v>
      </c>
      <c r="L20">
        <v>67.900000000000006</v>
      </c>
      <c r="M20">
        <v>1.7509999999999999</v>
      </c>
      <c r="N20">
        <v>45.3</v>
      </c>
      <c r="O20">
        <v>6</v>
      </c>
      <c r="P20">
        <v>375</v>
      </c>
      <c r="Q20">
        <v>1118</v>
      </c>
      <c r="R20">
        <v>258</v>
      </c>
      <c r="S20" s="31">
        <f t="shared" si="0"/>
        <v>3.5046728971962615</v>
      </c>
      <c r="T20" s="14">
        <f t="shared" si="1"/>
        <v>80589.493333333332</v>
      </c>
    </row>
    <row r="21" spans="1:20" x14ac:dyDescent="0.25">
      <c r="A21" s="7">
        <v>20</v>
      </c>
      <c r="B21" t="s">
        <v>19</v>
      </c>
      <c r="C21" s="5">
        <v>41</v>
      </c>
      <c r="D21">
        <v>24</v>
      </c>
      <c r="E21">
        <v>92</v>
      </c>
      <c r="F21">
        <v>23</v>
      </c>
      <c r="G21">
        <v>6</v>
      </c>
      <c r="H21">
        <v>0</v>
      </c>
      <c r="I21" s="9">
        <v>2365592</v>
      </c>
      <c r="J21">
        <v>278</v>
      </c>
      <c r="K21">
        <v>77.099999999999994</v>
      </c>
      <c r="L21">
        <v>67.8</v>
      </c>
      <c r="M21">
        <v>1.7430000000000001</v>
      </c>
      <c r="N21">
        <v>47.1</v>
      </c>
      <c r="O21">
        <v>4</v>
      </c>
      <c r="P21">
        <v>343</v>
      </c>
      <c r="Q21">
        <v>1017</v>
      </c>
      <c r="R21">
        <v>196</v>
      </c>
      <c r="S21" s="31">
        <f t="shared" si="0"/>
        <v>3.7282608695652173</v>
      </c>
      <c r="T21" s="14">
        <f t="shared" si="1"/>
        <v>98566.333333333328</v>
      </c>
    </row>
    <row r="22" spans="1:20" x14ac:dyDescent="0.25">
      <c r="A22" s="7">
        <v>21</v>
      </c>
      <c r="B22" t="s">
        <v>156</v>
      </c>
      <c r="C22" s="5">
        <v>40</v>
      </c>
      <c r="D22">
        <v>22</v>
      </c>
      <c r="E22">
        <v>79</v>
      </c>
      <c r="F22">
        <v>17</v>
      </c>
      <c r="G22">
        <v>5</v>
      </c>
      <c r="H22">
        <v>1</v>
      </c>
      <c r="I22" s="9">
        <v>2359506.5</v>
      </c>
      <c r="J22">
        <v>306</v>
      </c>
      <c r="K22">
        <v>53</v>
      </c>
      <c r="L22">
        <v>66.400000000000006</v>
      </c>
      <c r="M22">
        <v>1.736</v>
      </c>
      <c r="N22">
        <v>54.8</v>
      </c>
      <c r="O22">
        <v>11</v>
      </c>
      <c r="P22">
        <v>291</v>
      </c>
      <c r="Q22">
        <v>780</v>
      </c>
      <c r="R22">
        <v>198</v>
      </c>
      <c r="S22" s="31">
        <f t="shared" si="0"/>
        <v>3.6835443037974684</v>
      </c>
      <c r="T22" s="14">
        <f t="shared" si="1"/>
        <v>107250.29545454546</v>
      </c>
    </row>
    <row r="23" spans="1:20" x14ac:dyDescent="0.25">
      <c r="A23" s="7">
        <v>22</v>
      </c>
      <c r="B23" t="s">
        <v>6</v>
      </c>
      <c r="C23" s="5">
        <v>39</v>
      </c>
      <c r="D23">
        <v>24</v>
      </c>
      <c r="E23">
        <v>76</v>
      </c>
      <c r="F23">
        <v>17</v>
      </c>
      <c r="G23">
        <v>7</v>
      </c>
      <c r="H23">
        <v>1</v>
      </c>
      <c r="I23" s="9">
        <v>2357531</v>
      </c>
      <c r="J23">
        <v>285.3</v>
      </c>
      <c r="K23">
        <v>63.4</v>
      </c>
      <c r="L23">
        <v>66.7</v>
      </c>
      <c r="M23">
        <v>1.758</v>
      </c>
      <c r="N23">
        <v>55.7</v>
      </c>
      <c r="O23">
        <v>6</v>
      </c>
      <c r="P23">
        <v>275</v>
      </c>
      <c r="Q23">
        <v>789</v>
      </c>
      <c r="R23">
        <v>200</v>
      </c>
      <c r="S23" s="31">
        <f t="shared" si="0"/>
        <v>3.6184210526315788</v>
      </c>
      <c r="T23" s="14">
        <f t="shared" si="1"/>
        <v>98230.458333333328</v>
      </c>
    </row>
    <row r="24" spans="1:20" x14ac:dyDescent="0.25">
      <c r="A24" s="7">
        <v>23</v>
      </c>
      <c r="B24" t="s">
        <v>96</v>
      </c>
      <c r="C24" s="5">
        <v>36</v>
      </c>
      <c r="D24">
        <v>26</v>
      </c>
      <c r="E24">
        <v>92</v>
      </c>
      <c r="F24">
        <v>22</v>
      </c>
      <c r="G24">
        <v>6</v>
      </c>
      <c r="H24">
        <v>0</v>
      </c>
      <c r="I24" s="9">
        <v>2301692.2999999998</v>
      </c>
      <c r="J24">
        <v>280.10000000000002</v>
      </c>
      <c r="K24">
        <v>63.7</v>
      </c>
      <c r="L24">
        <v>64.599999999999994</v>
      </c>
      <c r="M24">
        <v>1.746</v>
      </c>
      <c r="N24">
        <v>49.4</v>
      </c>
      <c r="O24">
        <v>3</v>
      </c>
      <c r="P24">
        <v>334</v>
      </c>
      <c r="Q24">
        <v>1033</v>
      </c>
      <c r="R24">
        <v>223</v>
      </c>
      <c r="S24" s="31">
        <f t="shared" si="0"/>
        <v>3.6304347826086958</v>
      </c>
      <c r="T24" s="14">
        <f t="shared" si="1"/>
        <v>88526.62692307691</v>
      </c>
    </row>
    <row r="25" spans="1:20" x14ac:dyDescent="0.25">
      <c r="A25" s="7">
        <v>24</v>
      </c>
      <c r="B25" t="s">
        <v>8</v>
      </c>
      <c r="C25" s="5">
        <v>32</v>
      </c>
      <c r="D25">
        <v>28</v>
      </c>
      <c r="E25">
        <v>94</v>
      </c>
      <c r="F25">
        <v>22</v>
      </c>
      <c r="G25">
        <v>4</v>
      </c>
      <c r="H25">
        <v>1</v>
      </c>
      <c r="I25" s="9">
        <v>2264984.5</v>
      </c>
      <c r="J25">
        <v>288</v>
      </c>
      <c r="K25">
        <v>63.9</v>
      </c>
      <c r="L25">
        <v>67</v>
      </c>
      <c r="M25">
        <v>1.7989999999999999</v>
      </c>
      <c r="N25">
        <v>46.1</v>
      </c>
      <c r="O25">
        <v>9</v>
      </c>
      <c r="P25">
        <v>293</v>
      </c>
      <c r="Q25">
        <v>1059</v>
      </c>
      <c r="R25">
        <v>228</v>
      </c>
      <c r="S25" s="31">
        <f t="shared" si="0"/>
        <v>3.1170212765957448</v>
      </c>
      <c r="T25" s="14">
        <f t="shared" si="1"/>
        <v>80892.303571428565</v>
      </c>
    </row>
    <row r="26" spans="1:20" x14ac:dyDescent="0.25">
      <c r="A26" s="7">
        <v>25</v>
      </c>
      <c r="B26" t="s">
        <v>50</v>
      </c>
      <c r="C26" s="5">
        <v>34</v>
      </c>
      <c r="D26">
        <v>12</v>
      </c>
      <c r="E26">
        <v>43</v>
      </c>
      <c r="F26">
        <v>11</v>
      </c>
      <c r="G26">
        <v>5</v>
      </c>
      <c r="H26">
        <v>0</v>
      </c>
      <c r="I26" s="9">
        <v>2109276</v>
      </c>
      <c r="O26">
        <v>6</v>
      </c>
      <c r="P26">
        <v>134</v>
      </c>
      <c r="Q26">
        <v>434</v>
      </c>
      <c r="R26">
        <v>115</v>
      </c>
      <c r="S26" s="31">
        <f t="shared" si="0"/>
        <v>3.1162790697674421</v>
      </c>
      <c r="T26" s="14">
        <f t="shared" si="1"/>
        <v>175773</v>
      </c>
    </row>
    <row r="27" spans="1:20" x14ac:dyDescent="0.25">
      <c r="A27" s="7">
        <v>26</v>
      </c>
      <c r="B27" t="s">
        <v>14</v>
      </c>
      <c r="C27" s="5">
        <v>49</v>
      </c>
      <c r="D27">
        <v>29</v>
      </c>
      <c r="E27">
        <v>97</v>
      </c>
      <c r="F27">
        <v>20</v>
      </c>
      <c r="G27">
        <v>6</v>
      </c>
      <c r="H27">
        <v>1</v>
      </c>
      <c r="I27" s="9">
        <v>2103730.7999999998</v>
      </c>
      <c r="J27">
        <v>271.89999999999998</v>
      </c>
      <c r="K27">
        <v>77.2</v>
      </c>
      <c r="L27">
        <v>64.8</v>
      </c>
      <c r="M27">
        <v>1.7689999999999999</v>
      </c>
      <c r="N27">
        <v>54.6</v>
      </c>
      <c r="O27">
        <v>6</v>
      </c>
      <c r="P27">
        <v>332</v>
      </c>
      <c r="Q27">
        <v>1105</v>
      </c>
      <c r="R27">
        <v>235</v>
      </c>
      <c r="S27" s="31">
        <f t="shared" si="0"/>
        <v>3.4226804123711339</v>
      </c>
      <c r="T27" s="14">
        <f t="shared" si="1"/>
        <v>72542.441379310345</v>
      </c>
    </row>
    <row r="28" spans="1:20" x14ac:dyDescent="0.25">
      <c r="A28" s="7">
        <v>27</v>
      </c>
      <c r="B28" t="s">
        <v>38</v>
      </c>
      <c r="C28" s="5">
        <v>36</v>
      </c>
      <c r="D28">
        <v>24</v>
      </c>
      <c r="E28">
        <v>82</v>
      </c>
      <c r="F28">
        <v>19</v>
      </c>
      <c r="G28">
        <v>7</v>
      </c>
      <c r="H28">
        <v>0</v>
      </c>
      <c r="I28" s="9">
        <v>2077775.5</v>
      </c>
      <c r="J28">
        <v>285</v>
      </c>
      <c r="K28">
        <v>61.2</v>
      </c>
      <c r="L28">
        <v>65.900000000000006</v>
      </c>
      <c r="M28">
        <v>1.77</v>
      </c>
      <c r="N28">
        <v>45.8</v>
      </c>
      <c r="O28">
        <v>7</v>
      </c>
      <c r="P28">
        <v>261</v>
      </c>
      <c r="Q28">
        <v>832</v>
      </c>
      <c r="R28">
        <v>209</v>
      </c>
      <c r="S28" s="31">
        <f t="shared" si="0"/>
        <v>3.1829268292682928</v>
      </c>
      <c r="T28" s="14">
        <f t="shared" si="1"/>
        <v>86573.979166666672</v>
      </c>
    </row>
    <row r="29" spans="1:20" x14ac:dyDescent="0.25">
      <c r="A29" s="7">
        <v>28</v>
      </c>
      <c r="B29" t="s">
        <v>9</v>
      </c>
      <c r="C29" s="5">
        <v>52</v>
      </c>
      <c r="D29">
        <v>23</v>
      </c>
      <c r="E29">
        <v>80</v>
      </c>
      <c r="F29">
        <v>20</v>
      </c>
      <c r="G29">
        <v>8</v>
      </c>
      <c r="H29">
        <v>0</v>
      </c>
      <c r="I29" s="9">
        <v>2071626.1</v>
      </c>
      <c r="J29">
        <v>274.5</v>
      </c>
      <c r="K29">
        <v>65.400000000000006</v>
      </c>
      <c r="L29">
        <v>66.099999999999994</v>
      </c>
      <c r="M29">
        <v>1.758</v>
      </c>
      <c r="N29">
        <v>56.1</v>
      </c>
      <c r="O29">
        <v>8</v>
      </c>
      <c r="P29">
        <v>258</v>
      </c>
      <c r="Q29">
        <v>858</v>
      </c>
      <c r="R29">
        <v>152</v>
      </c>
      <c r="S29" s="31">
        <f t="shared" si="0"/>
        <v>3.2250000000000001</v>
      </c>
      <c r="T29" s="14">
        <f t="shared" si="1"/>
        <v>90070.7</v>
      </c>
    </row>
    <row r="30" spans="1:20" x14ac:dyDescent="0.25">
      <c r="A30" s="7">
        <v>29</v>
      </c>
      <c r="B30" t="s">
        <v>80</v>
      </c>
      <c r="C30" s="5">
        <v>37</v>
      </c>
      <c r="D30">
        <v>16</v>
      </c>
      <c r="E30">
        <v>50</v>
      </c>
      <c r="F30">
        <v>10</v>
      </c>
      <c r="G30">
        <v>4</v>
      </c>
      <c r="H30">
        <v>0</v>
      </c>
      <c r="I30" s="9">
        <v>2009818.6</v>
      </c>
      <c r="O30">
        <v>6</v>
      </c>
      <c r="P30">
        <v>163</v>
      </c>
      <c r="Q30">
        <v>521</v>
      </c>
      <c r="R30">
        <v>116</v>
      </c>
      <c r="S30" s="31">
        <f t="shared" si="0"/>
        <v>3.26</v>
      </c>
      <c r="T30" s="14">
        <f t="shared" si="1"/>
        <v>125613.66250000001</v>
      </c>
    </row>
    <row r="31" spans="1:20" x14ac:dyDescent="0.25">
      <c r="A31" s="7">
        <v>30</v>
      </c>
      <c r="B31" t="s">
        <v>82</v>
      </c>
      <c r="C31" s="5">
        <v>41</v>
      </c>
      <c r="D31">
        <v>27</v>
      </c>
      <c r="E31">
        <v>99</v>
      </c>
      <c r="F31">
        <v>23</v>
      </c>
      <c r="G31">
        <v>4</v>
      </c>
      <c r="H31">
        <v>1</v>
      </c>
      <c r="I31" s="9">
        <v>1955394.6</v>
      </c>
      <c r="J31">
        <v>290.60000000000002</v>
      </c>
      <c r="K31">
        <v>59.3</v>
      </c>
      <c r="L31">
        <v>67.8</v>
      </c>
      <c r="M31">
        <v>1.798</v>
      </c>
      <c r="N31">
        <v>47.1</v>
      </c>
      <c r="O31">
        <v>9</v>
      </c>
      <c r="P31">
        <v>332</v>
      </c>
      <c r="Q31">
        <v>1050</v>
      </c>
      <c r="R31">
        <v>226</v>
      </c>
      <c r="S31" s="31">
        <f t="shared" si="0"/>
        <v>3.3535353535353534</v>
      </c>
      <c r="T31" s="14">
        <f t="shared" si="1"/>
        <v>72422.022222222222</v>
      </c>
    </row>
    <row r="32" spans="1:20" x14ac:dyDescent="0.25">
      <c r="A32" s="7">
        <v>31</v>
      </c>
      <c r="B32" t="s">
        <v>5</v>
      </c>
      <c r="C32" s="5">
        <v>45</v>
      </c>
      <c r="D32">
        <v>23</v>
      </c>
      <c r="E32">
        <v>77</v>
      </c>
      <c r="F32">
        <v>17</v>
      </c>
      <c r="G32">
        <v>7</v>
      </c>
      <c r="H32">
        <v>0</v>
      </c>
      <c r="I32" s="9">
        <v>1952043</v>
      </c>
      <c r="J32">
        <v>295.89999999999998</v>
      </c>
      <c r="K32">
        <v>62.5</v>
      </c>
      <c r="L32">
        <v>67.7</v>
      </c>
      <c r="M32">
        <v>1.776</v>
      </c>
      <c r="N32">
        <v>45.8</v>
      </c>
      <c r="O32">
        <v>8</v>
      </c>
      <c r="P32">
        <v>283</v>
      </c>
      <c r="Q32">
        <v>820</v>
      </c>
      <c r="R32">
        <v>224</v>
      </c>
      <c r="S32" s="31">
        <f t="shared" si="0"/>
        <v>3.6753246753246751</v>
      </c>
      <c r="T32" s="14">
        <f t="shared" si="1"/>
        <v>84871.434782608689</v>
      </c>
    </row>
    <row r="33" spans="1:20" x14ac:dyDescent="0.25">
      <c r="A33" s="7">
        <v>32</v>
      </c>
      <c r="B33" t="s">
        <v>62</v>
      </c>
      <c r="C33" s="5">
        <v>36</v>
      </c>
      <c r="D33">
        <v>26</v>
      </c>
      <c r="E33">
        <v>94</v>
      </c>
      <c r="F33">
        <v>22</v>
      </c>
      <c r="G33">
        <v>2</v>
      </c>
      <c r="H33">
        <v>1</v>
      </c>
      <c r="I33" s="9">
        <v>1737725.3</v>
      </c>
      <c r="J33">
        <v>292.10000000000002</v>
      </c>
      <c r="K33">
        <v>59.8</v>
      </c>
      <c r="L33">
        <v>66.099999999999994</v>
      </c>
      <c r="M33">
        <v>1.7629999999999999</v>
      </c>
      <c r="N33">
        <v>58.9</v>
      </c>
      <c r="O33">
        <v>12</v>
      </c>
      <c r="P33">
        <v>315</v>
      </c>
      <c r="Q33">
        <v>986</v>
      </c>
      <c r="R33">
        <v>198</v>
      </c>
      <c r="S33" s="31">
        <f t="shared" si="0"/>
        <v>3.3510638297872339</v>
      </c>
      <c r="T33" s="14">
        <f t="shared" si="1"/>
        <v>66835.588461538457</v>
      </c>
    </row>
    <row r="34" spans="1:20" x14ac:dyDescent="0.25">
      <c r="A34" s="7">
        <v>33</v>
      </c>
      <c r="B34" t="s">
        <v>39</v>
      </c>
      <c r="C34" s="5">
        <v>36</v>
      </c>
      <c r="D34">
        <v>26</v>
      </c>
      <c r="E34">
        <v>83</v>
      </c>
      <c r="F34">
        <v>17</v>
      </c>
      <c r="G34">
        <v>4</v>
      </c>
      <c r="H34">
        <v>0</v>
      </c>
      <c r="I34" s="9">
        <v>1727576.9</v>
      </c>
      <c r="J34">
        <v>293.8</v>
      </c>
      <c r="K34">
        <v>58</v>
      </c>
      <c r="L34">
        <v>65.099999999999994</v>
      </c>
      <c r="M34">
        <v>1.7869999999999999</v>
      </c>
      <c r="N34">
        <v>47.8</v>
      </c>
      <c r="O34">
        <v>8</v>
      </c>
      <c r="P34">
        <v>255</v>
      </c>
      <c r="Q34">
        <v>890</v>
      </c>
      <c r="R34">
        <v>201</v>
      </c>
      <c r="S34" s="31">
        <f t="shared" ref="S34:S65" si="2">P34/E34</f>
        <v>3.072289156626506</v>
      </c>
      <c r="T34" s="14">
        <f t="shared" si="1"/>
        <v>66445.265384615384</v>
      </c>
    </row>
    <row r="35" spans="1:20" x14ac:dyDescent="0.25">
      <c r="A35" s="7">
        <v>34</v>
      </c>
      <c r="B35" t="s">
        <v>17</v>
      </c>
      <c r="C35" s="5">
        <v>26</v>
      </c>
      <c r="D35">
        <v>30</v>
      </c>
      <c r="E35">
        <v>101</v>
      </c>
      <c r="F35">
        <v>23</v>
      </c>
      <c r="G35">
        <v>5</v>
      </c>
      <c r="H35">
        <v>0</v>
      </c>
      <c r="I35" s="9">
        <v>1703485</v>
      </c>
      <c r="J35">
        <v>288.5</v>
      </c>
      <c r="K35">
        <v>64.3</v>
      </c>
      <c r="L35">
        <v>66.099999999999994</v>
      </c>
      <c r="M35">
        <v>1.802</v>
      </c>
      <c r="N35">
        <v>48.9</v>
      </c>
      <c r="O35">
        <v>7</v>
      </c>
      <c r="P35">
        <v>309</v>
      </c>
      <c r="Q35">
        <v>1117</v>
      </c>
      <c r="R35">
        <v>259</v>
      </c>
      <c r="S35" s="31">
        <f t="shared" si="2"/>
        <v>3.0594059405940595</v>
      </c>
      <c r="T35" s="14">
        <f t="shared" si="1"/>
        <v>56782.833333333336</v>
      </c>
    </row>
    <row r="36" spans="1:20" x14ac:dyDescent="0.25">
      <c r="A36" s="7">
        <v>35</v>
      </c>
      <c r="B36" t="s">
        <v>21</v>
      </c>
      <c r="C36" s="5">
        <v>35</v>
      </c>
      <c r="D36">
        <v>25</v>
      </c>
      <c r="E36">
        <v>76</v>
      </c>
      <c r="F36">
        <v>16</v>
      </c>
      <c r="G36">
        <v>2</v>
      </c>
      <c r="H36">
        <v>1</v>
      </c>
      <c r="I36" s="9">
        <v>1695332.3</v>
      </c>
      <c r="J36">
        <v>290.89999999999998</v>
      </c>
      <c r="K36">
        <v>64.7</v>
      </c>
      <c r="L36">
        <v>66.5</v>
      </c>
      <c r="M36">
        <v>1.8029999999999999</v>
      </c>
      <c r="N36">
        <v>42.2</v>
      </c>
      <c r="O36">
        <v>8</v>
      </c>
      <c r="P36">
        <v>257</v>
      </c>
      <c r="Q36">
        <v>835</v>
      </c>
      <c r="R36">
        <v>201</v>
      </c>
      <c r="S36" s="31">
        <f t="shared" si="2"/>
        <v>3.3815789473684212</v>
      </c>
      <c r="T36" s="14">
        <f t="shared" si="1"/>
        <v>67813.292000000001</v>
      </c>
    </row>
    <row r="37" spans="1:20" x14ac:dyDescent="0.25">
      <c r="A37" s="7">
        <v>36</v>
      </c>
      <c r="B37" t="s">
        <v>97</v>
      </c>
      <c r="C37" s="5">
        <v>28</v>
      </c>
      <c r="D37">
        <v>21</v>
      </c>
      <c r="E37">
        <v>72</v>
      </c>
      <c r="F37">
        <v>15</v>
      </c>
      <c r="G37">
        <v>4</v>
      </c>
      <c r="H37">
        <v>0</v>
      </c>
      <c r="I37" s="9">
        <v>1646267.8</v>
      </c>
      <c r="J37">
        <v>279.8</v>
      </c>
      <c r="K37">
        <v>69.599999999999994</v>
      </c>
      <c r="L37">
        <v>69.400000000000006</v>
      </c>
      <c r="M37">
        <v>1.7909999999999999</v>
      </c>
      <c r="N37">
        <v>52.2</v>
      </c>
      <c r="O37">
        <v>3</v>
      </c>
      <c r="P37">
        <v>235</v>
      </c>
      <c r="Q37">
        <v>807</v>
      </c>
      <c r="R37">
        <v>163</v>
      </c>
      <c r="S37" s="31">
        <f t="shared" si="2"/>
        <v>3.2638888888888888</v>
      </c>
      <c r="T37" s="14">
        <f t="shared" si="1"/>
        <v>78393.704761904766</v>
      </c>
    </row>
    <row r="38" spans="1:20" x14ac:dyDescent="0.25">
      <c r="A38" s="7">
        <v>37</v>
      </c>
      <c r="B38" t="s">
        <v>203</v>
      </c>
      <c r="C38" s="5">
        <v>32</v>
      </c>
      <c r="D38">
        <v>35</v>
      </c>
      <c r="E38">
        <v>112</v>
      </c>
      <c r="F38">
        <v>23</v>
      </c>
      <c r="G38">
        <v>4</v>
      </c>
      <c r="H38">
        <v>0</v>
      </c>
      <c r="I38" s="9">
        <v>1636876.1</v>
      </c>
      <c r="J38">
        <v>289.2</v>
      </c>
      <c r="K38">
        <v>70.099999999999994</v>
      </c>
      <c r="L38">
        <v>67.400000000000006</v>
      </c>
      <c r="M38">
        <v>1.7689999999999999</v>
      </c>
      <c r="N38">
        <v>46.6</v>
      </c>
      <c r="O38">
        <v>16</v>
      </c>
      <c r="P38">
        <v>398</v>
      </c>
      <c r="Q38">
        <v>1181</v>
      </c>
      <c r="R38">
        <v>285</v>
      </c>
      <c r="S38" s="31">
        <f t="shared" si="2"/>
        <v>3.5535714285714284</v>
      </c>
      <c r="T38" s="14">
        <f t="shared" si="1"/>
        <v>46767.888571428572</v>
      </c>
    </row>
    <row r="39" spans="1:20" x14ac:dyDescent="0.25">
      <c r="A39" s="7">
        <v>38</v>
      </c>
      <c r="B39" t="s">
        <v>204</v>
      </c>
      <c r="C39" s="5">
        <v>29</v>
      </c>
      <c r="D39">
        <v>33</v>
      </c>
      <c r="E39">
        <v>100</v>
      </c>
      <c r="F39">
        <v>18</v>
      </c>
      <c r="G39">
        <v>2</v>
      </c>
      <c r="H39">
        <v>1</v>
      </c>
      <c r="I39" s="9">
        <v>1592344.1</v>
      </c>
      <c r="J39">
        <v>295.60000000000002</v>
      </c>
      <c r="K39">
        <v>63.2</v>
      </c>
      <c r="L39">
        <v>65.5</v>
      </c>
      <c r="M39">
        <v>1.768</v>
      </c>
      <c r="N39">
        <v>51.3</v>
      </c>
      <c r="O39">
        <v>11</v>
      </c>
      <c r="P39">
        <v>380</v>
      </c>
      <c r="Q39">
        <v>1055</v>
      </c>
      <c r="R39">
        <v>273</v>
      </c>
      <c r="S39" s="31">
        <f t="shared" si="2"/>
        <v>3.8</v>
      </c>
      <c r="T39" s="14">
        <f t="shared" si="1"/>
        <v>48252.851515151517</v>
      </c>
    </row>
    <row r="40" spans="1:20" x14ac:dyDescent="0.25">
      <c r="A40" s="7">
        <v>39</v>
      </c>
      <c r="B40" t="s">
        <v>35</v>
      </c>
      <c r="C40" s="5">
        <v>44</v>
      </c>
      <c r="D40">
        <v>24</v>
      </c>
      <c r="E40">
        <v>84</v>
      </c>
      <c r="F40">
        <v>19</v>
      </c>
      <c r="G40">
        <v>6</v>
      </c>
      <c r="H40">
        <v>0</v>
      </c>
      <c r="I40" s="9">
        <v>1566425.9</v>
      </c>
      <c r="J40">
        <v>279.10000000000002</v>
      </c>
      <c r="K40">
        <v>72.099999999999994</v>
      </c>
      <c r="L40">
        <v>67.7</v>
      </c>
      <c r="M40">
        <v>1.752</v>
      </c>
      <c r="N40">
        <v>49.3</v>
      </c>
      <c r="O40">
        <v>6</v>
      </c>
      <c r="P40">
        <v>308</v>
      </c>
      <c r="Q40">
        <v>956</v>
      </c>
      <c r="R40">
        <v>179</v>
      </c>
      <c r="S40" s="31">
        <f t="shared" si="2"/>
        <v>3.6666666666666665</v>
      </c>
      <c r="T40" s="14">
        <f t="shared" si="1"/>
        <v>65267.745833333327</v>
      </c>
    </row>
    <row r="41" spans="1:20" x14ac:dyDescent="0.25">
      <c r="A41" s="7">
        <v>40</v>
      </c>
      <c r="B41" t="s">
        <v>205</v>
      </c>
      <c r="C41" s="5">
        <v>31</v>
      </c>
      <c r="D41">
        <v>30</v>
      </c>
      <c r="E41">
        <v>104</v>
      </c>
      <c r="F41">
        <v>23</v>
      </c>
      <c r="G41">
        <v>5</v>
      </c>
      <c r="H41">
        <v>0</v>
      </c>
      <c r="I41" s="9">
        <v>1553824.9</v>
      </c>
      <c r="J41">
        <v>294.39999999999998</v>
      </c>
      <c r="K41">
        <v>65.099999999999994</v>
      </c>
      <c r="L41">
        <v>67.7</v>
      </c>
      <c r="M41">
        <v>1.768</v>
      </c>
      <c r="N41">
        <v>43.1</v>
      </c>
      <c r="O41">
        <v>7</v>
      </c>
      <c r="P41">
        <v>375</v>
      </c>
      <c r="Q41">
        <v>1068</v>
      </c>
      <c r="R41">
        <v>246</v>
      </c>
      <c r="S41" s="31">
        <f t="shared" si="2"/>
        <v>3.6057692307692308</v>
      </c>
      <c r="T41" s="14">
        <f t="shared" si="1"/>
        <v>51794.16333333333</v>
      </c>
    </row>
    <row r="42" spans="1:20" x14ac:dyDescent="0.25">
      <c r="A42" s="7">
        <v>41</v>
      </c>
      <c r="B42" t="s">
        <v>145</v>
      </c>
      <c r="C42" s="5">
        <v>41</v>
      </c>
      <c r="D42">
        <v>24</v>
      </c>
      <c r="E42">
        <v>86</v>
      </c>
      <c r="F42">
        <v>18</v>
      </c>
      <c r="G42">
        <v>5</v>
      </c>
      <c r="H42">
        <v>0</v>
      </c>
      <c r="I42" s="9">
        <v>1550135</v>
      </c>
      <c r="J42">
        <v>287.89999999999998</v>
      </c>
      <c r="K42">
        <v>60</v>
      </c>
      <c r="L42">
        <v>66.099999999999994</v>
      </c>
      <c r="M42">
        <v>1.7589999999999999</v>
      </c>
      <c r="N42">
        <v>51.9</v>
      </c>
      <c r="O42">
        <v>6</v>
      </c>
      <c r="P42">
        <v>318</v>
      </c>
      <c r="Q42">
        <v>975</v>
      </c>
      <c r="R42">
        <v>195</v>
      </c>
      <c r="S42" s="31">
        <f t="shared" si="2"/>
        <v>3.6976744186046511</v>
      </c>
      <c r="T42" s="14">
        <f t="shared" si="1"/>
        <v>64588.958333333336</v>
      </c>
    </row>
    <row r="43" spans="1:20" x14ac:dyDescent="0.25">
      <c r="A43" s="7">
        <v>42</v>
      </c>
      <c r="B43" t="s">
        <v>87</v>
      </c>
      <c r="C43" s="5">
        <v>48</v>
      </c>
      <c r="D43">
        <v>31</v>
      </c>
      <c r="E43">
        <v>98</v>
      </c>
      <c r="F43">
        <v>19</v>
      </c>
      <c r="G43">
        <v>2</v>
      </c>
      <c r="H43">
        <v>1</v>
      </c>
      <c r="I43" s="9">
        <v>1536880.8</v>
      </c>
      <c r="J43">
        <v>291.5</v>
      </c>
      <c r="K43">
        <v>65.599999999999994</v>
      </c>
      <c r="L43">
        <v>67.599999999999994</v>
      </c>
      <c r="M43">
        <v>1.8109999999999999</v>
      </c>
      <c r="N43">
        <v>35.1</v>
      </c>
      <c r="O43">
        <v>5</v>
      </c>
      <c r="P43">
        <v>330</v>
      </c>
      <c r="Q43">
        <v>1081</v>
      </c>
      <c r="R43">
        <v>241</v>
      </c>
      <c r="S43" s="31">
        <f t="shared" si="2"/>
        <v>3.3673469387755102</v>
      </c>
      <c r="T43" s="14">
        <f t="shared" si="1"/>
        <v>49576.800000000003</v>
      </c>
    </row>
    <row r="44" spans="1:20" x14ac:dyDescent="0.25">
      <c r="A44" s="7">
        <v>43</v>
      </c>
      <c r="B44" t="s">
        <v>10</v>
      </c>
      <c r="C44" s="5">
        <v>33</v>
      </c>
      <c r="D44">
        <v>25</v>
      </c>
      <c r="E44">
        <v>85</v>
      </c>
      <c r="F44">
        <v>21</v>
      </c>
      <c r="G44">
        <v>3</v>
      </c>
      <c r="H44">
        <v>0</v>
      </c>
      <c r="I44" s="9">
        <v>1531022.8</v>
      </c>
      <c r="J44">
        <v>282.89999999999998</v>
      </c>
      <c r="K44">
        <v>67.400000000000006</v>
      </c>
      <c r="L44">
        <v>66.099999999999994</v>
      </c>
      <c r="M44">
        <v>1.7689999999999999</v>
      </c>
      <c r="N44">
        <v>54</v>
      </c>
      <c r="O44">
        <v>4</v>
      </c>
      <c r="P44">
        <v>261</v>
      </c>
      <c r="Q44">
        <v>919</v>
      </c>
      <c r="R44">
        <v>180</v>
      </c>
      <c r="S44" s="31">
        <f t="shared" si="2"/>
        <v>3.0705882352941178</v>
      </c>
      <c r="T44" s="14">
        <f t="shared" si="1"/>
        <v>61240.912000000004</v>
      </c>
    </row>
    <row r="45" spans="1:20" x14ac:dyDescent="0.25">
      <c r="A45" s="7">
        <v>44</v>
      </c>
      <c r="B45" t="s">
        <v>81</v>
      </c>
      <c r="C45" s="5">
        <v>42</v>
      </c>
      <c r="D45">
        <v>20</v>
      </c>
      <c r="E45">
        <v>60</v>
      </c>
      <c r="F45">
        <v>10</v>
      </c>
      <c r="G45">
        <v>5</v>
      </c>
      <c r="H45">
        <v>0</v>
      </c>
      <c r="I45" s="9">
        <v>1527883.8</v>
      </c>
      <c r="J45">
        <v>281.2</v>
      </c>
      <c r="K45">
        <v>69.2</v>
      </c>
      <c r="L45">
        <v>67.5</v>
      </c>
      <c r="M45">
        <v>1.7889999999999999</v>
      </c>
      <c r="N45">
        <v>49.5</v>
      </c>
      <c r="O45">
        <v>5</v>
      </c>
      <c r="P45">
        <v>205</v>
      </c>
      <c r="Q45">
        <v>654</v>
      </c>
      <c r="R45">
        <v>155</v>
      </c>
      <c r="S45" s="31">
        <f t="shared" si="2"/>
        <v>3.4166666666666665</v>
      </c>
      <c r="T45" s="14">
        <f t="shared" si="1"/>
        <v>76394.19</v>
      </c>
    </row>
    <row r="46" spans="1:20" x14ac:dyDescent="0.25">
      <c r="A46" s="7">
        <v>45</v>
      </c>
      <c r="B46" t="s">
        <v>24</v>
      </c>
      <c r="C46" s="5">
        <v>34</v>
      </c>
      <c r="D46">
        <v>26</v>
      </c>
      <c r="E46">
        <v>89</v>
      </c>
      <c r="F46">
        <v>22</v>
      </c>
      <c r="G46">
        <v>5</v>
      </c>
      <c r="H46">
        <v>0</v>
      </c>
      <c r="I46" s="9">
        <v>1513536.9</v>
      </c>
      <c r="J46">
        <v>294.89999999999998</v>
      </c>
      <c r="K46">
        <v>65</v>
      </c>
      <c r="L46">
        <v>69.5</v>
      </c>
      <c r="M46">
        <v>1.798</v>
      </c>
      <c r="N46">
        <v>46.5</v>
      </c>
      <c r="O46">
        <v>2</v>
      </c>
      <c r="P46">
        <v>301</v>
      </c>
      <c r="Q46">
        <v>918</v>
      </c>
      <c r="R46">
        <v>216</v>
      </c>
      <c r="S46" s="31">
        <f t="shared" si="2"/>
        <v>3.3820224719101124</v>
      </c>
      <c r="T46" s="14">
        <f t="shared" si="1"/>
        <v>58212.957692307689</v>
      </c>
    </row>
    <row r="47" spans="1:20" x14ac:dyDescent="0.25">
      <c r="A47" s="7">
        <v>46</v>
      </c>
      <c r="B47" t="s">
        <v>31</v>
      </c>
      <c r="C47" s="5">
        <v>42</v>
      </c>
      <c r="D47">
        <v>29</v>
      </c>
      <c r="E47">
        <v>94</v>
      </c>
      <c r="F47">
        <v>18</v>
      </c>
      <c r="G47">
        <v>3</v>
      </c>
      <c r="H47">
        <v>1</v>
      </c>
      <c r="I47" s="9">
        <v>1495980.1</v>
      </c>
      <c r="J47">
        <v>291.3</v>
      </c>
      <c r="K47">
        <v>63.3</v>
      </c>
      <c r="L47">
        <v>68.099999999999994</v>
      </c>
      <c r="M47">
        <v>1.7749999999999999</v>
      </c>
      <c r="N47">
        <v>46.9</v>
      </c>
      <c r="O47">
        <v>6</v>
      </c>
      <c r="P47">
        <v>357</v>
      </c>
      <c r="Q47">
        <v>965</v>
      </c>
      <c r="R47">
        <v>258</v>
      </c>
      <c r="S47" s="31">
        <f t="shared" si="2"/>
        <v>3.7978723404255321</v>
      </c>
      <c r="T47" s="14">
        <f t="shared" si="1"/>
        <v>51585.520689655175</v>
      </c>
    </row>
    <row r="48" spans="1:20" x14ac:dyDescent="0.25">
      <c r="A48" s="7">
        <v>47</v>
      </c>
      <c r="B48" t="s">
        <v>58</v>
      </c>
      <c r="C48" s="5">
        <v>43</v>
      </c>
      <c r="D48">
        <v>26</v>
      </c>
      <c r="E48">
        <v>73</v>
      </c>
      <c r="F48">
        <v>16</v>
      </c>
      <c r="G48">
        <v>5</v>
      </c>
      <c r="H48">
        <v>0</v>
      </c>
      <c r="I48" s="9">
        <v>1487911.8</v>
      </c>
      <c r="J48">
        <v>285.39999999999998</v>
      </c>
      <c r="K48">
        <v>68.599999999999994</v>
      </c>
      <c r="L48">
        <v>69</v>
      </c>
      <c r="M48">
        <v>1.77</v>
      </c>
      <c r="N48">
        <v>41.3</v>
      </c>
      <c r="O48">
        <v>9</v>
      </c>
      <c r="P48">
        <v>256</v>
      </c>
      <c r="Q48">
        <v>774</v>
      </c>
      <c r="R48">
        <v>161</v>
      </c>
      <c r="S48" s="31">
        <f t="shared" si="2"/>
        <v>3.506849315068493</v>
      </c>
      <c r="T48" s="14">
        <f t="shared" si="1"/>
        <v>57227.376923076925</v>
      </c>
    </row>
    <row r="49" spans="1:20" x14ac:dyDescent="0.25">
      <c r="A49" s="7">
        <v>48</v>
      </c>
      <c r="B49" t="s">
        <v>65</v>
      </c>
      <c r="C49" s="5">
        <v>46</v>
      </c>
      <c r="D49">
        <v>31</v>
      </c>
      <c r="E49">
        <v>99</v>
      </c>
      <c r="F49">
        <v>20</v>
      </c>
      <c r="G49">
        <v>5</v>
      </c>
      <c r="H49">
        <v>0</v>
      </c>
      <c r="I49" s="9">
        <v>1475273.5</v>
      </c>
      <c r="J49">
        <v>286</v>
      </c>
      <c r="K49">
        <v>68.2</v>
      </c>
      <c r="L49">
        <v>66.8</v>
      </c>
      <c r="M49">
        <v>1.778</v>
      </c>
      <c r="N49">
        <v>55.4</v>
      </c>
      <c r="O49">
        <v>8</v>
      </c>
      <c r="P49">
        <v>320</v>
      </c>
      <c r="Q49">
        <v>1102</v>
      </c>
      <c r="R49">
        <v>215</v>
      </c>
      <c r="S49" s="31">
        <f t="shared" si="2"/>
        <v>3.2323232323232323</v>
      </c>
      <c r="T49" s="14">
        <f t="shared" si="1"/>
        <v>47589.467741935485</v>
      </c>
    </row>
    <row r="50" spans="1:20" x14ac:dyDescent="0.25">
      <c r="A50" s="7">
        <v>49</v>
      </c>
      <c r="B50" t="s">
        <v>92</v>
      </c>
      <c r="C50" s="5">
        <v>34</v>
      </c>
      <c r="D50">
        <v>25</v>
      </c>
      <c r="E50">
        <v>82</v>
      </c>
      <c r="F50">
        <v>17</v>
      </c>
      <c r="G50">
        <v>4</v>
      </c>
      <c r="H50">
        <v>0</v>
      </c>
      <c r="I50" s="9">
        <v>1446763.5</v>
      </c>
      <c r="J50">
        <v>298.8</v>
      </c>
      <c r="K50">
        <v>64.3</v>
      </c>
      <c r="L50">
        <v>65.2</v>
      </c>
      <c r="M50">
        <v>1.748</v>
      </c>
      <c r="N50">
        <v>51.7</v>
      </c>
      <c r="O50">
        <v>16</v>
      </c>
      <c r="P50">
        <v>312</v>
      </c>
      <c r="Q50">
        <v>870</v>
      </c>
      <c r="R50">
        <v>217</v>
      </c>
      <c r="S50" s="31">
        <f t="shared" si="2"/>
        <v>3.8048780487804876</v>
      </c>
      <c r="T50" s="14">
        <f t="shared" si="1"/>
        <v>57870.54</v>
      </c>
    </row>
    <row r="51" spans="1:20" x14ac:dyDescent="0.25">
      <c r="A51" s="7">
        <v>50</v>
      </c>
      <c r="B51" t="s">
        <v>206</v>
      </c>
      <c r="C51" s="5">
        <v>32</v>
      </c>
      <c r="D51">
        <v>32</v>
      </c>
      <c r="E51">
        <v>103</v>
      </c>
      <c r="F51">
        <v>21</v>
      </c>
      <c r="G51">
        <v>4</v>
      </c>
      <c r="H51">
        <v>0</v>
      </c>
      <c r="I51" s="9">
        <v>1443362.9</v>
      </c>
      <c r="J51">
        <v>288.8</v>
      </c>
      <c r="K51">
        <v>61.3</v>
      </c>
      <c r="L51">
        <v>62.5</v>
      </c>
      <c r="M51">
        <v>1.7549999999999999</v>
      </c>
      <c r="N51">
        <v>47.7</v>
      </c>
      <c r="O51">
        <v>3</v>
      </c>
      <c r="P51">
        <v>361</v>
      </c>
      <c r="Q51">
        <v>1048</v>
      </c>
      <c r="R51">
        <v>256</v>
      </c>
      <c r="S51" s="31">
        <f t="shared" si="2"/>
        <v>3.5048543689320391</v>
      </c>
      <c r="T51" s="14">
        <f t="shared" si="1"/>
        <v>45105.090624999997</v>
      </c>
    </row>
    <row r="52" spans="1:20" x14ac:dyDescent="0.25">
      <c r="A52" s="7">
        <v>51</v>
      </c>
      <c r="B52" t="s">
        <v>18</v>
      </c>
      <c r="C52" s="5">
        <v>46</v>
      </c>
      <c r="D52">
        <v>16</v>
      </c>
      <c r="E52">
        <v>52</v>
      </c>
      <c r="F52">
        <v>12</v>
      </c>
      <c r="G52">
        <v>3</v>
      </c>
      <c r="H52">
        <v>0</v>
      </c>
      <c r="I52" s="9">
        <v>1396108.9</v>
      </c>
      <c r="J52">
        <v>294.5</v>
      </c>
      <c r="K52">
        <v>58.8</v>
      </c>
      <c r="L52">
        <v>66.3</v>
      </c>
      <c r="M52">
        <v>1.7809999999999999</v>
      </c>
      <c r="N52">
        <v>47.1</v>
      </c>
      <c r="O52">
        <v>7</v>
      </c>
      <c r="P52">
        <v>178</v>
      </c>
      <c r="Q52">
        <v>506</v>
      </c>
      <c r="R52">
        <v>159</v>
      </c>
      <c r="S52" s="31">
        <f t="shared" si="2"/>
        <v>3.4230769230769229</v>
      </c>
      <c r="T52" s="14">
        <f t="shared" si="1"/>
        <v>87256.806249999994</v>
      </c>
    </row>
    <row r="53" spans="1:20" x14ac:dyDescent="0.25">
      <c r="A53" s="7">
        <v>52</v>
      </c>
      <c r="B53" t="s">
        <v>71</v>
      </c>
      <c r="C53" s="5">
        <v>28</v>
      </c>
      <c r="D53">
        <v>28</v>
      </c>
      <c r="E53">
        <v>97</v>
      </c>
      <c r="F53">
        <v>22</v>
      </c>
      <c r="G53">
        <v>7</v>
      </c>
      <c r="H53">
        <v>0</v>
      </c>
      <c r="I53" s="9">
        <v>1367961.9</v>
      </c>
      <c r="J53">
        <v>290.8</v>
      </c>
      <c r="K53">
        <v>61.1</v>
      </c>
      <c r="L53">
        <v>64.5</v>
      </c>
      <c r="M53">
        <v>1.7330000000000001</v>
      </c>
      <c r="N53">
        <v>52.9</v>
      </c>
      <c r="O53">
        <v>11</v>
      </c>
      <c r="P53">
        <v>374</v>
      </c>
      <c r="Q53">
        <v>1020</v>
      </c>
      <c r="R53">
        <v>243</v>
      </c>
      <c r="S53" s="31">
        <f t="shared" si="2"/>
        <v>3.8556701030927836</v>
      </c>
      <c r="T53" s="14">
        <f t="shared" si="1"/>
        <v>48855.782142857141</v>
      </c>
    </row>
    <row r="54" spans="1:20" x14ac:dyDescent="0.25">
      <c r="A54" s="7">
        <v>53</v>
      </c>
      <c r="B54" t="s">
        <v>103</v>
      </c>
      <c r="C54" s="5">
        <v>31</v>
      </c>
      <c r="D54">
        <v>23</v>
      </c>
      <c r="E54">
        <v>73</v>
      </c>
      <c r="F54">
        <v>16</v>
      </c>
      <c r="G54">
        <v>3</v>
      </c>
      <c r="H54">
        <v>0</v>
      </c>
      <c r="I54" s="9">
        <v>1355433</v>
      </c>
      <c r="J54">
        <v>284.60000000000002</v>
      </c>
      <c r="K54">
        <v>68.8</v>
      </c>
      <c r="L54">
        <v>67</v>
      </c>
      <c r="M54">
        <v>1.78</v>
      </c>
      <c r="N54">
        <v>50.9</v>
      </c>
      <c r="O54">
        <v>10</v>
      </c>
      <c r="P54">
        <v>211</v>
      </c>
      <c r="Q54">
        <v>763</v>
      </c>
      <c r="R54">
        <v>164</v>
      </c>
      <c r="S54" s="31">
        <f t="shared" si="2"/>
        <v>2.8904109589041096</v>
      </c>
      <c r="T54" s="14">
        <f t="shared" si="1"/>
        <v>58931.869565217392</v>
      </c>
    </row>
    <row r="55" spans="1:20" x14ac:dyDescent="0.25">
      <c r="A55" s="7">
        <v>54</v>
      </c>
      <c r="B55" t="s">
        <v>49</v>
      </c>
      <c r="C55" s="5">
        <v>47</v>
      </c>
      <c r="D55">
        <v>19</v>
      </c>
      <c r="E55">
        <v>66</v>
      </c>
      <c r="F55">
        <v>16</v>
      </c>
      <c r="G55">
        <v>4</v>
      </c>
      <c r="H55">
        <v>0</v>
      </c>
      <c r="I55" s="9">
        <v>1343276.6</v>
      </c>
      <c r="J55">
        <v>287.2</v>
      </c>
      <c r="K55">
        <v>69.7</v>
      </c>
      <c r="L55">
        <v>71.400000000000006</v>
      </c>
      <c r="M55">
        <v>1.778</v>
      </c>
      <c r="N55">
        <v>44</v>
      </c>
      <c r="O55">
        <v>8</v>
      </c>
      <c r="P55">
        <v>252</v>
      </c>
      <c r="Q55">
        <v>754</v>
      </c>
      <c r="R55">
        <v>165</v>
      </c>
      <c r="S55" s="31">
        <f t="shared" si="2"/>
        <v>3.8181818181818183</v>
      </c>
      <c r="T55" s="14">
        <f t="shared" si="1"/>
        <v>70698.768421052635</v>
      </c>
    </row>
    <row r="56" spans="1:20" x14ac:dyDescent="0.25">
      <c r="A56" s="7">
        <v>55</v>
      </c>
      <c r="B56" t="s">
        <v>43</v>
      </c>
      <c r="C56" s="5">
        <v>35</v>
      </c>
      <c r="D56">
        <v>24</v>
      </c>
      <c r="E56">
        <v>70</v>
      </c>
      <c r="F56">
        <v>15</v>
      </c>
      <c r="G56">
        <v>3</v>
      </c>
      <c r="H56">
        <v>0</v>
      </c>
      <c r="I56" s="9">
        <v>1313483.3999999999</v>
      </c>
      <c r="J56">
        <v>285.8</v>
      </c>
      <c r="K56">
        <v>64.2</v>
      </c>
      <c r="L56">
        <v>63.8</v>
      </c>
      <c r="M56">
        <v>1.7949999999999999</v>
      </c>
      <c r="N56">
        <v>50.7</v>
      </c>
      <c r="O56">
        <v>6</v>
      </c>
      <c r="P56">
        <v>218</v>
      </c>
      <c r="Q56">
        <v>708</v>
      </c>
      <c r="R56">
        <v>198</v>
      </c>
      <c r="S56" s="31">
        <f t="shared" si="2"/>
        <v>3.1142857142857143</v>
      </c>
      <c r="T56" s="14">
        <f t="shared" si="1"/>
        <v>54728.474999999999</v>
      </c>
    </row>
    <row r="57" spans="1:20" x14ac:dyDescent="0.25">
      <c r="A57" s="7">
        <v>56</v>
      </c>
      <c r="B57" t="s">
        <v>163</v>
      </c>
      <c r="C57" s="5">
        <v>40</v>
      </c>
      <c r="D57">
        <v>16</v>
      </c>
      <c r="E57">
        <v>50</v>
      </c>
      <c r="F57">
        <v>11</v>
      </c>
      <c r="G57">
        <v>1</v>
      </c>
      <c r="H57">
        <v>1</v>
      </c>
      <c r="I57" s="9">
        <v>1308586</v>
      </c>
      <c r="J57">
        <v>276.89999999999998</v>
      </c>
      <c r="K57">
        <v>63.5</v>
      </c>
      <c r="L57">
        <v>60.7</v>
      </c>
      <c r="M57">
        <v>1.7969999999999999</v>
      </c>
      <c r="N57">
        <v>55.3</v>
      </c>
      <c r="O57">
        <v>2</v>
      </c>
      <c r="P57">
        <v>139</v>
      </c>
      <c r="Q57">
        <v>529</v>
      </c>
      <c r="R57">
        <v>141</v>
      </c>
      <c r="S57" s="31">
        <f t="shared" si="2"/>
        <v>2.78</v>
      </c>
      <c r="T57" s="14">
        <f t="shared" si="1"/>
        <v>81786.625</v>
      </c>
    </row>
    <row r="58" spans="1:20" x14ac:dyDescent="0.25">
      <c r="A58" s="7">
        <v>57</v>
      </c>
      <c r="B58" t="s">
        <v>34</v>
      </c>
      <c r="C58" s="5">
        <v>32</v>
      </c>
      <c r="D58">
        <v>23</v>
      </c>
      <c r="E58">
        <v>75</v>
      </c>
      <c r="F58">
        <v>17</v>
      </c>
      <c r="G58">
        <v>3</v>
      </c>
      <c r="H58">
        <v>0</v>
      </c>
      <c r="I58" s="9">
        <v>1292732</v>
      </c>
      <c r="J58">
        <v>277.3</v>
      </c>
      <c r="K58">
        <v>61.8</v>
      </c>
      <c r="L58">
        <v>61.6</v>
      </c>
      <c r="M58">
        <v>1.766</v>
      </c>
      <c r="N58">
        <v>51.6</v>
      </c>
      <c r="O58">
        <v>3</v>
      </c>
      <c r="P58">
        <v>223</v>
      </c>
      <c r="Q58">
        <v>775</v>
      </c>
      <c r="R58">
        <v>188</v>
      </c>
      <c r="S58" s="31">
        <f t="shared" si="2"/>
        <v>2.9733333333333332</v>
      </c>
      <c r="T58" s="14">
        <f t="shared" si="1"/>
        <v>56205.739130434784</v>
      </c>
    </row>
    <row r="59" spans="1:20" x14ac:dyDescent="0.25">
      <c r="A59" s="7">
        <v>58</v>
      </c>
      <c r="B59" t="s">
        <v>88</v>
      </c>
      <c r="C59" s="5">
        <v>38</v>
      </c>
      <c r="D59">
        <v>31</v>
      </c>
      <c r="E59">
        <v>91</v>
      </c>
      <c r="F59">
        <v>18</v>
      </c>
      <c r="G59">
        <v>1</v>
      </c>
      <c r="H59">
        <v>1</v>
      </c>
      <c r="I59" s="9">
        <v>1259779.3999999999</v>
      </c>
      <c r="J59">
        <v>291.3</v>
      </c>
      <c r="K59">
        <v>64.8</v>
      </c>
      <c r="L59">
        <v>64.900000000000006</v>
      </c>
      <c r="M59">
        <v>1.7749999999999999</v>
      </c>
      <c r="N59">
        <v>49.3</v>
      </c>
      <c r="O59">
        <v>5</v>
      </c>
      <c r="P59">
        <v>320</v>
      </c>
      <c r="Q59">
        <v>1045</v>
      </c>
      <c r="R59">
        <v>228</v>
      </c>
      <c r="S59" s="31">
        <f t="shared" si="2"/>
        <v>3.5164835164835164</v>
      </c>
      <c r="T59" s="14">
        <f t="shared" si="1"/>
        <v>40638.04516129032</v>
      </c>
    </row>
    <row r="60" spans="1:20" x14ac:dyDescent="0.25">
      <c r="A60" s="7">
        <v>59</v>
      </c>
      <c r="B60" t="s">
        <v>61</v>
      </c>
      <c r="C60" s="5">
        <v>36</v>
      </c>
      <c r="D60">
        <v>27</v>
      </c>
      <c r="E60">
        <v>86</v>
      </c>
      <c r="F60">
        <v>19</v>
      </c>
      <c r="G60">
        <v>4</v>
      </c>
      <c r="H60">
        <v>0</v>
      </c>
      <c r="I60" s="9">
        <v>1259233.8999999999</v>
      </c>
      <c r="J60">
        <v>287.3</v>
      </c>
      <c r="K60">
        <v>66.599999999999994</v>
      </c>
      <c r="L60">
        <v>64.8</v>
      </c>
      <c r="M60">
        <v>1.7589999999999999</v>
      </c>
      <c r="N60">
        <v>40.799999999999997</v>
      </c>
      <c r="O60">
        <v>7</v>
      </c>
      <c r="P60">
        <v>314</v>
      </c>
      <c r="Q60">
        <v>874</v>
      </c>
      <c r="R60">
        <v>223</v>
      </c>
      <c r="S60" s="31">
        <f t="shared" si="2"/>
        <v>3.6511627906976742</v>
      </c>
      <c r="T60" s="14">
        <f t="shared" si="1"/>
        <v>46638.292592592588</v>
      </c>
    </row>
    <row r="61" spans="1:20" x14ac:dyDescent="0.25">
      <c r="A61" s="7">
        <v>60</v>
      </c>
      <c r="B61" t="s">
        <v>67</v>
      </c>
      <c r="C61" s="5">
        <v>31</v>
      </c>
      <c r="D61">
        <v>24</v>
      </c>
      <c r="E61">
        <v>80</v>
      </c>
      <c r="F61">
        <v>18</v>
      </c>
      <c r="G61">
        <v>5</v>
      </c>
      <c r="H61">
        <v>0</v>
      </c>
      <c r="I61" s="9">
        <v>1259048</v>
      </c>
      <c r="J61">
        <v>287.89999999999998</v>
      </c>
      <c r="K61">
        <v>55.6</v>
      </c>
      <c r="L61">
        <v>64.400000000000006</v>
      </c>
      <c r="M61">
        <v>1.75</v>
      </c>
      <c r="N61">
        <v>43.9</v>
      </c>
      <c r="O61">
        <v>9</v>
      </c>
      <c r="P61">
        <v>282</v>
      </c>
      <c r="Q61">
        <v>845</v>
      </c>
      <c r="R61">
        <v>202</v>
      </c>
      <c r="S61" s="31">
        <f t="shared" si="2"/>
        <v>3.5249999999999999</v>
      </c>
      <c r="T61" s="14">
        <f t="shared" si="1"/>
        <v>52460.333333333336</v>
      </c>
    </row>
    <row r="62" spans="1:20" x14ac:dyDescent="0.25">
      <c r="A62" s="7">
        <v>61</v>
      </c>
      <c r="B62" t="s">
        <v>40</v>
      </c>
      <c r="C62" s="5">
        <v>50</v>
      </c>
      <c r="D62">
        <v>17</v>
      </c>
      <c r="E62">
        <v>51</v>
      </c>
      <c r="F62">
        <v>11</v>
      </c>
      <c r="G62">
        <v>4</v>
      </c>
      <c r="H62">
        <v>0</v>
      </c>
      <c r="I62" s="9">
        <v>1239360.1000000001</v>
      </c>
      <c r="J62">
        <v>280.39999999999998</v>
      </c>
      <c r="K62">
        <v>68.8</v>
      </c>
      <c r="L62">
        <v>68.599999999999994</v>
      </c>
      <c r="M62">
        <v>1.786</v>
      </c>
      <c r="N62">
        <v>50</v>
      </c>
      <c r="O62">
        <v>4</v>
      </c>
      <c r="P62">
        <v>159</v>
      </c>
      <c r="Q62">
        <v>533</v>
      </c>
      <c r="R62">
        <v>119</v>
      </c>
      <c r="S62" s="31">
        <f t="shared" si="2"/>
        <v>3.1176470588235294</v>
      </c>
      <c r="T62" s="14">
        <f t="shared" si="1"/>
        <v>72903.535294117653</v>
      </c>
    </row>
    <row r="63" spans="1:20" x14ac:dyDescent="0.25">
      <c r="A63" s="7">
        <v>62</v>
      </c>
      <c r="B63" t="s">
        <v>44</v>
      </c>
      <c r="C63" s="5">
        <v>29</v>
      </c>
      <c r="D63">
        <v>26</v>
      </c>
      <c r="E63">
        <v>87</v>
      </c>
      <c r="F63">
        <v>19</v>
      </c>
      <c r="G63">
        <v>4</v>
      </c>
      <c r="H63">
        <v>0</v>
      </c>
      <c r="I63" s="9">
        <v>1236909.6000000001</v>
      </c>
      <c r="J63">
        <v>303.3</v>
      </c>
      <c r="K63">
        <v>63.2</v>
      </c>
      <c r="L63">
        <v>66.900000000000006</v>
      </c>
      <c r="M63">
        <v>1.752</v>
      </c>
      <c r="N63">
        <v>61</v>
      </c>
      <c r="O63">
        <v>15</v>
      </c>
      <c r="P63">
        <v>316</v>
      </c>
      <c r="Q63">
        <v>868</v>
      </c>
      <c r="R63">
        <v>186</v>
      </c>
      <c r="S63" s="31">
        <f t="shared" si="2"/>
        <v>3.632183908045977</v>
      </c>
      <c r="T63" s="14">
        <f t="shared" si="1"/>
        <v>47573.446153846155</v>
      </c>
    </row>
    <row r="64" spans="1:20" x14ac:dyDescent="0.25">
      <c r="A64" s="7">
        <v>63</v>
      </c>
      <c r="B64" t="s">
        <v>207</v>
      </c>
      <c r="C64" s="5">
        <v>25</v>
      </c>
      <c r="D64">
        <v>22</v>
      </c>
      <c r="E64">
        <v>72</v>
      </c>
      <c r="F64">
        <v>18</v>
      </c>
      <c r="G64">
        <v>4</v>
      </c>
      <c r="H64">
        <v>0</v>
      </c>
      <c r="I64" s="9">
        <v>1236764.3999999999</v>
      </c>
      <c r="J64">
        <v>290.7</v>
      </c>
      <c r="K64">
        <v>61.5</v>
      </c>
      <c r="L64">
        <v>67.7</v>
      </c>
      <c r="M64">
        <v>1.762</v>
      </c>
      <c r="N64">
        <v>49.4</v>
      </c>
      <c r="O64">
        <v>5</v>
      </c>
      <c r="P64">
        <v>262</v>
      </c>
      <c r="Q64">
        <v>765</v>
      </c>
      <c r="R64">
        <v>173</v>
      </c>
      <c r="S64" s="31">
        <f t="shared" si="2"/>
        <v>3.6388888888888888</v>
      </c>
      <c r="T64" s="14">
        <f t="shared" si="1"/>
        <v>56216.563636363629</v>
      </c>
    </row>
    <row r="65" spans="1:20" x14ac:dyDescent="0.25">
      <c r="A65" s="7">
        <v>64</v>
      </c>
      <c r="B65" t="s">
        <v>107</v>
      </c>
      <c r="C65" s="5">
        <v>36</v>
      </c>
      <c r="D65">
        <v>33</v>
      </c>
      <c r="E65">
        <v>111</v>
      </c>
      <c r="F65">
        <v>24</v>
      </c>
      <c r="G65">
        <v>3</v>
      </c>
      <c r="H65">
        <v>0</v>
      </c>
      <c r="I65" s="9">
        <v>1234344.5</v>
      </c>
      <c r="J65">
        <v>290.3</v>
      </c>
      <c r="K65">
        <v>63</v>
      </c>
      <c r="L65">
        <v>64.900000000000006</v>
      </c>
      <c r="M65">
        <v>1.7589999999999999</v>
      </c>
      <c r="N65">
        <v>43</v>
      </c>
      <c r="O65">
        <v>2</v>
      </c>
      <c r="P65">
        <v>381</v>
      </c>
      <c r="Q65">
        <v>1162</v>
      </c>
      <c r="R65">
        <v>272</v>
      </c>
      <c r="S65" s="31">
        <f t="shared" si="2"/>
        <v>3.4324324324324325</v>
      </c>
      <c r="T65" s="14">
        <f t="shared" si="1"/>
        <v>37404.378787878784</v>
      </c>
    </row>
    <row r="66" spans="1:20" x14ac:dyDescent="0.25">
      <c r="A66" s="7">
        <v>65</v>
      </c>
      <c r="B66" t="s">
        <v>63</v>
      </c>
      <c r="C66" s="5">
        <v>41</v>
      </c>
      <c r="D66">
        <v>29</v>
      </c>
      <c r="E66">
        <v>99</v>
      </c>
      <c r="F66">
        <v>20</v>
      </c>
      <c r="G66">
        <v>2</v>
      </c>
      <c r="H66">
        <v>0</v>
      </c>
      <c r="I66" s="9">
        <v>1206438.3</v>
      </c>
      <c r="J66">
        <v>281.3</v>
      </c>
      <c r="K66">
        <v>68.2</v>
      </c>
      <c r="L66">
        <v>62.7</v>
      </c>
      <c r="M66">
        <v>1.7669999999999999</v>
      </c>
      <c r="N66">
        <v>48.3</v>
      </c>
      <c r="O66">
        <v>6</v>
      </c>
      <c r="P66">
        <v>335</v>
      </c>
      <c r="Q66">
        <v>1084</v>
      </c>
      <c r="R66">
        <v>263</v>
      </c>
      <c r="S66" s="31">
        <f t="shared" ref="S66:S97" si="3">P66/E66</f>
        <v>3.3838383838383836</v>
      </c>
      <c r="T66" s="14">
        <f t="shared" si="1"/>
        <v>41601.320689655171</v>
      </c>
    </row>
    <row r="67" spans="1:20" x14ac:dyDescent="0.25">
      <c r="A67" s="7">
        <v>66</v>
      </c>
      <c r="B67" t="s">
        <v>42</v>
      </c>
      <c r="C67" s="5">
        <v>39</v>
      </c>
      <c r="D67">
        <v>32</v>
      </c>
      <c r="E67">
        <v>107</v>
      </c>
      <c r="F67">
        <v>23</v>
      </c>
      <c r="G67">
        <v>3</v>
      </c>
      <c r="H67">
        <v>0</v>
      </c>
      <c r="I67" s="9">
        <v>1193354</v>
      </c>
      <c r="J67">
        <v>287.2</v>
      </c>
      <c r="K67">
        <v>63.6</v>
      </c>
      <c r="L67">
        <v>63.4</v>
      </c>
      <c r="M67">
        <v>1.776</v>
      </c>
      <c r="N67">
        <v>49.2</v>
      </c>
      <c r="O67">
        <v>9</v>
      </c>
      <c r="P67">
        <v>335</v>
      </c>
      <c r="Q67">
        <v>1169</v>
      </c>
      <c r="R67">
        <v>267</v>
      </c>
      <c r="S67" s="31">
        <f t="shared" si="3"/>
        <v>3.1308411214953269</v>
      </c>
      <c r="T67" s="14">
        <f t="shared" ref="T67:T130" si="4">I67/D67</f>
        <v>37292.3125</v>
      </c>
    </row>
    <row r="68" spans="1:20" x14ac:dyDescent="0.25">
      <c r="A68" s="7">
        <v>67</v>
      </c>
      <c r="B68" t="s">
        <v>86</v>
      </c>
      <c r="C68" s="5">
        <v>45</v>
      </c>
      <c r="D68">
        <v>28</v>
      </c>
      <c r="E68">
        <v>89</v>
      </c>
      <c r="F68">
        <v>18</v>
      </c>
      <c r="G68">
        <v>2</v>
      </c>
      <c r="H68">
        <v>0</v>
      </c>
      <c r="I68" s="9">
        <v>1191245.3</v>
      </c>
      <c r="J68">
        <v>288.8</v>
      </c>
      <c r="K68">
        <v>58.3</v>
      </c>
      <c r="L68">
        <v>63.9</v>
      </c>
      <c r="M68">
        <v>1.7689999999999999</v>
      </c>
      <c r="N68">
        <v>43.8</v>
      </c>
      <c r="O68">
        <v>5</v>
      </c>
      <c r="P68">
        <v>304</v>
      </c>
      <c r="Q68">
        <v>907</v>
      </c>
      <c r="R68">
        <v>239</v>
      </c>
      <c r="S68" s="31">
        <f t="shared" si="3"/>
        <v>3.4157303370786516</v>
      </c>
      <c r="T68" s="14">
        <f t="shared" si="4"/>
        <v>42544.474999999999</v>
      </c>
    </row>
    <row r="69" spans="1:20" x14ac:dyDescent="0.25">
      <c r="A69" s="7">
        <v>68</v>
      </c>
      <c r="B69" t="s">
        <v>208</v>
      </c>
      <c r="C69" s="5">
        <v>30</v>
      </c>
      <c r="D69">
        <v>27</v>
      </c>
      <c r="E69">
        <v>82</v>
      </c>
      <c r="F69">
        <v>17</v>
      </c>
      <c r="G69">
        <v>4</v>
      </c>
      <c r="H69">
        <v>1</v>
      </c>
      <c r="I69" s="9">
        <v>1176433.5</v>
      </c>
      <c r="J69">
        <v>292.5</v>
      </c>
      <c r="K69">
        <v>65.099999999999994</v>
      </c>
      <c r="L69">
        <v>68.400000000000006</v>
      </c>
      <c r="M69">
        <v>1.7609999999999999</v>
      </c>
      <c r="N69">
        <v>41.9</v>
      </c>
      <c r="O69">
        <v>13</v>
      </c>
      <c r="P69">
        <v>318</v>
      </c>
      <c r="Q69">
        <v>879</v>
      </c>
      <c r="R69">
        <v>212</v>
      </c>
      <c r="S69" s="31">
        <f t="shared" si="3"/>
        <v>3.8780487804878048</v>
      </c>
      <c r="T69" s="14">
        <f t="shared" si="4"/>
        <v>43571.611111111109</v>
      </c>
    </row>
    <row r="70" spans="1:20" x14ac:dyDescent="0.25">
      <c r="A70" s="7">
        <v>69</v>
      </c>
      <c r="B70" t="s">
        <v>73</v>
      </c>
      <c r="C70" s="5">
        <v>37</v>
      </c>
      <c r="D70">
        <v>24</v>
      </c>
      <c r="E70">
        <v>78</v>
      </c>
      <c r="F70">
        <v>17</v>
      </c>
      <c r="G70">
        <v>2</v>
      </c>
      <c r="H70">
        <v>0</v>
      </c>
      <c r="I70" s="9">
        <v>1166559.8999999999</v>
      </c>
      <c r="J70">
        <v>282.3</v>
      </c>
      <c r="K70">
        <v>64.8</v>
      </c>
      <c r="L70">
        <v>62.3</v>
      </c>
      <c r="M70">
        <v>1.8049999999999999</v>
      </c>
      <c r="N70">
        <v>55.3</v>
      </c>
      <c r="O70">
        <v>7</v>
      </c>
      <c r="P70">
        <v>222</v>
      </c>
      <c r="Q70">
        <v>905</v>
      </c>
      <c r="R70">
        <v>210</v>
      </c>
      <c r="S70" s="31">
        <f t="shared" si="3"/>
        <v>2.8461538461538463</v>
      </c>
      <c r="T70" s="14">
        <f t="shared" si="4"/>
        <v>48606.662499999999</v>
      </c>
    </row>
    <row r="71" spans="1:20" x14ac:dyDescent="0.25">
      <c r="A71" s="7">
        <v>70</v>
      </c>
      <c r="B71" t="s">
        <v>23</v>
      </c>
      <c r="C71" s="5">
        <v>34</v>
      </c>
      <c r="D71">
        <v>30</v>
      </c>
      <c r="E71">
        <v>98</v>
      </c>
      <c r="F71">
        <v>22</v>
      </c>
      <c r="G71">
        <v>3</v>
      </c>
      <c r="H71">
        <v>0</v>
      </c>
      <c r="I71" s="9">
        <v>1156517.1000000001</v>
      </c>
      <c r="J71">
        <v>289.39999999999998</v>
      </c>
      <c r="K71">
        <v>65</v>
      </c>
      <c r="L71">
        <v>69.900000000000006</v>
      </c>
      <c r="M71">
        <v>1.78</v>
      </c>
      <c r="N71">
        <v>42.1</v>
      </c>
      <c r="O71">
        <v>6</v>
      </c>
      <c r="P71">
        <v>332</v>
      </c>
      <c r="Q71">
        <v>1059</v>
      </c>
      <c r="R71">
        <v>233</v>
      </c>
      <c r="S71" s="31">
        <f t="shared" si="3"/>
        <v>3.3877551020408165</v>
      </c>
      <c r="T71" s="14">
        <f t="shared" si="4"/>
        <v>38550.57</v>
      </c>
    </row>
    <row r="72" spans="1:20" x14ac:dyDescent="0.25">
      <c r="A72" s="7">
        <v>71</v>
      </c>
      <c r="B72" t="s">
        <v>69</v>
      </c>
      <c r="C72" s="5">
        <v>28</v>
      </c>
      <c r="D72">
        <v>27</v>
      </c>
      <c r="E72">
        <v>83</v>
      </c>
      <c r="F72">
        <v>16</v>
      </c>
      <c r="G72">
        <v>3</v>
      </c>
      <c r="H72">
        <v>1</v>
      </c>
      <c r="I72" s="9">
        <v>1133164.8</v>
      </c>
      <c r="J72">
        <v>295.8</v>
      </c>
      <c r="K72">
        <v>62.1</v>
      </c>
      <c r="L72">
        <v>61.4</v>
      </c>
      <c r="M72">
        <v>1.76</v>
      </c>
      <c r="N72">
        <v>56</v>
      </c>
      <c r="O72">
        <v>7</v>
      </c>
      <c r="P72">
        <v>309</v>
      </c>
      <c r="Q72">
        <v>877</v>
      </c>
      <c r="R72">
        <v>227</v>
      </c>
      <c r="S72" s="31">
        <f t="shared" si="3"/>
        <v>3.7228915662650603</v>
      </c>
      <c r="T72" s="14">
        <f t="shared" si="4"/>
        <v>41969.066666666666</v>
      </c>
    </row>
    <row r="73" spans="1:20" x14ac:dyDescent="0.25">
      <c r="A73" s="7">
        <v>72</v>
      </c>
      <c r="B73" t="s">
        <v>51</v>
      </c>
      <c r="C73" s="5">
        <v>30</v>
      </c>
      <c r="D73">
        <v>26</v>
      </c>
      <c r="E73">
        <v>84</v>
      </c>
      <c r="F73">
        <v>16</v>
      </c>
      <c r="G73">
        <v>6</v>
      </c>
      <c r="H73">
        <v>0</v>
      </c>
      <c r="I73" s="9">
        <v>1108189.8999999999</v>
      </c>
      <c r="J73">
        <v>278.8</v>
      </c>
      <c r="K73">
        <v>72</v>
      </c>
      <c r="L73">
        <v>65.8</v>
      </c>
      <c r="M73">
        <v>1.764</v>
      </c>
      <c r="N73">
        <v>53.3</v>
      </c>
      <c r="O73">
        <v>4</v>
      </c>
      <c r="P73">
        <v>300</v>
      </c>
      <c r="Q73">
        <v>935</v>
      </c>
      <c r="R73">
        <v>211</v>
      </c>
      <c r="S73" s="31">
        <f t="shared" si="3"/>
        <v>3.5714285714285716</v>
      </c>
      <c r="T73" s="14">
        <f t="shared" si="4"/>
        <v>42622.688461538455</v>
      </c>
    </row>
    <row r="74" spans="1:20" x14ac:dyDescent="0.25">
      <c r="A74" s="7">
        <v>73</v>
      </c>
      <c r="B74" t="s">
        <v>74</v>
      </c>
      <c r="C74" s="5">
        <v>32</v>
      </c>
      <c r="D74">
        <v>31</v>
      </c>
      <c r="E74">
        <v>90</v>
      </c>
      <c r="F74">
        <v>15</v>
      </c>
      <c r="G74">
        <v>3</v>
      </c>
      <c r="H74">
        <v>1</v>
      </c>
      <c r="I74" s="9">
        <v>1066836.8</v>
      </c>
      <c r="J74">
        <v>280.10000000000002</v>
      </c>
      <c r="K74">
        <v>71.3</v>
      </c>
      <c r="L74">
        <v>67.099999999999994</v>
      </c>
      <c r="M74">
        <v>1.788</v>
      </c>
      <c r="N74">
        <v>54.3</v>
      </c>
      <c r="O74">
        <v>5</v>
      </c>
      <c r="P74">
        <v>291</v>
      </c>
      <c r="Q74">
        <v>974</v>
      </c>
      <c r="R74">
        <v>218</v>
      </c>
      <c r="S74" s="31">
        <f t="shared" si="3"/>
        <v>3.2333333333333334</v>
      </c>
      <c r="T74" s="14">
        <f t="shared" si="4"/>
        <v>34414.090322580647</v>
      </c>
    </row>
    <row r="75" spans="1:20" x14ac:dyDescent="0.25">
      <c r="A75" s="7">
        <v>74</v>
      </c>
      <c r="B75" t="s">
        <v>209</v>
      </c>
      <c r="C75" s="5">
        <v>35</v>
      </c>
      <c r="D75">
        <v>12</v>
      </c>
      <c r="E75">
        <v>34</v>
      </c>
      <c r="F75">
        <v>7</v>
      </c>
      <c r="G75">
        <v>2</v>
      </c>
      <c r="H75">
        <v>0</v>
      </c>
      <c r="I75" s="9">
        <v>1050803.1000000001</v>
      </c>
      <c r="O75">
        <v>2</v>
      </c>
      <c r="P75">
        <v>116</v>
      </c>
      <c r="Q75">
        <v>356</v>
      </c>
      <c r="R75">
        <v>117</v>
      </c>
      <c r="S75" s="31">
        <f t="shared" si="3"/>
        <v>3.4117647058823528</v>
      </c>
      <c r="T75" s="14">
        <f t="shared" si="4"/>
        <v>87566.925000000003</v>
      </c>
    </row>
    <row r="76" spans="1:20" x14ac:dyDescent="0.25">
      <c r="A76" s="7">
        <v>75</v>
      </c>
      <c r="B76" t="s">
        <v>22</v>
      </c>
      <c r="C76" s="5">
        <v>40</v>
      </c>
      <c r="D76">
        <v>23</v>
      </c>
      <c r="E76">
        <v>72</v>
      </c>
      <c r="F76">
        <v>14</v>
      </c>
      <c r="G76">
        <v>1</v>
      </c>
      <c r="H76">
        <v>0</v>
      </c>
      <c r="I76" s="9">
        <v>1046064.4</v>
      </c>
      <c r="J76">
        <v>278.2</v>
      </c>
      <c r="K76">
        <v>63.9</v>
      </c>
      <c r="L76">
        <v>63.3</v>
      </c>
      <c r="M76">
        <v>1.756</v>
      </c>
      <c r="N76">
        <v>44.8</v>
      </c>
      <c r="O76">
        <v>3</v>
      </c>
      <c r="P76">
        <v>246</v>
      </c>
      <c r="Q76">
        <v>816</v>
      </c>
      <c r="R76">
        <v>178</v>
      </c>
      <c r="S76" s="31">
        <f t="shared" si="3"/>
        <v>3.4166666666666665</v>
      </c>
      <c r="T76" s="14">
        <f t="shared" si="4"/>
        <v>45481.060869565219</v>
      </c>
    </row>
    <row r="77" spans="1:20" x14ac:dyDescent="0.25">
      <c r="A77" s="7">
        <v>76</v>
      </c>
      <c r="B77" t="s">
        <v>37</v>
      </c>
      <c r="C77" s="5">
        <v>30</v>
      </c>
      <c r="D77">
        <v>27</v>
      </c>
      <c r="E77">
        <v>92</v>
      </c>
      <c r="F77">
        <v>19</v>
      </c>
      <c r="G77">
        <v>5</v>
      </c>
      <c r="H77">
        <v>0</v>
      </c>
      <c r="I77" s="9">
        <v>1036957.9</v>
      </c>
      <c r="J77">
        <v>283.8</v>
      </c>
      <c r="K77">
        <v>64.400000000000006</v>
      </c>
      <c r="L77">
        <v>64.2</v>
      </c>
      <c r="M77">
        <v>1.74</v>
      </c>
      <c r="N77">
        <v>53.8</v>
      </c>
      <c r="O77">
        <v>5</v>
      </c>
      <c r="P77">
        <v>309</v>
      </c>
      <c r="Q77">
        <v>955</v>
      </c>
      <c r="R77">
        <v>217</v>
      </c>
      <c r="S77" s="31">
        <f t="shared" si="3"/>
        <v>3.3586956521739131</v>
      </c>
      <c r="T77" s="14">
        <f t="shared" si="4"/>
        <v>38405.84814814815</v>
      </c>
    </row>
    <row r="78" spans="1:20" x14ac:dyDescent="0.25">
      <c r="A78" s="7">
        <v>77</v>
      </c>
      <c r="B78" t="s">
        <v>33</v>
      </c>
      <c r="C78" s="5">
        <v>44</v>
      </c>
      <c r="D78">
        <v>28</v>
      </c>
      <c r="E78">
        <v>90</v>
      </c>
      <c r="F78">
        <v>20</v>
      </c>
      <c r="G78">
        <v>2</v>
      </c>
      <c r="H78">
        <v>0</v>
      </c>
      <c r="I78" s="9">
        <v>1016898.44</v>
      </c>
      <c r="J78">
        <v>273.7</v>
      </c>
      <c r="K78">
        <v>61.6</v>
      </c>
      <c r="L78">
        <v>60.7</v>
      </c>
      <c r="M78">
        <v>1.7490000000000001</v>
      </c>
      <c r="N78">
        <v>52.9</v>
      </c>
      <c r="O78">
        <v>5</v>
      </c>
      <c r="P78">
        <v>287</v>
      </c>
      <c r="Q78">
        <v>993</v>
      </c>
      <c r="R78">
        <v>231</v>
      </c>
      <c r="S78" s="31">
        <f t="shared" si="3"/>
        <v>3.1888888888888891</v>
      </c>
      <c r="T78" s="14">
        <f t="shared" si="4"/>
        <v>36317.801428571423</v>
      </c>
    </row>
    <row r="79" spans="1:20" x14ac:dyDescent="0.25">
      <c r="A79" s="7">
        <v>78</v>
      </c>
      <c r="B79" t="s">
        <v>30</v>
      </c>
      <c r="C79" s="5">
        <v>48</v>
      </c>
      <c r="D79">
        <v>28</v>
      </c>
      <c r="E79">
        <v>97</v>
      </c>
      <c r="F79">
        <v>22</v>
      </c>
      <c r="G79">
        <v>3</v>
      </c>
      <c r="H79">
        <v>0</v>
      </c>
      <c r="I79" s="9">
        <v>1007635.06</v>
      </c>
      <c r="J79">
        <v>279.60000000000002</v>
      </c>
      <c r="K79">
        <v>67.900000000000006</v>
      </c>
      <c r="L79">
        <v>68.8</v>
      </c>
      <c r="M79">
        <v>1.7769999999999999</v>
      </c>
      <c r="N79">
        <v>45.9</v>
      </c>
      <c r="O79">
        <v>4</v>
      </c>
      <c r="P79">
        <v>346</v>
      </c>
      <c r="Q79">
        <v>1060</v>
      </c>
      <c r="R79">
        <v>246</v>
      </c>
      <c r="S79" s="31">
        <f t="shared" si="3"/>
        <v>3.5670103092783507</v>
      </c>
      <c r="T79" s="14">
        <f t="shared" si="4"/>
        <v>35986.966428571432</v>
      </c>
    </row>
    <row r="80" spans="1:20" x14ac:dyDescent="0.25">
      <c r="A80" s="7">
        <v>79</v>
      </c>
      <c r="B80" t="s">
        <v>75</v>
      </c>
      <c r="C80" s="5">
        <v>50</v>
      </c>
      <c r="D80">
        <v>22</v>
      </c>
      <c r="E80">
        <v>80</v>
      </c>
      <c r="F80">
        <v>19</v>
      </c>
      <c r="G80">
        <v>2</v>
      </c>
      <c r="H80">
        <v>0</v>
      </c>
      <c r="I80" s="9">
        <v>998677.1</v>
      </c>
      <c r="J80">
        <v>269.10000000000002</v>
      </c>
      <c r="K80">
        <v>69.8</v>
      </c>
      <c r="L80">
        <v>65.8</v>
      </c>
      <c r="M80">
        <v>1.738</v>
      </c>
      <c r="N80">
        <v>59.3</v>
      </c>
      <c r="O80">
        <v>2</v>
      </c>
      <c r="P80">
        <v>286</v>
      </c>
      <c r="Q80">
        <v>880</v>
      </c>
      <c r="R80">
        <v>179</v>
      </c>
      <c r="S80" s="31">
        <f t="shared" si="3"/>
        <v>3.5750000000000002</v>
      </c>
      <c r="T80" s="14">
        <f t="shared" si="4"/>
        <v>45394.413636363635</v>
      </c>
    </row>
    <row r="81" spans="1:20" x14ac:dyDescent="0.25">
      <c r="A81" s="7">
        <v>80</v>
      </c>
      <c r="B81" t="s">
        <v>36</v>
      </c>
      <c r="C81" s="5">
        <v>47</v>
      </c>
      <c r="D81">
        <v>26</v>
      </c>
      <c r="E81">
        <v>85</v>
      </c>
      <c r="F81">
        <v>20</v>
      </c>
      <c r="G81">
        <v>3</v>
      </c>
      <c r="H81">
        <v>0</v>
      </c>
      <c r="I81" s="9">
        <v>966552.8</v>
      </c>
      <c r="J81">
        <v>278.2</v>
      </c>
      <c r="K81">
        <v>63.7</v>
      </c>
      <c r="L81">
        <v>64.8</v>
      </c>
      <c r="M81">
        <v>1.788</v>
      </c>
      <c r="N81">
        <v>46.9</v>
      </c>
      <c r="O81">
        <v>4</v>
      </c>
      <c r="P81">
        <v>262</v>
      </c>
      <c r="Q81">
        <v>961</v>
      </c>
      <c r="R81">
        <v>208</v>
      </c>
      <c r="S81" s="31">
        <f t="shared" si="3"/>
        <v>3.0823529411764707</v>
      </c>
      <c r="T81" s="14">
        <f t="shared" si="4"/>
        <v>37175.107692307691</v>
      </c>
    </row>
    <row r="82" spans="1:20" x14ac:dyDescent="0.25">
      <c r="A82" s="7">
        <v>81</v>
      </c>
      <c r="B82" t="s">
        <v>210</v>
      </c>
      <c r="C82" s="5">
        <v>43</v>
      </c>
      <c r="D82">
        <v>23</v>
      </c>
      <c r="E82">
        <v>69</v>
      </c>
      <c r="F82">
        <v>13</v>
      </c>
      <c r="G82">
        <v>1</v>
      </c>
      <c r="H82">
        <v>1</v>
      </c>
      <c r="I82" s="9">
        <v>962167.3</v>
      </c>
      <c r="J82">
        <v>282.10000000000002</v>
      </c>
      <c r="K82">
        <v>74.2</v>
      </c>
      <c r="L82">
        <v>68.900000000000006</v>
      </c>
      <c r="M82">
        <v>1.7769999999999999</v>
      </c>
      <c r="N82">
        <v>40.4</v>
      </c>
      <c r="O82">
        <v>4</v>
      </c>
      <c r="P82">
        <v>242</v>
      </c>
      <c r="Q82">
        <v>777</v>
      </c>
      <c r="R82">
        <v>170</v>
      </c>
      <c r="S82" s="31">
        <f t="shared" si="3"/>
        <v>3.5072463768115942</v>
      </c>
      <c r="T82" s="14">
        <f t="shared" si="4"/>
        <v>41833.360869565222</v>
      </c>
    </row>
    <row r="83" spans="1:20" x14ac:dyDescent="0.25">
      <c r="A83" s="7">
        <v>82</v>
      </c>
      <c r="B83" t="s">
        <v>53</v>
      </c>
      <c r="C83" s="5">
        <v>42</v>
      </c>
      <c r="D83">
        <v>26</v>
      </c>
      <c r="E83">
        <v>85</v>
      </c>
      <c r="F83">
        <v>16</v>
      </c>
      <c r="G83">
        <v>3</v>
      </c>
      <c r="H83">
        <v>0</v>
      </c>
      <c r="I83" s="9">
        <v>952547.1</v>
      </c>
      <c r="J83">
        <v>287.2</v>
      </c>
      <c r="K83">
        <v>75.099999999999994</v>
      </c>
      <c r="L83">
        <v>73.3</v>
      </c>
      <c r="M83">
        <v>1.798</v>
      </c>
      <c r="N83">
        <v>41.7</v>
      </c>
      <c r="O83">
        <v>6</v>
      </c>
      <c r="P83">
        <v>302</v>
      </c>
      <c r="Q83">
        <v>969</v>
      </c>
      <c r="R83">
        <v>195</v>
      </c>
      <c r="S83" s="31">
        <f t="shared" si="3"/>
        <v>3.552941176470588</v>
      </c>
      <c r="T83" s="14">
        <f t="shared" si="4"/>
        <v>36636.426923076921</v>
      </c>
    </row>
    <row r="84" spans="1:20" x14ac:dyDescent="0.25">
      <c r="A84" s="7">
        <v>83</v>
      </c>
      <c r="B84" t="s">
        <v>13</v>
      </c>
      <c r="C84" s="5">
        <v>37</v>
      </c>
      <c r="D84">
        <v>27</v>
      </c>
      <c r="E84">
        <v>92</v>
      </c>
      <c r="F84">
        <v>20</v>
      </c>
      <c r="G84">
        <v>1</v>
      </c>
      <c r="H84">
        <v>0</v>
      </c>
      <c r="I84" s="9">
        <v>949918.94</v>
      </c>
      <c r="J84">
        <v>287.5</v>
      </c>
      <c r="K84">
        <v>63.1</v>
      </c>
      <c r="L84">
        <v>66.2</v>
      </c>
      <c r="M84">
        <v>1.7929999999999999</v>
      </c>
      <c r="N84">
        <v>47.2</v>
      </c>
      <c r="O84">
        <v>10</v>
      </c>
      <c r="P84">
        <v>294</v>
      </c>
      <c r="Q84">
        <v>1011</v>
      </c>
      <c r="R84">
        <v>236</v>
      </c>
      <c r="S84" s="31">
        <f t="shared" si="3"/>
        <v>3.1956521739130435</v>
      </c>
      <c r="T84" s="14">
        <f t="shared" si="4"/>
        <v>35182.182962962957</v>
      </c>
    </row>
    <row r="85" spans="1:20" x14ac:dyDescent="0.25">
      <c r="A85" s="7">
        <v>84</v>
      </c>
      <c r="B85" t="s">
        <v>141</v>
      </c>
      <c r="C85" s="5">
        <v>48</v>
      </c>
      <c r="D85">
        <v>15</v>
      </c>
      <c r="E85">
        <v>55</v>
      </c>
      <c r="F85">
        <v>14</v>
      </c>
      <c r="G85">
        <v>4</v>
      </c>
      <c r="H85">
        <v>0</v>
      </c>
      <c r="I85" s="9">
        <v>943589.4</v>
      </c>
      <c r="J85">
        <v>282.2</v>
      </c>
      <c r="K85">
        <v>62.6</v>
      </c>
      <c r="L85">
        <v>65.3</v>
      </c>
      <c r="M85">
        <v>1.7769999999999999</v>
      </c>
      <c r="N85">
        <v>47.7</v>
      </c>
      <c r="O85">
        <v>4</v>
      </c>
      <c r="P85">
        <v>176</v>
      </c>
      <c r="Q85">
        <v>591</v>
      </c>
      <c r="R85">
        <v>127</v>
      </c>
      <c r="S85" s="31">
        <f t="shared" si="3"/>
        <v>3.2</v>
      </c>
      <c r="T85" s="14">
        <f t="shared" si="4"/>
        <v>62905.96</v>
      </c>
    </row>
    <row r="86" spans="1:20" x14ac:dyDescent="0.25">
      <c r="A86" s="7">
        <v>85</v>
      </c>
      <c r="B86" t="s">
        <v>120</v>
      </c>
      <c r="C86" s="5">
        <v>33</v>
      </c>
      <c r="D86">
        <v>28</v>
      </c>
      <c r="E86">
        <v>92</v>
      </c>
      <c r="F86">
        <v>17</v>
      </c>
      <c r="G86">
        <v>2</v>
      </c>
      <c r="H86">
        <v>0</v>
      </c>
      <c r="I86" s="9">
        <v>933388.5</v>
      </c>
      <c r="J86">
        <v>277.2</v>
      </c>
      <c r="K86">
        <v>70</v>
      </c>
      <c r="L86">
        <v>63.8</v>
      </c>
      <c r="M86">
        <v>1.792</v>
      </c>
      <c r="N86">
        <v>49.4</v>
      </c>
      <c r="O86">
        <v>3</v>
      </c>
      <c r="P86">
        <v>307</v>
      </c>
      <c r="Q86">
        <v>1019</v>
      </c>
      <c r="R86">
        <v>267</v>
      </c>
      <c r="S86" s="31">
        <f t="shared" si="3"/>
        <v>3.3369565217391304</v>
      </c>
      <c r="T86" s="14">
        <f t="shared" si="4"/>
        <v>33335.303571428572</v>
      </c>
    </row>
    <row r="87" spans="1:20" x14ac:dyDescent="0.25">
      <c r="A87" s="7">
        <v>86</v>
      </c>
      <c r="B87" t="s">
        <v>60</v>
      </c>
      <c r="C87" s="5">
        <v>41</v>
      </c>
      <c r="D87">
        <v>27</v>
      </c>
      <c r="E87">
        <v>82</v>
      </c>
      <c r="F87">
        <v>16</v>
      </c>
      <c r="G87">
        <v>4</v>
      </c>
      <c r="H87">
        <v>0</v>
      </c>
      <c r="I87" s="9">
        <v>928759.75</v>
      </c>
      <c r="J87">
        <v>286.3</v>
      </c>
      <c r="K87">
        <v>67.099999999999994</v>
      </c>
      <c r="L87">
        <v>63</v>
      </c>
      <c r="M87">
        <v>1.7989999999999999</v>
      </c>
      <c r="N87">
        <v>53.7</v>
      </c>
      <c r="O87">
        <v>3</v>
      </c>
      <c r="P87">
        <v>262</v>
      </c>
      <c r="Q87">
        <v>923</v>
      </c>
      <c r="R87">
        <v>194</v>
      </c>
      <c r="S87" s="31">
        <f t="shared" si="3"/>
        <v>3.1951219512195124</v>
      </c>
      <c r="T87" s="14">
        <f t="shared" si="4"/>
        <v>34398.509259259263</v>
      </c>
    </row>
    <row r="88" spans="1:20" x14ac:dyDescent="0.25">
      <c r="A88" s="7">
        <v>87</v>
      </c>
      <c r="B88" t="s">
        <v>166</v>
      </c>
      <c r="C88" s="5">
        <v>33</v>
      </c>
      <c r="D88">
        <v>24</v>
      </c>
      <c r="E88">
        <v>80</v>
      </c>
      <c r="F88">
        <v>18</v>
      </c>
      <c r="G88">
        <v>2</v>
      </c>
      <c r="H88">
        <v>0</v>
      </c>
      <c r="I88" s="9">
        <v>919254.94</v>
      </c>
      <c r="J88">
        <v>292.2</v>
      </c>
      <c r="K88">
        <v>66.099999999999994</v>
      </c>
      <c r="L88">
        <v>66.599999999999994</v>
      </c>
      <c r="M88">
        <v>1.766</v>
      </c>
      <c r="N88">
        <v>48.5</v>
      </c>
      <c r="O88">
        <v>9</v>
      </c>
      <c r="P88">
        <v>269</v>
      </c>
      <c r="Q88">
        <v>836</v>
      </c>
      <c r="R88">
        <v>188</v>
      </c>
      <c r="S88" s="31">
        <f t="shared" si="3"/>
        <v>3.3624999999999998</v>
      </c>
      <c r="T88" s="14">
        <f t="shared" si="4"/>
        <v>38302.289166666662</v>
      </c>
    </row>
    <row r="89" spans="1:20" x14ac:dyDescent="0.25">
      <c r="A89" s="7">
        <v>88</v>
      </c>
      <c r="B89" t="s">
        <v>211</v>
      </c>
      <c r="C89" s="5">
        <v>22</v>
      </c>
      <c r="D89">
        <v>32</v>
      </c>
      <c r="E89">
        <v>97</v>
      </c>
      <c r="F89">
        <v>19</v>
      </c>
      <c r="G89">
        <v>2</v>
      </c>
      <c r="H89">
        <v>0</v>
      </c>
      <c r="I89" s="9">
        <v>901158.06</v>
      </c>
      <c r="J89">
        <v>280.10000000000002</v>
      </c>
      <c r="K89">
        <v>68.7</v>
      </c>
      <c r="L89">
        <v>63.4</v>
      </c>
      <c r="M89">
        <v>1.7749999999999999</v>
      </c>
      <c r="N89">
        <v>49.7</v>
      </c>
      <c r="O89">
        <v>5</v>
      </c>
      <c r="P89">
        <v>326</v>
      </c>
      <c r="Q89">
        <v>1085</v>
      </c>
      <c r="R89">
        <v>228</v>
      </c>
      <c r="S89" s="31">
        <f t="shared" si="3"/>
        <v>3.3608247422680413</v>
      </c>
      <c r="T89" s="14">
        <f t="shared" si="4"/>
        <v>28161.189375000002</v>
      </c>
    </row>
    <row r="90" spans="1:20" x14ac:dyDescent="0.25">
      <c r="A90" s="7">
        <v>89</v>
      </c>
      <c r="B90" t="s">
        <v>212</v>
      </c>
      <c r="C90" s="5">
        <v>47</v>
      </c>
      <c r="D90">
        <v>28</v>
      </c>
      <c r="E90">
        <v>85</v>
      </c>
      <c r="F90">
        <v>16</v>
      </c>
      <c r="G90">
        <v>2</v>
      </c>
      <c r="H90">
        <v>0</v>
      </c>
      <c r="I90" s="9">
        <v>882872.1</v>
      </c>
      <c r="J90">
        <v>291.10000000000002</v>
      </c>
      <c r="K90">
        <v>56.5</v>
      </c>
      <c r="L90">
        <v>64.2</v>
      </c>
      <c r="M90">
        <v>1.7629999999999999</v>
      </c>
      <c r="N90">
        <v>48.9</v>
      </c>
      <c r="O90">
        <v>7</v>
      </c>
      <c r="P90">
        <v>301</v>
      </c>
      <c r="Q90">
        <v>968</v>
      </c>
      <c r="R90">
        <v>222</v>
      </c>
      <c r="S90" s="31">
        <f t="shared" si="3"/>
        <v>3.5411764705882351</v>
      </c>
      <c r="T90" s="14">
        <f t="shared" si="4"/>
        <v>31531.146428571428</v>
      </c>
    </row>
    <row r="91" spans="1:20" x14ac:dyDescent="0.25">
      <c r="A91" s="7">
        <v>90</v>
      </c>
      <c r="B91" t="s">
        <v>147</v>
      </c>
      <c r="C91" s="5">
        <v>46</v>
      </c>
      <c r="D91">
        <v>23</v>
      </c>
      <c r="E91">
        <v>79</v>
      </c>
      <c r="F91">
        <v>18</v>
      </c>
      <c r="G91">
        <v>2</v>
      </c>
      <c r="H91">
        <v>0</v>
      </c>
      <c r="I91" s="9">
        <v>881938.25</v>
      </c>
      <c r="J91">
        <v>268.2</v>
      </c>
      <c r="K91">
        <v>71.900000000000006</v>
      </c>
      <c r="L91">
        <v>62.1</v>
      </c>
      <c r="M91">
        <v>1.762</v>
      </c>
      <c r="N91">
        <v>57.4</v>
      </c>
      <c r="O91">
        <v>9</v>
      </c>
      <c r="P91">
        <v>277</v>
      </c>
      <c r="Q91">
        <v>904</v>
      </c>
      <c r="R91">
        <v>210</v>
      </c>
      <c r="S91" s="31">
        <f t="shared" si="3"/>
        <v>3.5063291139240507</v>
      </c>
      <c r="T91" s="14">
        <f t="shared" si="4"/>
        <v>38345.141304347824</v>
      </c>
    </row>
    <row r="92" spans="1:20" x14ac:dyDescent="0.25">
      <c r="A92" s="7">
        <v>91</v>
      </c>
      <c r="B92" t="s">
        <v>57</v>
      </c>
      <c r="C92" s="5">
        <v>45</v>
      </c>
      <c r="D92">
        <v>20</v>
      </c>
      <c r="E92">
        <v>57</v>
      </c>
      <c r="F92">
        <v>11</v>
      </c>
      <c r="G92">
        <v>4</v>
      </c>
      <c r="H92">
        <v>0</v>
      </c>
      <c r="I92" s="9">
        <v>874279.5</v>
      </c>
      <c r="J92">
        <v>286.39999999999998</v>
      </c>
      <c r="K92">
        <v>65.900000000000006</v>
      </c>
      <c r="L92">
        <v>67.5</v>
      </c>
      <c r="M92">
        <v>1.804</v>
      </c>
      <c r="N92">
        <v>55.9</v>
      </c>
      <c r="O92">
        <v>3</v>
      </c>
      <c r="P92">
        <v>194</v>
      </c>
      <c r="Q92">
        <v>562</v>
      </c>
      <c r="R92">
        <v>141</v>
      </c>
      <c r="S92" s="31">
        <f t="shared" si="3"/>
        <v>3.4035087719298245</v>
      </c>
      <c r="T92" s="14">
        <f t="shared" si="4"/>
        <v>43713.974999999999</v>
      </c>
    </row>
    <row r="93" spans="1:20" x14ac:dyDescent="0.25">
      <c r="A93" s="7">
        <v>92</v>
      </c>
      <c r="B93" t="s">
        <v>130</v>
      </c>
      <c r="C93" s="5">
        <v>45</v>
      </c>
      <c r="D93">
        <v>25</v>
      </c>
      <c r="E93">
        <v>83</v>
      </c>
      <c r="F93">
        <v>17</v>
      </c>
      <c r="G93">
        <v>2</v>
      </c>
      <c r="H93">
        <v>0</v>
      </c>
      <c r="I93" s="9">
        <v>873139.44</v>
      </c>
      <c r="J93">
        <v>272.60000000000002</v>
      </c>
      <c r="K93">
        <v>74.7</v>
      </c>
      <c r="L93">
        <v>63.7</v>
      </c>
      <c r="M93">
        <v>1.776</v>
      </c>
      <c r="N93">
        <v>52.5</v>
      </c>
      <c r="O93">
        <v>4</v>
      </c>
      <c r="P93">
        <v>263</v>
      </c>
      <c r="Q93">
        <v>907</v>
      </c>
      <c r="R93">
        <v>194</v>
      </c>
      <c r="S93" s="31">
        <f t="shared" si="3"/>
        <v>3.1686746987951806</v>
      </c>
      <c r="T93" s="14">
        <f t="shared" si="4"/>
        <v>34925.577599999997</v>
      </c>
    </row>
    <row r="94" spans="1:20" x14ac:dyDescent="0.25">
      <c r="A94" s="7">
        <v>93</v>
      </c>
      <c r="B94" t="s">
        <v>126</v>
      </c>
      <c r="C94" s="5">
        <v>37</v>
      </c>
      <c r="D94">
        <v>23</v>
      </c>
      <c r="E94">
        <v>58</v>
      </c>
      <c r="F94">
        <v>9</v>
      </c>
      <c r="G94">
        <v>2</v>
      </c>
      <c r="H94">
        <v>0</v>
      </c>
      <c r="I94" s="9">
        <v>854638.25</v>
      </c>
      <c r="J94">
        <v>285.60000000000002</v>
      </c>
      <c r="K94">
        <v>63.1</v>
      </c>
      <c r="L94">
        <v>64.2</v>
      </c>
      <c r="M94">
        <v>1.784</v>
      </c>
      <c r="N94">
        <v>45.6</v>
      </c>
      <c r="O94">
        <v>7</v>
      </c>
      <c r="P94">
        <v>181</v>
      </c>
      <c r="Q94">
        <v>607</v>
      </c>
      <c r="R94">
        <v>159</v>
      </c>
      <c r="S94" s="31">
        <f t="shared" si="3"/>
        <v>3.1206896551724137</v>
      </c>
      <c r="T94" s="14">
        <f t="shared" si="4"/>
        <v>37158.184782608696</v>
      </c>
    </row>
    <row r="95" spans="1:20" x14ac:dyDescent="0.25">
      <c r="A95" s="7">
        <v>94</v>
      </c>
      <c r="B95" t="s">
        <v>94</v>
      </c>
      <c r="C95" s="5">
        <v>31</v>
      </c>
      <c r="D95">
        <v>30</v>
      </c>
      <c r="E95">
        <v>103</v>
      </c>
      <c r="F95">
        <v>21</v>
      </c>
      <c r="G95">
        <v>3</v>
      </c>
      <c r="H95">
        <v>0</v>
      </c>
      <c r="I95" s="9">
        <v>848823</v>
      </c>
      <c r="J95">
        <v>301.3</v>
      </c>
      <c r="K95">
        <v>64.5</v>
      </c>
      <c r="L95">
        <v>66.599999999999994</v>
      </c>
      <c r="M95">
        <v>1.788</v>
      </c>
      <c r="N95">
        <v>41.7</v>
      </c>
      <c r="O95">
        <v>6</v>
      </c>
      <c r="P95">
        <v>344</v>
      </c>
      <c r="Q95">
        <v>1139</v>
      </c>
      <c r="R95">
        <v>264</v>
      </c>
      <c r="S95" s="31">
        <f t="shared" si="3"/>
        <v>3.3398058252427183</v>
      </c>
      <c r="T95" s="14">
        <f t="shared" si="4"/>
        <v>28294.1</v>
      </c>
    </row>
    <row r="96" spans="1:20" x14ac:dyDescent="0.25">
      <c r="A96" s="7">
        <v>95</v>
      </c>
      <c r="B96" t="s">
        <v>93</v>
      </c>
      <c r="C96" s="5">
        <v>36</v>
      </c>
      <c r="D96">
        <v>33</v>
      </c>
      <c r="E96">
        <v>102</v>
      </c>
      <c r="F96">
        <v>19</v>
      </c>
      <c r="G96">
        <v>4</v>
      </c>
      <c r="H96">
        <v>0</v>
      </c>
      <c r="I96" s="9">
        <v>847996.44</v>
      </c>
      <c r="J96">
        <v>280.10000000000002</v>
      </c>
      <c r="K96">
        <v>61.7</v>
      </c>
      <c r="L96">
        <v>63.9</v>
      </c>
      <c r="M96">
        <v>1.7689999999999999</v>
      </c>
      <c r="N96">
        <v>46.7</v>
      </c>
      <c r="O96">
        <v>6</v>
      </c>
      <c r="P96">
        <v>352</v>
      </c>
      <c r="Q96">
        <v>1151</v>
      </c>
      <c r="R96">
        <v>248</v>
      </c>
      <c r="S96" s="31">
        <f t="shared" si="3"/>
        <v>3.4509803921568629</v>
      </c>
      <c r="T96" s="14">
        <f t="shared" si="4"/>
        <v>25696.861818181816</v>
      </c>
    </row>
    <row r="97" spans="1:20" x14ac:dyDescent="0.25">
      <c r="A97" s="7">
        <v>96</v>
      </c>
      <c r="B97" t="s">
        <v>183</v>
      </c>
      <c r="C97" s="5">
        <v>46</v>
      </c>
      <c r="D97">
        <v>28</v>
      </c>
      <c r="E97">
        <v>87</v>
      </c>
      <c r="F97">
        <v>15</v>
      </c>
      <c r="G97">
        <v>2</v>
      </c>
      <c r="H97">
        <v>0</v>
      </c>
      <c r="I97" s="9">
        <v>844634.3</v>
      </c>
      <c r="J97">
        <v>290.5</v>
      </c>
      <c r="K97">
        <v>62.4</v>
      </c>
      <c r="L97">
        <v>64.3</v>
      </c>
      <c r="M97">
        <v>1.8069999999999999</v>
      </c>
      <c r="N97">
        <v>43.6</v>
      </c>
      <c r="O97">
        <v>4</v>
      </c>
      <c r="P97">
        <v>263</v>
      </c>
      <c r="Q97">
        <v>939</v>
      </c>
      <c r="R97">
        <v>216</v>
      </c>
      <c r="S97" s="31">
        <f t="shared" si="3"/>
        <v>3.0229885057471266</v>
      </c>
      <c r="T97" s="14">
        <f t="shared" si="4"/>
        <v>30165.510714285716</v>
      </c>
    </row>
    <row r="98" spans="1:20" x14ac:dyDescent="0.25">
      <c r="A98" s="7">
        <v>97</v>
      </c>
      <c r="B98" t="s">
        <v>41</v>
      </c>
      <c r="C98" s="5">
        <v>41</v>
      </c>
      <c r="D98">
        <v>25</v>
      </c>
      <c r="E98">
        <v>82</v>
      </c>
      <c r="F98">
        <v>18</v>
      </c>
      <c r="G98">
        <v>3</v>
      </c>
      <c r="H98">
        <v>0</v>
      </c>
      <c r="I98" s="9">
        <v>837481.5</v>
      </c>
      <c r="J98">
        <v>286.10000000000002</v>
      </c>
      <c r="K98">
        <v>62.2</v>
      </c>
      <c r="L98">
        <v>67.8</v>
      </c>
      <c r="M98">
        <v>1.7809999999999999</v>
      </c>
      <c r="N98">
        <v>51.5</v>
      </c>
      <c r="O98">
        <v>10</v>
      </c>
      <c r="P98">
        <v>302</v>
      </c>
      <c r="Q98">
        <v>910</v>
      </c>
      <c r="R98">
        <v>226</v>
      </c>
      <c r="S98" s="31">
        <f t="shared" ref="S98:S129" si="5">P98/E98</f>
        <v>3.6829268292682928</v>
      </c>
      <c r="T98" s="14">
        <f t="shared" si="4"/>
        <v>33499.26</v>
      </c>
    </row>
    <row r="99" spans="1:20" x14ac:dyDescent="0.25">
      <c r="A99" s="7">
        <v>98</v>
      </c>
      <c r="B99" t="s">
        <v>85</v>
      </c>
      <c r="C99" s="5">
        <v>36</v>
      </c>
      <c r="D99">
        <v>31</v>
      </c>
      <c r="E99">
        <v>98</v>
      </c>
      <c r="F99">
        <v>20</v>
      </c>
      <c r="G99">
        <v>1</v>
      </c>
      <c r="H99">
        <v>0</v>
      </c>
      <c r="I99" s="9">
        <v>836379.75</v>
      </c>
      <c r="J99">
        <v>294.3</v>
      </c>
      <c r="K99">
        <v>57.2</v>
      </c>
      <c r="L99">
        <v>65.8</v>
      </c>
      <c r="M99">
        <v>1.78</v>
      </c>
      <c r="N99">
        <v>52.7</v>
      </c>
      <c r="O99">
        <v>6</v>
      </c>
      <c r="P99">
        <v>331</v>
      </c>
      <c r="Q99">
        <v>1030</v>
      </c>
      <c r="R99">
        <v>266</v>
      </c>
      <c r="S99" s="31">
        <f t="shared" si="5"/>
        <v>3.3775510204081631</v>
      </c>
      <c r="T99" s="14">
        <f t="shared" si="4"/>
        <v>26979.991935483871</v>
      </c>
    </row>
    <row r="100" spans="1:20" x14ac:dyDescent="0.25">
      <c r="A100" s="7">
        <v>99</v>
      </c>
      <c r="B100" t="s">
        <v>115</v>
      </c>
      <c r="C100" s="5">
        <v>35</v>
      </c>
      <c r="D100">
        <v>25</v>
      </c>
      <c r="E100">
        <v>84</v>
      </c>
      <c r="F100">
        <v>17</v>
      </c>
      <c r="G100">
        <v>2</v>
      </c>
      <c r="H100">
        <v>0</v>
      </c>
      <c r="I100" s="9">
        <v>817117.1</v>
      </c>
      <c r="J100">
        <v>285.60000000000002</v>
      </c>
      <c r="K100">
        <v>68.5</v>
      </c>
      <c r="L100">
        <v>63.2</v>
      </c>
      <c r="M100">
        <v>1.7490000000000001</v>
      </c>
      <c r="N100">
        <v>53.3</v>
      </c>
      <c r="O100">
        <v>5</v>
      </c>
      <c r="P100">
        <v>287</v>
      </c>
      <c r="Q100">
        <v>911</v>
      </c>
      <c r="R100">
        <v>209</v>
      </c>
      <c r="S100" s="31">
        <f t="shared" si="5"/>
        <v>3.4166666666666665</v>
      </c>
      <c r="T100" s="14">
        <f t="shared" si="4"/>
        <v>32684.683999999997</v>
      </c>
    </row>
    <row r="101" spans="1:20" x14ac:dyDescent="0.25">
      <c r="A101" s="7">
        <v>100</v>
      </c>
      <c r="B101" t="s">
        <v>64</v>
      </c>
      <c r="C101" s="5">
        <v>30</v>
      </c>
      <c r="D101">
        <v>30</v>
      </c>
      <c r="E101">
        <v>89</v>
      </c>
      <c r="F101">
        <v>16</v>
      </c>
      <c r="G101">
        <v>2</v>
      </c>
      <c r="H101">
        <v>0</v>
      </c>
      <c r="I101" s="9">
        <v>816888.56</v>
      </c>
      <c r="J101">
        <v>314.39999999999998</v>
      </c>
      <c r="K101">
        <v>49.9</v>
      </c>
      <c r="L101">
        <v>62.9</v>
      </c>
      <c r="M101">
        <v>1.7649999999999999</v>
      </c>
      <c r="N101">
        <v>59.3</v>
      </c>
      <c r="O101">
        <v>12</v>
      </c>
      <c r="P101">
        <v>302</v>
      </c>
      <c r="Q101">
        <v>944</v>
      </c>
      <c r="R101">
        <v>236</v>
      </c>
      <c r="S101" s="31">
        <f t="shared" si="5"/>
        <v>3.393258426966292</v>
      </c>
      <c r="T101" s="14">
        <f t="shared" si="4"/>
        <v>27229.618666666669</v>
      </c>
    </row>
    <row r="102" spans="1:20" x14ac:dyDescent="0.25">
      <c r="A102" s="7">
        <v>101</v>
      </c>
      <c r="B102" t="s">
        <v>213</v>
      </c>
      <c r="C102" s="5">
        <v>24</v>
      </c>
      <c r="D102">
        <v>30</v>
      </c>
      <c r="E102">
        <v>94</v>
      </c>
      <c r="F102">
        <v>16</v>
      </c>
      <c r="G102">
        <v>3</v>
      </c>
      <c r="H102">
        <v>0</v>
      </c>
      <c r="I102" s="9">
        <v>813088.75</v>
      </c>
      <c r="J102">
        <v>293</v>
      </c>
      <c r="K102">
        <v>62.2</v>
      </c>
      <c r="L102">
        <v>63.7</v>
      </c>
      <c r="M102">
        <v>1.7749999999999999</v>
      </c>
      <c r="N102">
        <v>45.8</v>
      </c>
      <c r="O102">
        <v>9</v>
      </c>
      <c r="P102">
        <v>321</v>
      </c>
      <c r="Q102">
        <v>1027</v>
      </c>
      <c r="R102">
        <v>260</v>
      </c>
      <c r="S102" s="31">
        <f t="shared" si="5"/>
        <v>3.4148936170212765</v>
      </c>
      <c r="T102" s="14">
        <f t="shared" si="4"/>
        <v>27102.958333333332</v>
      </c>
    </row>
    <row r="103" spans="1:20" x14ac:dyDescent="0.25">
      <c r="A103" s="7">
        <v>102</v>
      </c>
      <c r="B103" t="s">
        <v>214</v>
      </c>
      <c r="C103" s="5">
        <v>36</v>
      </c>
      <c r="D103">
        <v>20</v>
      </c>
      <c r="E103">
        <v>53</v>
      </c>
      <c r="F103">
        <v>7</v>
      </c>
      <c r="G103">
        <v>1</v>
      </c>
      <c r="H103">
        <v>1</v>
      </c>
      <c r="I103" s="9">
        <v>808373.06</v>
      </c>
      <c r="J103">
        <v>297.89999999999998</v>
      </c>
      <c r="K103">
        <v>59</v>
      </c>
      <c r="L103">
        <v>63</v>
      </c>
      <c r="M103">
        <v>1.7869999999999999</v>
      </c>
      <c r="N103">
        <v>47.7</v>
      </c>
      <c r="O103">
        <v>5</v>
      </c>
      <c r="P103">
        <v>169</v>
      </c>
      <c r="Q103">
        <v>553</v>
      </c>
      <c r="R103">
        <v>161</v>
      </c>
      <c r="S103" s="31">
        <f t="shared" si="5"/>
        <v>3.1886792452830188</v>
      </c>
      <c r="T103" s="14">
        <f t="shared" si="4"/>
        <v>40418.653000000006</v>
      </c>
    </row>
    <row r="104" spans="1:20" x14ac:dyDescent="0.25">
      <c r="A104" s="7">
        <v>103</v>
      </c>
      <c r="B104" t="s">
        <v>56</v>
      </c>
      <c r="C104" s="5">
        <v>45</v>
      </c>
      <c r="D104">
        <v>32</v>
      </c>
      <c r="E104">
        <v>107</v>
      </c>
      <c r="F104">
        <v>21</v>
      </c>
      <c r="G104">
        <v>2</v>
      </c>
      <c r="H104">
        <v>0</v>
      </c>
      <c r="I104" s="9">
        <v>807345.44</v>
      </c>
      <c r="J104">
        <v>288.3</v>
      </c>
      <c r="K104">
        <v>65.5</v>
      </c>
      <c r="L104">
        <v>65.8</v>
      </c>
      <c r="M104">
        <v>1.7689999999999999</v>
      </c>
      <c r="N104">
        <v>49.1</v>
      </c>
      <c r="O104">
        <v>9</v>
      </c>
      <c r="P104">
        <v>364</v>
      </c>
      <c r="Q104">
        <v>1170</v>
      </c>
      <c r="R104">
        <v>267</v>
      </c>
      <c r="S104" s="31">
        <f t="shared" si="5"/>
        <v>3.4018691588785046</v>
      </c>
      <c r="T104" s="14">
        <f t="shared" si="4"/>
        <v>25229.544999999998</v>
      </c>
    </row>
    <row r="105" spans="1:20" x14ac:dyDescent="0.25">
      <c r="A105" s="7">
        <v>104</v>
      </c>
      <c r="B105" t="s">
        <v>11</v>
      </c>
      <c r="C105" s="5">
        <v>49</v>
      </c>
      <c r="D105">
        <v>15</v>
      </c>
      <c r="E105">
        <v>51</v>
      </c>
      <c r="F105">
        <v>12</v>
      </c>
      <c r="G105">
        <v>2</v>
      </c>
      <c r="H105">
        <v>0</v>
      </c>
      <c r="I105" s="9">
        <v>796086.06</v>
      </c>
      <c r="J105">
        <v>272.8</v>
      </c>
      <c r="K105">
        <v>68.3</v>
      </c>
      <c r="L105">
        <v>58</v>
      </c>
      <c r="M105">
        <v>1.746</v>
      </c>
      <c r="N105">
        <v>58.7</v>
      </c>
      <c r="O105">
        <v>10</v>
      </c>
      <c r="P105">
        <v>161</v>
      </c>
      <c r="Q105">
        <v>586</v>
      </c>
      <c r="R105">
        <v>142</v>
      </c>
      <c r="S105" s="31">
        <f t="shared" si="5"/>
        <v>3.1568627450980391</v>
      </c>
      <c r="T105" s="14">
        <f t="shared" si="4"/>
        <v>53072.404000000002</v>
      </c>
    </row>
    <row r="106" spans="1:20" x14ac:dyDescent="0.25">
      <c r="A106" s="7">
        <v>105</v>
      </c>
      <c r="B106" t="s">
        <v>104</v>
      </c>
      <c r="C106" s="5">
        <v>35</v>
      </c>
      <c r="D106">
        <v>27</v>
      </c>
      <c r="E106">
        <v>89</v>
      </c>
      <c r="F106">
        <v>18</v>
      </c>
      <c r="G106">
        <v>2</v>
      </c>
      <c r="H106">
        <v>0</v>
      </c>
      <c r="I106" s="9">
        <v>795205.75</v>
      </c>
      <c r="J106">
        <v>281</v>
      </c>
      <c r="K106">
        <v>72.3</v>
      </c>
      <c r="L106">
        <v>66.099999999999994</v>
      </c>
      <c r="M106">
        <v>1.78</v>
      </c>
      <c r="N106">
        <v>41.6</v>
      </c>
      <c r="O106">
        <v>5</v>
      </c>
      <c r="P106">
        <v>278</v>
      </c>
      <c r="Q106">
        <v>962</v>
      </c>
      <c r="R106">
        <v>225</v>
      </c>
      <c r="S106" s="31">
        <f t="shared" si="5"/>
        <v>3.1235955056179776</v>
      </c>
      <c r="T106" s="14">
        <f t="shared" si="4"/>
        <v>29452.064814814814</v>
      </c>
    </row>
    <row r="107" spans="1:20" x14ac:dyDescent="0.25">
      <c r="A107" s="7">
        <v>106</v>
      </c>
      <c r="B107" t="s">
        <v>76</v>
      </c>
      <c r="C107" s="5">
        <v>40</v>
      </c>
      <c r="D107">
        <v>27</v>
      </c>
      <c r="E107">
        <v>86</v>
      </c>
      <c r="F107">
        <v>18</v>
      </c>
      <c r="G107">
        <v>2</v>
      </c>
      <c r="H107">
        <v>0</v>
      </c>
      <c r="I107" s="9">
        <v>790719.5</v>
      </c>
      <c r="J107">
        <v>294.10000000000002</v>
      </c>
      <c r="K107">
        <v>64.900000000000006</v>
      </c>
      <c r="L107">
        <v>65.400000000000006</v>
      </c>
      <c r="M107">
        <v>1.772</v>
      </c>
      <c r="N107">
        <v>49.7</v>
      </c>
      <c r="O107">
        <v>5</v>
      </c>
      <c r="P107">
        <v>306</v>
      </c>
      <c r="Q107">
        <v>917</v>
      </c>
      <c r="R107">
        <v>226</v>
      </c>
      <c r="S107" s="31">
        <f t="shared" si="5"/>
        <v>3.558139534883721</v>
      </c>
      <c r="T107" s="14">
        <f t="shared" si="4"/>
        <v>29285.907407407409</v>
      </c>
    </row>
    <row r="108" spans="1:20" x14ac:dyDescent="0.25">
      <c r="A108" s="7">
        <v>107</v>
      </c>
      <c r="B108" t="s">
        <v>173</v>
      </c>
      <c r="C108" s="5">
        <v>42</v>
      </c>
      <c r="D108">
        <v>20</v>
      </c>
      <c r="E108">
        <v>64</v>
      </c>
      <c r="F108">
        <v>14</v>
      </c>
      <c r="G108">
        <v>2</v>
      </c>
      <c r="H108">
        <v>0</v>
      </c>
      <c r="I108" s="9">
        <v>779196.4</v>
      </c>
      <c r="J108">
        <v>279.39999999999998</v>
      </c>
      <c r="K108">
        <v>74.3</v>
      </c>
      <c r="L108">
        <v>63.3</v>
      </c>
      <c r="M108">
        <v>1.754</v>
      </c>
      <c r="N108">
        <v>61.7</v>
      </c>
      <c r="O108">
        <v>2</v>
      </c>
      <c r="P108">
        <v>212</v>
      </c>
      <c r="Q108">
        <v>699</v>
      </c>
      <c r="R108">
        <v>144</v>
      </c>
      <c r="S108" s="31">
        <f t="shared" si="5"/>
        <v>3.3125</v>
      </c>
      <c r="T108" s="14">
        <f t="shared" si="4"/>
        <v>38959.82</v>
      </c>
    </row>
    <row r="109" spans="1:20" x14ac:dyDescent="0.25">
      <c r="A109" s="7">
        <v>108</v>
      </c>
      <c r="B109" t="s">
        <v>116</v>
      </c>
      <c r="C109" s="5">
        <v>36</v>
      </c>
      <c r="D109">
        <v>30</v>
      </c>
      <c r="E109">
        <v>96</v>
      </c>
      <c r="F109">
        <v>20</v>
      </c>
      <c r="G109">
        <v>2</v>
      </c>
      <c r="H109">
        <v>0</v>
      </c>
      <c r="I109" s="9">
        <v>779188.9</v>
      </c>
      <c r="J109">
        <v>291.2</v>
      </c>
      <c r="K109">
        <v>66.5</v>
      </c>
      <c r="L109">
        <v>67</v>
      </c>
      <c r="M109">
        <v>1.7709999999999999</v>
      </c>
      <c r="N109">
        <v>47.3</v>
      </c>
      <c r="O109">
        <v>11</v>
      </c>
      <c r="P109">
        <v>350</v>
      </c>
      <c r="Q109">
        <v>1073</v>
      </c>
      <c r="R109">
        <v>226</v>
      </c>
      <c r="S109" s="31">
        <f t="shared" si="5"/>
        <v>3.6458333333333335</v>
      </c>
      <c r="T109" s="14">
        <f t="shared" si="4"/>
        <v>25972.963333333333</v>
      </c>
    </row>
    <row r="110" spans="1:20" x14ac:dyDescent="0.25">
      <c r="A110" s="7">
        <v>109</v>
      </c>
      <c r="B110" t="s">
        <v>215</v>
      </c>
      <c r="C110" s="5">
        <v>32</v>
      </c>
      <c r="D110">
        <v>33</v>
      </c>
      <c r="E110">
        <v>106</v>
      </c>
      <c r="F110">
        <v>21</v>
      </c>
      <c r="G110">
        <v>3</v>
      </c>
      <c r="H110">
        <v>0</v>
      </c>
      <c r="I110" s="9">
        <v>763253.06</v>
      </c>
      <c r="J110">
        <v>295.89999999999998</v>
      </c>
      <c r="K110">
        <v>58.6</v>
      </c>
      <c r="L110">
        <v>63.9</v>
      </c>
      <c r="M110">
        <v>1.748</v>
      </c>
      <c r="N110">
        <v>52.2</v>
      </c>
      <c r="O110">
        <v>10</v>
      </c>
      <c r="P110">
        <v>389</v>
      </c>
      <c r="Q110">
        <v>1128</v>
      </c>
      <c r="R110">
        <v>276</v>
      </c>
      <c r="S110" s="31">
        <f t="shared" si="5"/>
        <v>3.6698113207547172</v>
      </c>
      <c r="T110" s="14">
        <f t="shared" si="4"/>
        <v>23128.880606060608</v>
      </c>
    </row>
    <row r="111" spans="1:20" x14ac:dyDescent="0.25">
      <c r="A111" s="7">
        <v>110</v>
      </c>
      <c r="B111" t="s">
        <v>25</v>
      </c>
      <c r="C111" s="5">
        <v>30</v>
      </c>
      <c r="D111">
        <v>29</v>
      </c>
      <c r="E111">
        <v>86</v>
      </c>
      <c r="F111">
        <v>17</v>
      </c>
      <c r="G111">
        <v>2</v>
      </c>
      <c r="H111">
        <v>0</v>
      </c>
      <c r="I111" s="9">
        <v>737956.5</v>
      </c>
      <c r="J111">
        <v>286.7</v>
      </c>
      <c r="K111">
        <v>69.099999999999994</v>
      </c>
      <c r="L111">
        <v>61.8</v>
      </c>
      <c r="M111">
        <v>1.764</v>
      </c>
      <c r="N111">
        <v>46.1</v>
      </c>
      <c r="O111">
        <v>6</v>
      </c>
      <c r="P111">
        <v>298</v>
      </c>
      <c r="Q111">
        <v>957</v>
      </c>
      <c r="R111">
        <v>259</v>
      </c>
      <c r="S111" s="31">
        <f t="shared" si="5"/>
        <v>3.4651162790697674</v>
      </c>
      <c r="T111" s="14">
        <f t="shared" si="4"/>
        <v>25446.775862068964</v>
      </c>
    </row>
    <row r="112" spans="1:20" x14ac:dyDescent="0.25">
      <c r="A112" s="7">
        <v>111</v>
      </c>
      <c r="B112" t="s">
        <v>28</v>
      </c>
      <c r="C112" s="5">
        <v>37</v>
      </c>
      <c r="D112">
        <v>31</v>
      </c>
      <c r="E112">
        <v>103</v>
      </c>
      <c r="F112">
        <v>20</v>
      </c>
      <c r="G112">
        <v>2</v>
      </c>
      <c r="H112">
        <v>0</v>
      </c>
      <c r="I112" s="9">
        <v>725367.56</v>
      </c>
      <c r="J112">
        <v>288.10000000000002</v>
      </c>
      <c r="K112">
        <v>65.2</v>
      </c>
      <c r="L112">
        <v>65.7</v>
      </c>
      <c r="M112">
        <v>1.7669999999999999</v>
      </c>
      <c r="N112">
        <v>48.3</v>
      </c>
      <c r="O112">
        <v>6</v>
      </c>
      <c r="P112">
        <v>356</v>
      </c>
      <c r="Q112">
        <v>1071</v>
      </c>
      <c r="R112">
        <v>242</v>
      </c>
      <c r="S112" s="31">
        <f t="shared" si="5"/>
        <v>3.4563106796116503</v>
      </c>
      <c r="T112" s="14">
        <f t="shared" si="4"/>
        <v>23398.953548387097</v>
      </c>
    </row>
    <row r="113" spans="1:20" x14ac:dyDescent="0.25">
      <c r="A113" s="7">
        <v>112</v>
      </c>
      <c r="B113" t="s">
        <v>122</v>
      </c>
      <c r="C113" s="5">
        <v>30</v>
      </c>
      <c r="D113">
        <v>32</v>
      </c>
      <c r="E113">
        <v>100</v>
      </c>
      <c r="F113">
        <v>19</v>
      </c>
      <c r="G113">
        <v>1</v>
      </c>
      <c r="H113">
        <v>0</v>
      </c>
      <c r="I113" s="9">
        <v>723724.1</v>
      </c>
      <c r="J113">
        <v>291.39999999999998</v>
      </c>
      <c r="K113">
        <v>65</v>
      </c>
      <c r="L113">
        <v>66.2</v>
      </c>
      <c r="M113">
        <v>1.78</v>
      </c>
      <c r="N113">
        <v>51.1</v>
      </c>
      <c r="O113">
        <v>6</v>
      </c>
      <c r="P113">
        <v>373</v>
      </c>
      <c r="Q113">
        <v>1053</v>
      </c>
      <c r="R113">
        <v>283</v>
      </c>
      <c r="S113" s="31">
        <f t="shared" si="5"/>
        <v>3.73</v>
      </c>
      <c r="T113" s="14">
        <f t="shared" si="4"/>
        <v>22616.378124999999</v>
      </c>
    </row>
    <row r="114" spans="1:20" x14ac:dyDescent="0.25">
      <c r="A114" s="7">
        <v>113</v>
      </c>
      <c r="B114" t="s">
        <v>45</v>
      </c>
      <c r="C114" s="5">
        <v>46</v>
      </c>
      <c r="D114">
        <v>24</v>
      </c>
      <c r="E114">
        <v>79</v>
      </c>
      <c r="F114">
        <v>16</v>
      </c>
      <c r="G114">
        <v>2</v>
      </c>
      <c r="H114">
        <v>0</v>
      </c>
      <c r="I114" s="9">
        <v>717875.7</v>
      </c>
      <c r="J114">
        <v>291.3</v>
      </c>
      <c r="K114">
        <v>64.3</v>
      </c>
      <c r="L114">
        <v>63.9</v>
      </c>
      <c r="M114">
        <v>1.764</v>
      </c>
      <c r="N114">
        <v>51.1</v>
      </c>
      <c r="O114">
        <v>7</v>
      </c>
      <c r="P114">
        <v>277</v>
      </c>
      <c r="Q114">
        <v>803</v>
      </c>
      <c r="R114">
        <v>189</v>
      </c>
      <c r="S114" s="31">
        <f t="shared" si="5"/>
        <v>3.5063291139240507</v>
      </c>
      <c r="T114" s="14">
        <f t="shared" si="4"/>
        <v>29911.487499999999</v>
      </c>
    </row>
    <row r="115" spans="1:20" x14ac:dyDescent="0.25">
      <c r="A115" s="7">
        <v>114</v>
      </c>
      <c r="B115" t="s">
        <v>128</v>
      </c>
      <c r="C115" s="5">
        <v>43</v>
      </c>
      <c r="D115">
        <v>33</v>
      </c>
      <c r="E115">
        <v>103</v>
      </c>
      <c r="F115">
        <v>21</v>
      </c>
      <c r="G115">
        <v>2</v>
      </c>
      <c r="H115">
        <v>0</v>
      </c>
      <c r="I115" s="9">
        <v>701239.2</v>
      </c>
      <c r="J115">
        <v>291.60000000000002</v>
      </c>
      <c r="K115">
        <v>57.6</v>
      </c>
      <c r="L115">
        <v>65.2</v>
      </c>
      <c r="M115">
        <v>1.7809999999999999</v>
      </c>
      <c r="N115">
        <v>52.4</v>
      </c>
      <c r="O115">
        <v>14</v>
      </c>
      <c r="P115">
        <v>343</v>
      </c>
      <c r="Q115">
        <v>1119</v>
      </c>
      <c r="R115">
        <v>267</v>
      </c>
      <c r="S115" s="31">
        <f t="shared" si="5"/>
        <v>3.3300970873786406</v>
      </c>
      <c r="T115" s="14">
        <f t="shared" si="4"/>
        <v>21249.672727272726</v>
      </c>
    </row>
    <row r="116" spans="1:20" x14ac:dyDescent="0.25">
      <c r="A116" s="7">
        <v>115</v>
      </c>
      <c r="B116" t="s">
        <v>110</v>
      </c>
      <c r="C116" s="5">
        <v>35</v>
      </c>
      <c r="D116">
        <v>28</v>
      </c>
      <c r="E116">
        <v>96</v>
      </c>
      <c r="F116">
        <v>21</v>
      </c>
      <c r="G116">
        <v>2</v>
      </c>
      <c r="H116">
        <v>0</v>
      </c>
      <c r="I116" s="9">
        <v>698202.9</v>
      </c>
      <c r="J116">
        <v>296.60000000000002</v>
      </c>
      <c r="K116">
        <v>65.599999999999994</v>
      </c>
      <c r="L116">
        <v>70.5</v>
      </c>
      <c r="M116">
        <v>1.7909999999999999</v>
      </c>
      <c r="N116">
        <v>50.6</v>
      </c>
      <c r="O116">
        <v>14</v>
      </c>
      <c r="P116">
        <v>341</v>
      </c>
      <c r="Q116">
        <v>1071</v>
      </c>
      <c r="R116">
        <v>244</v>
      </c>
      <c r="S116" s="31">
        <f t="shared" si="5"/>
        <v>3.5520833333333335</v>
      </c>
      <c r="T116" s="14">
        <f t="shared" si="4"/>
        <v>24935.817857142858</v>
      </c>
    </row>
    <row r="117" spans="1:20" x14ac:dyDescent="0.25">
      <c r="A117" s="7">
        <v>116</v>
      </c>
      <c r="B117" t="s">
        <v>123</v>
      </c>
      <c r="C117" s="5">
        <v>37</v>
      </c>
      <c r="D117">
        <v>33</v>
      </c>
      <c r="E117">
        <v>105</v>
      </c>
      <c r="F117">
        <v>19</v>
      </c>
      <c r="G117">
        <v>1</v>
      </c>
      <c r="H117">
        <v>0</v>
      </c>
      <c r="I117" s="9">
        <v>692784.7</v>
      </c>
      <c r="J117">
        <v>304</v>
      </c>
      <c r="K117">
        <v>59.5</v>
      </c>
      <c r="L117">
        <v>70.400000000000006</v>
      </c>
      <c r="M117">
        <v>1.8109999999999999</v>
      </c>
      <c r="N117">
        <v>33.200000000000003</v>
      </c>
      <c r="O117">
        <v>14</v>
      </c>
      <c r="P117">
        <v>382</v>
      </c>
      <c r="Q117">
        <v>1145</v>
      </c>
      <c r="R117">
        <v>309</v>
      </c>
      <c r="S117" s="31">
        <f t="shared" si="5"/>
        <v>3.638095238095238</v>
      </c>
      <c r="T117" s="14">
        <f t="shared" si="4"/>
        <v>20993.475757575758</v>
      </c>
    </row>
    <row r="118" spans="1:20" x14ac:dyDescent="0.25">
      <c r="A118" s="7">
        <v>117</v>
      </c>
      <c r="B118" t="s">
        <v>4</v>
      </c>
      <c r="C118" s="5">
        <v>36</v>
      </c>
      <c r="D118">
        <v>14</v>
      </c>
      <c r="E118">
        <v>44</v>
      </c>
      <c r="F118">
        <v>8</v>
      </c>
      <c r="G118">
        <v>2</v>
      </c>
      <c r="H118">
        <v>0</v>
      </c>
      <c r="I118" s="9">
        <v>691675</v>
      </c>
      <c r="O118">
        <v>3</v>
      </c>
      <c r="P118">
        <v>139</v>
      </c>
      <c r="Q118">
        <v>505</v>
      </c>
      <c r="R118">
        <v>99</v>
      </c>
      <c r="S118" s="31">
        <f t="shared" si="5"/>
        <v>3.1590909090909092</v>
      </c>
      <c r="T118" s="14">
        <f t="shared" si="4"/>
        <v>49405.357142857145</v>
      </c>
    </row>
    <row r="119" spans="1:20" x14ac:dyDescent="0.25">
      <c r="A119" s="7">
        <v>118</v>
      </c>
      <c r="B119" t="s">
        <v>154</v>
      </c>
      <c r="C119" s="5">
        <v>43</v>
      </c>
      <c r="D119">
        <v>21</v>
      </c>
      <c r="E119">
        <v>71</v>
      </c>
      <c r="F119">
        <v>15</v>
      </c>
      <c r="G119">
        <v>2</v>
      </c>
      <c r="H119">
        <v>0</v>
      </c>
      <c r="I119" s="9">
        <v>677034.94</v>
      </c>
      <c r="J119">
        <v>300.10000000000002</v>
      </c>
      <c r="K119">
        <v>60.4</v>
      </c>
      <c r="L119">
        <v>63</v>
      </c>
      <c r="M119">
        <v>1.774</v>
      </c>
      <c r="N119">
        <v>61.1</v>
      </c>
      <c r="O119">
        <v>3</v>
      </c>
      <c r="P119">
        <v>244</v>
      </c>
      <c r="Q119">
        <v>747</v>
      </c>
      <c r="R119">
        <v>187</v>
      </c>
      <c r="S119" s="31">
        <f t="shared" si="5"/>
        <v>3.436619718309859</v>
      </c>
      <c r="T119" s="14">
        <f t="shared" si="4"/>
        <v>32239.759047619045</v>
      </c>
    </row>
    <row r="120" spans="1:20" x14ac:dyDescent="0.25">
      <c r="A120" s="7">
        <v>119</v>
      </c>
      <c r="B120" t="s">
        <v>55</v>
      </c>
      <c r="C120" s="5">
        <v>38</v>
      </c>
      <c r="D120">
        <v>23</v>
      </c>
      <c r="E120">
        <v>68</v>
      </c>
      <c r="F120">
        <v>12</v>
      </c>
      <c r="G120">
        <v>1</v>
      </c>
      <c r="H120">
        <v>0</v>
      </c>
      <c r="I120" s="9">
        <v>675189.25</v>
      </c>
      <c r="J120">
        <v>291.39999999999998</v>
      </c>
      <c r="K120">
        <v>61.5</v>
      </c>
      <c r="L120">
        <v>61</v>
      </c>
      <c r="M120">
        <v>1.819</v>
      </c>
      <c r="N120">
        <v>47.1</v>
      </c>
      <c r="O120">
        <v>6</v>
      </c>
      <c r="P120">
        <v>184</v>
      </c>
      <c r="Q120">
        <v>781</v>
      </c>
      <c r="R120">
        <v>201</v>
      </c>
      <c r="S120" s="31">
        <f t="shared" si="5"/>
        <v>2.7058823529411766</v>
      </c>
      <c r="T120" s="14">
        <f t="shared" si="4"/>
        <v>29356.054347826088</v>
      </c>
    </row>
    <row r="121" spans="1:20" x14ac:dyDescent="0.25">
      <c r="A121" s="7">
        <v>120</v>
      </c>
      <c r="B121" t="s">
        <v>151</v>
      </c>
      <c r="C121" s="5">
        <v>39</v>
      </c>
      <c r="D121">
        <v>32</v>
      </c>
      <c r="E121">
        <v>97</v>
      </c>
      <c r="F121">
        <v>18</v>
      </c>
      <c r="G121">
        <v>2</v>
      </c>
      <c r="H121">
        <v>0</v>
      </c>
      <c r="I121" s="9">
        <v>674909</v>
      </c>
      <c r="J121">
        <v>286.39999999999998</v>
      </c>
      <c r="K121">
        <v>69.8</v>
      </c>
      <c r="L121">
        <v>67.400000000000006</v>
      </c>
      <c r="M121">
        <v>1.776</v>
      </c>
      <c r="N121">
        <v>46.5</v>
      </c>
      <c r="O121">
        <v>11</v>
      </c>
      <c r="P121">
        <v>333</v>
      </c>
      <c r="Q121">
        <v>1080</v>
      </c>
      <c r="R121">
        <v>267</v>
      </c>
      <c r="S121" s="31">
        <f t="shared" si="5"/>
        <v>3.4329896907216493</v>
      </c>
      <c r="T121" s="14">
        <f t="shared" si="4"/>
        <v>21090.90625</v>
      </c>
    </row>
    <row r="122" spans="1:20" x14ac:dyDescent="0.25">
      <c r="A122" s="7">
        <v>121</v>
      </c>
      <c r="B122" t="s">
        <v>216</v>
      </c>
      <c r="C122" s="5">
        <v>28</v>
      </c>
      <c r="D122">
        <v>11</v>
      </c>
      <c r="E122">
        <v>32</v>
      </c>
      <c r="F122">
        <v>7</v>
      </c>
      <c r="G122">
        <v>2</v>
      </c>
      <c r="H122">
        <v>0</v>
      </c>
      <c r="I122" s="9">
        <v>669272.4</v>
      </c>
      <c r="O122">
        <v>1</v>
      </c>
      <c r="P122">
        <v>109</v>
      </c>
      <c r="Q122">
        <v>342</v>
      </c>
      <c r="R122">
        <v>74</v>
      </c>
      <c r="S122" s="31">
        <f t="shared" si="5"/>
        <v>3.40625</v>
      </c>
      <c r="T122" s="14">
        <f t="shared" si="4"/>
        <v>60842.945454545457</v>
      </c>
    </row>
    <row r="123" spans="1:20" x14ac:dyDescent="0.25">
      <c r="A123" s="7">
        <v>122</v>
      </c>
      <c r="B123" t="s">
        <v>90</v>
      </c>
      <c r="C123" s="5">
        <v>39</v>
      </c>
      <c r="D123">
        <v>33</v>
      </c>
      <c r="E123">
        <v>98</v>
      </c>
      <c r="F123">
        <v>17</v>
      </c>
      <c r="G123">
        <v>2</v>
      </c>
      <c r="H123">
        <v>0</v>
      </c>
      <c r="I123" s="9">
        <v>660038</v>
      </c>
      <c r="J123">
        <v>288.10000000000002</v>
      </c>
      <c r="K123">
        <v>69.3</v>
      </c>
      <c r="L123">
        <v>65.400000000000006</v>
      </c>
      <c r="M123">
        <v>1.776</v>
      </c>
      <c r="N123">
        <v>56.3</v>
      </c>
      <c r="O123">
        <v>7</v>
      </c>
      <c r="P123">
        <v>332</v>
      </c>
      <c r="Q123">
        <v>1113</v>
      </c>
      <c r="R123">
        <v>266</v>
      </c>
      <c r="S123" s="31">
        <f t="shared" si="5"/>
        <v>3.3877551020408165</v>
      </c>
      <c r="T123" s="14">
        <f t="shared" si="4"/>
        <v>20001.151515151516</v>
      </c>
    </row>
    <row r="124" spans="1:20" x14ac:dyDescent="0.25">
      <c r="A124" s="7">
        <v>123</v>
      </c>
      <c r="B124" t="s">
        <v>100</v>
      </c>
      <c r="C124" s="5">
        <v>32</v>
      </c>
      <c r="D124">
        <v>33</v>
      </c>
      <c r="E124">
        <v>99</v>
      </c>
      <c r="F124">
        <v>18</v>
      </c>
      <c r="G124">
        <v>1</v>
      </c>
      <c r="H124">
        <v>0</v>
      </c>
      <c r="I124" s="9">
        <v>648479.5</v>
      </c>
      <c r="J124">
        <v>301.2</v>
      </c>
      <c r="K124">
        <v>59.3</v>
      </c>
      <c r="L124">
        <v>66.8</v>
      </c>
      <c r="M124">
        <v>1.7949999999999999</v>
      </c>
      <c r="N124">
        <v>48.9</v>
      </c>
      <c r="O124">
        <v>8</v>
      </c>
      <c r="P124">
        <v>349</v>
      </c>
      <c r="Q124">
        <v>1097</v>
      </c>
      <c r="R124">
        <v>258</v>
      </c>
      <c r="S124" s="31">
        <f t="shared" si="5"/>
        <v>3.5252525252525251</v>
      </c>
      <c r="T124" s="14">
        <f t="shared" si="4"/>
        <v>19650.89393939394</v>
      </c>
    </row>
    <row r="125" spans="1:20" x14ac:dyDescent="0.25">
      <c r="A125" s="7">
        <v>124</v>
      </c>
      <c r="B125" t="s">
        <v>135</v>
      </c>
      <c r="C125" s="5">
        <v>34</v>
      </c>
      <c r="D125">
        <v>32</v>
      </c>
      <c r="E125">
        <v>94</v>
      </c>
      <c r="F125">
        <v>17</v>
      </c>
      <c r="G125">
        <v>1</v>
      </c>
      <c r="H125">
        <v>0</v>
      </c>
      <c r="I125" s="9">
        <v>645194.43999999994</v>
      </c>
      <c r="J125">
        <v>279.7</v>
      </c>
      <c r="K125">
        <v>64.8</v>
      </c>
      <c r="L125">
        <v>61.5</v>
      </c>
      <c r="M125">
        <v>1.7370000000000001</v>
      </c>
      <c r="N125">
        <v>52.2</v>
      </c>
      <c r="O125">
        <v>3</v>
      </c>
      <c r="P125">
        <v>322</v>
      </c>
      <c r="Q125">
        <v>1032</v>
      </c>
      <c r="R125">
        <v>233</v>
      </c>
      <c r="S125" s="31">
        <f t="shared" si="5"/>
        <v>3.4255319148936172</v>
      </c>
      <c r="T125" s="14">
        <f t="shared" si="4"/>
        <v>20162.326249999998</v>
      </c>
    </row>
    <row r="126" spans="1:20" x14ac:dyDescent="0.25">
      <c r="A126" s="7">
        <v>125</v>
      </c>
      <c r="B126" t="s">
        <v>66</v>
      </c>
      <c r="C126" s="5">
        <v>25</v>
      </c>
      <c r="D126">
        <v>27</v>
      </c>
      <c r="E126">
        <v>85</v>
      </c>
      <c r="F126">
        <v>17</v>
      </c>
      <c r="G126">
        <v>1</v>
      </c>
      <c r="H126">
        <v>0</v>
      </c>
      <c r="I126" s="9">
        <v>632876.25</v>
      </c>
      <c r="J126">
        <v>288</v>
      </c>
      <c r="K126">
        <v>53.1</v>
      </c>
      <c r="L126">
        <v>58.2</v>
      </c>
      <c r="M126">
        <v>1.7669999999999999</v>
      </c>
      <c r="N126">
        <v>50.9</v>
      </c>
      <c r="O126">
        <v>5</v>
      </c>
      <c r="P126">
        <v>269</v>
      </c>
      <c r="Q126">
        <v>889</v>
      </c>
      <c r="R126">
        <v>254</v>
      </c>
      <c r="S126" s="31">
        <f t="shared" si="5"/>
        <v>3.164705882352941</v>
      </c>
      <c r="T126" s="14">
        <f t="shared" si="4"/>
        <v>23439.861111111109</v>
      </c>
    </row>
    <row r="127" spans="1:20" x14ac:dyDescent="0.25">
      <c r="A127" s="7">
        <v>126</v>
      </c>
      <c r="B127" t="s">
        <v>112</v>
      </c>
      <c r="C127" s="5">
        <v>42</v>
      </c>
      <c r="D127">
        <v>31</v>
      </c>
      <c r="E127">
        <v>104</v>
      </c>
      <c r="F127">
        <v>20</v>
      </c>
      <c r="G127">
        <v>1</v>
      </c>
      <c r="H127">
        <v>0</v>
      </c>
      <c r="I127" s="9">
        <v>631142.6</v>
      </c>
      <c r="J127">
        <v>283.5</v>
      </c>
      <c r="K127">
        <v>59.7</v>
      </c>
      <c r="L127">
        <v>64.400000000000006</v>
      </c>
      <c r="M127">
        <v>1.7729999999999999</v>
      </c>
      <c r="N127">
        <v>50.5</v>
      </c>
      <c r="O127">
        <v>9</v>
      </c>
      <c r="P127">
        <v>360</v>
      </c>
      <c r="Q127">
        <v>1116</v>
      </c>
      <c r="R127">
        <v>280</v>
      </c>
      <c r="S127" s="31">
        <f t="shared" si="5"/>
        <v>3.4615384615384617</v>
      </c>
      <c r="T127" s="14">
        <f t="shared" si="4"/>
        <v>20359.438709677419</v>
      </c>
    </row>
    <row r="128" spans="1:20" x14ac:dyDescent="0.25">
      <c r="A128" s="7">
        <v>127</v>
      </c>
      <c r="B128" t="s">
        <v>217</v>
      </c>
      <c r="C128" s="5">
        <v>31</v>
      </c>
      <c r="D128">
        <v>18</v>
      </c>
      <c r="E128">
        <v>50</v>
      </c>
      <c r="F128">
        <v>9</v>
      </c>
      <c r="G128">
        <v>1</v>
      </c>
      <c r="H128">
        <v>0</v>
      </c>
      <c r="I128" s="9">
        <v>623262.1</v>
      </c>
      <c r="J128">
        <v>301</v>
      </c>
      <c r="K128">
        <v>56.4</v>
      </c>
      <c r="L128">
        <v>64.2</v>
      </c>
      <c r="M128">
        <v>1.7509999999999999</v>
      </c>
      <c r="N128">
        <v>49.4</v>
      </c>
      <c r="O128">
        <v>2</v>
      </c>
      <c r="P128">
        <v>187</v>
      </c>
      <c r="Q128">
        <v>527</v>
      </c>
      <c r="R128">
        <v>125</v>
      </c>
      <c r="S128" s="31">
        <f t="shared" si="5"/>
        <v>3.74</v>
      </c>
      <c r="T128" s="14">
        <f t="shared" si="4"/>
        <v>34625.672222222223</v>
      </c>
    </row>
    <row r="129" spans="1:20" x14ac:dyDescent="0.25">
      <c r="A129" s="7">
        <v>128</v>
      </c>
      <c r="B129" t="s">
        <v>192</v>
      </c>
      <c r="C129" s="5">
        <v>46</v>
      </c>
      <c r="D129">
        <v>23</v>
      </c>
      <c r="E129">
        <v>75</v>
      </c>
      <c r="F129">
        <v>14</v>
      </c>
      <c r="G129">
        <v>3</v>
      </c>
      <c r="H129">
        <v>0</v>
      </c>
      <c r="I129" s="9">
        <v>601438.06000000006</v>
      </c>
      <c r="J129">
        <v>285.10000000000002</v>
      </c>
      <c r="K129">
        <v>57.6</v>
      </c>
      <c r="L129">
        <v>63</v>
      </c>
      <c r="M129">
        <v>1.7450000000000001</v>
      </c>
      <c r="N129">
        <v>51.7</v>
      </c>
      <c r="O129">
        <v>7</v>
      </c>
      <c r="P129">
        <v>254</v>
      </c>
      <c r="Q129">
        <v>730</v>
      </c>
      <c r="R129">
        <v>187</v>
      </c>
      <c r="S129" s="31">
        <f t="shared" si="5"/>
        <v>3.3866666666666667</v>
      </c>
      <c r="T129" s="14">
        <f t="shared" si="4"/>
        <v>26149.480869565221</v>
      </c>
    </row>
    <row r="130" spans="1:20" x14ac:dyDescent="0.25">
      <c r="A130" s="7">
        <v>129</v>
      </c>
      <c r="B130" t="s">
        <v>119</v>
      </c>
      <c r="C130" s="5">
        <v>47</v>
      </c>
      <c r="D130">
        <v>30</v>
      </c>
      <c r="E130">
        <v>88</v>
      </c>
      <c r="F130">
        <v>15</v>
      </c>
      <c r="G130">
        <v>2</v>
      </c>
      <c r="H130">
        <v>0</v>
      </c>
      <c r="I130" s="9">
        <v>597033.5</v>
      </c>
      <c r="J130">
        <v>281.89999999999998</v>
      </c>
      <c r="K130">
        <v>73.5</v>
      </c>
      <c r="L130">
        <v>68.900000000000006</v>
      </c>
      <c r="M130">
        <v>1.7749999999999999</v>
      </c>
      <c r="N130">
        <v>47.8</v>
      </c>
      <c r="O130">
        <v>5</v>
      </c>
      <c r="P130">
        <v>305</v>
      </c>
      <c r="Q130">
        <v>1004</v>
      </c>
      <c r="R130">
        <v>206</v>
      </c>
      <c r="S130" s="31">
        <f t="shared" ref="S130:S161" si="6">P130/E130</f>
        <v>3.4659090909090908</v>
      </c>
      <c r="T130" s="14">
        <f t="shared" si="4"/>
        <v>19901.116666666665</v>
      </c>
    </row>
    <row r="131" spans="1:20" x14ac:dyDescent="0.25">
      <c r="A131" s="7">
        <v>130</v>
      </c>
      <c r="B131" t="s">
        <v>138</v>
      </c>
      <c r="C131" s="5">
        <v>33</v>
      </c>
      <c r="D131">
        <v>25</v>
      </c>
      <c r="E131">
        <v>78</v>
      </c>
      <c r="F131">
        <v>15</v>
      </c>
      <c r="G131">
        <v>1</v>
      </c>
      <c r="H131">
        <v>0</v>
      </c>
      <c r="I131" s="9">
        <v>595820</v>
      </c>
      <c r="J131">
        <v>291</v>
      </c>
      <c r="K131">
        <v>67.8</v>
      </c>
      <c r="L131">
        <v>67.7</v>
      </c>
      <c r="M131">
        <v>1.7869999999999999</v>
      </c>
      <c r="N131">
        <v>52.9</v>
      </c>
      <c r="O131">
        <v>10</v>
      </c>
      <c r="P131">
        <v>280</v>
      </c>
      <c r="Q131">
        <v>889</v>
      </c>
      <c r="R131">
        <v>195</v>
      </c>
      <c r="S131" s="31">
        <f t="shared" si="6"/>
        <v>3.5897435897435899</v>
      </c>
      <c r="T131" s="14">
        <f t="shared" ref="T131:T194" si="7">I131/D131</f>
        <v>23832.799999999999</v>
      </c>
    </row>
    <row r="132" spans="1:20" x14ac:dyDescent="0.25">
      <c r="A132" s="7">
        <v>131</v>
      </c>
      <c r="B132" t="s">
        <v>108</v>
      </c>
      <c r="C132" s="5">
        <v>33</v>
      </c>
      <c r="D132">
        <v>23</v>
      </c>
      <c r="E132">
        <v>67</v>
      </c>
      <c r="F132">
        <v>12</v>
      </c>
      <c r="G132">
        <v>2</v>
      </c>
      <c r="H132">
        <v>0</v>
      </c>
      <c r="I132" s="9">
        <v>583536.6</v>
      </c>
      <c r="J132">
        <v>285.8</v>
      </c>
      <c r="K132">
        <v>69.5</v>
      </c>
      <c r="L132">
        <v>66.2</v>
      </c>
      <c r="M132">
        <v>1.7709999999999999</v>
      </c>
      <c r="N132">
        <v>44.2</v>
      </c>
      <c r="O132">
        <v>4</v>
      </c>
      <c r="P132">
        <v>237</v>
      </c>
      <c r="Q132">
        <v>723</v>
      </c>
      <c r="R132">
        <v>187</v>
      </c>
      <c r="S132" s="31">
        <f t="shared" si="6"/>
        <v>3.5373134328358211</v>
      </c>
      <c r="T132" s="14">
        <f t="shared" si="7"/>
        <v>25371.156521739129</v>
      </c>
    </row>
    <row r="133" spans="1:20" x14ac:dyDescent="0.25">
      <c r="A133" s="7">
        <v>132</v>
      </c>
      <c r="B133" t="s">
        <v>157</v>
      </c>
      <c r="C133" s="5">
        <v>38</v>
      </c>
      <c r="D133">
        <v>30</v>
      </c>
      <c r="E133">
        <v>86</v>
      </c>
      <c r="F133">
        <v>14</v>
      </c>
      <c r="G133">
        <v>1</v>
      </c>
      <c r="H133">
        <v>0</v>
      </c>
      <c r="I133" s="9">
        <v>581420.9</v>
      </c>
      <c r="J133">
        <v>276.10000000000002</v>
      </c>
      <c r="K133">
        <v>67.2</v>
      </c>
      <c r="L133">
        <v>62.3</v>
      </c>
      <c r="M133">
        <v>1.7689999999999999</v>
      </c>
      <c r="N133">
        <v>51.9</v>
      </c>
      <c r="O133">
        <v>5</v>
      </c>
      <c r="P133">
        <v>282</v>
      </c>
      <c r="Q133">
        <v>971</v>
      </c>
      <c r="R133">
        <v>220</v>
      </c>
      <c r="S133" s="31">
        <f t="shared" si="6"/>
        <v>3.2790697674418605</v>
      </c>
      <c r="T133" s="14">
        <f t="shared" si="7"/>
        <v>19380.696666666667</v>
      </c>
    </row>
    <row r="134" spans="1:20" x14ac:dyDescent="0.25">
      <c r="A134" s="7">
        <v>133</v>
      </c>
      <c r="B134" t="s">
        <v>218</v>
      </c>
      <c r="C134" s="5">
        <v>33</v>
      </c>
      <c r="D134">
        <v>29</v>
      </c>
      <c r="E134">
        <v>95</v>
      </c>
      <c r="F134">
        <v>21</v>
      </c>
      <c r="G134">
        <v>1</v>
      </c>
      <c r="H134">
        <v>0</v>
      </c>
      <c r="I134" s="9">
        <v>567930</v>
      </c>
      <c r="J134">
        <v>293.3</v>
      </c>
      <c r="K134">
        <v>65.8</v>
      </c>
      <c r="L134">
        <v>66.8</v>
      </c>
      <c r="M134">
        <v>1.778</v>
      </c>
      <c r="N134">
        <v>42</v>
      </c>
      <c r="O134">
        <v>5</v>
      </c>
      <c r="P134">
        <v>353</v>
      </c>
      <c r="Q134">
        <v>995</v>
      </c>
      <c r="R134">
        <v>252</v>
      </c>
      <c r="S134" s="31">
        <f t="shared" si="6"/>
        <v>3.7157894736842105</v>
      </c>
      <c r="T134" s="14">
        <f t="shared" si="7"/>
        <v>19583.793103448275</v>
      </c>
    </row>
    <row r="135" spans="1:20" x14ac:dyDescent="0.25">
      <c r="A135" s="7">
        <v>134</v>
      </c>
      <c r="B135" t="s">
        <v>219</v>
      </c>
      <c r="C135" s="5">
        <v>36</v>
      </c>
      <c r="D135">
        <v>32</v>
      </c>
      <c r="E135">
        <v>87</v>
      </c>
      <c r="F135">
        <v>12</v>
      </c>
      <c r="G135">
        <v>2</v>
      </c>
      <c r="H135">
        <v>0</v>
      </c>
      <c r="I135" s="9">
        <v>565013.5</v>
      </c>
      <c r="J135">
        <v>292.10000000000002</v>
      </c>
      <c r="K135">
        <v>58.5</v>
      </c>
      <c r="L135">
        <v>63.2</v>
      </c>
      <c r="M135">
        <v>1.8109999999999999</v>
      </c>
      <c r="N135">
        <v>43.9</v>
      </c>
      <c r="O135">
        <v>11</v>
      </c>
      <c r="P135">
        <v>253</v>
      </c>
      <c r="Q135">
        <v>961</v>
      </c>
      <c r="R135">
        <v>244</v>
      </c>
      <c r="S135" s="31">
        <f t="shared" si="6"/>
        <v>2.9080459770114944</v>
      </c>
      <c r="T135" s="14">
        <f t="shared" si="7"/>
        <v>17656.671875</v>
      </c>
    </row>
    <row r="136" spans="1:20" x14ac:dyDescent="0.25">
      <c r="A136" s="7">
        <v>135</v>
      </c>
      <c r="B136" t="s">
        <v>98</v>
      </c>
      <c r="C136" s="5">
        <v>36</v>
      </c>
      <c r="D136">
        <v>33</v>
      </c>
      <c r="E136">
        <v>99</v>
      </c>
      <c r="F136">
        <v>16</v>
      </c>
      <c r="G136">
        <v>1</v>
      </c>
      <c r="H136">
        <v>0</v>
      </c>
      <c r="I136" s="9">
        <v>561339.80000000005</v>
      </c>
      <c r="J136">
        <v>282.2</v>
      </c>
      <c r="K136">
        <v>63</v>
      </c>
      <c r="L136">
        <v>62</v>
      </c>
      <c r="M136">
        <v>1.7549999999999999</v>
      </c>
      <c r="N136">
        <v>52.4</v>
      </c>
      <c r="O136">
        <v>12</v>
      </c>
      <c r="P136">
        <v>350</v>
      </c>
      <c r="Q136">
        <v>1086</v>
      </c>
      <c r="R136">
        <v>260</v>
      </c>
      <c r="S136" s="31">
        <f t="shared" si="6"/>
        <v>3.5353535353535355</v>
      </c>
      <c r="T136" s="14">
        <f t="shared" si="7"/>
        <v>17010.29696969697</v>
      </c>
    </row>
    <row r="137" spans="1:20" x14ac:dyDescent="0.25">
      <c r="A137" s="7">
        <v>136</v>
      </c>
      <c r="B137" t="s">
        <v>220</v>
      </c>
      <c r="C137" s="5">
        <v>26</v>
      </c>
      <c r="D137">
        <v>30</v>
      </c>
      <c r="E137">
        <v>91</v>
      </c>
      <c r="F137">
        <v>17</v>
      </c>
      <c r="G137">
        <v>2</v>
      </c>
      <c r="H137">
        <v>0</v>
      </c>
      <c r="I137" s="9">
        <v>557453.80000000005</v>
      </c>
      <c r="J137">
        <v>303.39999999999998</v>
      </c>
      <c r="K137">
        <v>64.400000000000006</v>
      </c>
      <c r="L137">
        <v>67.5</v>
      </c>
      <c r="M137">
        <v>1.7969999999999999</v>
      </c>
      <c r="N137">
        <v>48.4</v>
      </c>
      <c r="O137">
        <v>12</v>
      </c>
      <c r="P137">
        <v>322</v>
      </c>
      <c r="Q137">
        <v>936</v>
      </c>
      <c r="R137">
        <v>255</v>
      </c>
      <c r="S137" s="31">
        <f t="shared" si="6"/>
        <v>3.5384615384615383</v>
      </c>
      <c r="T137" s="14">
        <f t="shared" si="7"/>
        <v>18581.793333333335</v>
      </c>
    </row>
    <row r="138" spans="1:20" x14ac:dyDescent="0.25">
      <c r="A138" s="7">
        <v>137</v>
      </c>
      <c r="B138" t="s">
        <v>127</v>
      </c>
      <c r="C138" s="5">
        <v>49</v>
      </c>
      <c r="D138">
        <v>17</v>
      </c>
      <c r="E138">
        <v>58</v>
      </c>
      <c r="F138">
        <v>12</v>
      </c>
      <c r="G138">
        <v>1</v>
      </c>
      <c r="H138">
        <v>0</v>
      </c>
      <c r="I138" s="9">
        <v>543866</v>
      </c>
      <c r="J138">
        <v>272.89999999999998</v>
      </c>
      <c r="K138">
        <v>67</v>
      </c>
      <c r="L138">
        <v>62.5</v>
      </c>
      <c r="M138">
        <v>1.768</v>
      </c>
      <c r="N138">
        <v>53.7</v>
      </c>
      <c r="O138">
        <v>2</v>
      </c>
      <c r="P138">
        <v>184</v>
      </c>
      <c r="Q138">
        <v>645</v>
      </c>
      <c r="R138">
        <v>160</v>
      </c>
      <c r="S138" s="31">
        <f t="shared" si="6"/>
        <v>3.1724137931034484</v>
      </c>
      <c r="T138" s="14">
        <f t="shared" si="7"/>
        <v>31992.117647058825</v>
      </c>
    </row>
    <row r="139" spans="1:20" x14ac:dyDescent="0.25">
      <c r="A139" s="7">
        <v>138</v>
      </c>
      <c r="B139" t="s">
        <v>221</v>
      </c>
      <c r="C139" s="5" t="s">
        <v>391</v>
      </c>
      <c r="D139">
        <v>29</v>
      </c>
      <c r="E139">
        <v>79</v>
      </c>
      <c r="F139">
        <v>12</v>
      </c>
      <c r="G139">
        <v>1</v>
      </c>
      <c r="H139">
        <v>0</v>
      </c>
      <c r="I139" s="9">
        <v>531262.69999999995</v>
      </c>
      <c r="J139">
        <v>312.60000000000002</v>
      </c>
      <c r="K139">
        <v>54.1</v>
      </c>
      <c r="L139">
        <v>62.7</v>
      </c>
      <c r="M139">
        <v>1.806</v>
      </c>
      <c r="N139">
        <v>49</v>
      </c>
      <c r="O139">
        <v>12</v>
      </c>
      <c r="P139">
        <v>276</v>
      </c>
      <c r="Q139">
        <v>746</v>
      </c>
      <c r="R139">
        <v>271</v>
      </c>
      <c r="S139" s="31">
        <f t="shared" si="6"/>
        <v>3.4936708860759493</v>
      </c>
      <c r="T139" s="14">
        <f t="shared" si="7"/>
        <v>18319.403448275862</v>
      </c>
    </row>
    <row r="140" spans="1:20" x14ac:dyDescent="0.25">
      <c r="A140" s="7">
        <v>139</v>
      </c>
      <c r="B140" t="s">
        <v>68</v>
      </c>
      <c r="C140" s="5">
        <v>36</v>
      </c>
      <c r="D140">
        <v>34</v>
      </c>
      <c r="E140">
        <v>108</v>
      </c>
      <c r="F140">
        <v>21</v>
      </c>
      <c r="G140">
        <v>0</v>
      </c>
      <c r="H140">
        <v>0</v>
      </c>
      <c r="I140" s="9">
        <v>524905.25</v>
      </c>
      <c r="J140">
        <v>298.89999999999998</v>
      </c>
      <c r="K140">
        <v>50.1</v>
      </c>
      <c r="L140">
        <v>63</v>
      </c>
      <c r="M140">
        <v>1.7589999999999999</v>
      </c>
      <c r="N140">
        <v>55.6</v>
      </c>
      <c r="O140">
        <v>10</v>
      </c>
      <c r="P140">
        <v>385</v>
      </c>
      <c r="Q140">
        <v>1149</v>
      </c>
      <c r="R140">
        <v>288</v>
      </c>
      <c r="S140" s="31">
        <f t="shared" si="6"/>
        <v>3.5648148148148149</v>
      </c>
      <c r="T140" s="14">
        <f t="shared" si="7"/>
        <v>15438.389705882353</v>
      </c>
    </row>
    <row r="141" spans="1:20" x14ac:dyDescent="0.25">
      <c r="A141" s="7">
        <v>140</v>
      </c>
      <c r="B141" t="s">
        <v>118</v>
      </c>
      <c r="C141" s="5">
        <v>40</v>
      </c>
      <c r="D141">
        <v>33</v>
      </c>
      <c r="E141">
        <v>99</v>
      </c>
      <c r="F141">
        <v>18</v>
      </c>
      <c r="G141">
        <v>1</v>
      </c>
      <c r="H141">
        <v>0</v>
      </c>
      <c r="I141" s="9">
        <v>519935.38</v>
      </c>
      <c r="J141">
        <v>286.10000000000002</v>
      </c>
      <c r="K141">
        <v>65.599999999999994</v>
      </c>
      <c r="L141">
        <v>61.8</v>
      </c>
      <c r="M141">
        <v>1.7490000000000001</v>
      </c>
      <c r="N141">
        <v>47.5</v>
      </c>
      <c r="O141">
        <v>8</v>
      </c>
      <c r="P141">
        <v>349</v>
      </c>
      <c r="Q141">
        <v>1112</v>
      </c>
      <c r="R141">
        <v>286</v>
      </c>
      <c r="S141" s="31">
        <f t="shared" si="6"/>
        <v>3.5252525252525251</v>
      </c>
      <c r="T141" s="14">
        <f t="shared" si="7"/>
        <v>15755.617575757577</v>
      </c>
    </row>
    <row r="142" spans="1:20" x14ac:dyDescent="0.25">
      <c r="A142" s="7">
        <v>141</v>
      </c>
      <c r="B142" t="s">
        <v>168</v>
      </c>
      <c r="C142" s="5">
        <v>27</v>
      </c>
      <c r="D142">
        <v>28</v>
      </c>
      <c r="E142">
        <v>83</v>
      </c>
      <c r="F142">
        <v>13</v>
      </c>
      <c r="G142">
        <v>1</v>
      </c>
      <c r="H142">
        <v>0</v>
      </c>
      <c r="I142" s="9">
        <v>509256.66</v>
      </c>
      <c r="J142">
        <v>287.3</v>
      </c>
      <c r="K142">
        <v>64.400000000000006</v>
      </c>
      <c r="L142">
        <v>65.3</v>
      </c>
      <c r="M142">
        <v>1.7949999999999999</v>
      </c>
      <c r="N142">
        <v>46.6</v>
      </c>
      <c r="O142">
        <v>5</v>
      </c>
      <c r="P142">
        <v>278</v>
      </c>
      <c r="Q142">
        <v>919</v>
      </c>
      <c r="R142">
        <v>220</v>
      </c>
      <c r="S142" s="31">
        <f t="shared" si="6"/>
        <v>3.3493975903614457</v>
      </c>
      <c r="T142" s="14">
        <f t="shared" si="7"/>
        <v>18187.737857142856</v>
      </c>
    </row>
    <row r="143" spans="1:20" x14ac:dyDescent="0.25">
      <c r="A143" s="7">
        <v>142</v>
      </c>
      <c r="B143" t="s">
        <v>72</v>
      </c>
      <c r="C143" s="5">
        <v>39</v>
      </c>
      <c r="D143">
        <v>32</v>
      </c>
      <c r="E143">
        <v>105</v>
      </c>
      <c r="F143">
        <v>22</v>
      </c>
      <c r="G143">
        <v>1</v>
      </c>
      <c r="H143">
        <v>0</v>
      </c>
      <c r="I143" s="9">
        <v>503251.1</v>
      </c>
      <c r="J143">
        <v>285.2</v>
      </c>
      <c r="K143">
        <v>70.099999999999994</v>
      </c>
      <c r="L143">
        <v>66</v>
      </c>
      <c r="M143">
        <v>1.829</v>
      </c>
      <c r="N143">
        <v>49.7</v>
      </c>
      <c r="O143">
        <v>6</v>
      </c>
      <c r="P143">
        <v>322</v>
      </c>
      <c r="Q143">
        <v>1155</v>
      </c>
      <c r="R143">
        <v>295</v>
      </c>
      <c r="S143" s="31">
        <f t="shared" si="6"/>
        <v>3.0666666666666669</v>
      </c>
      <c r="T143" s="14">
        <f t="shared" si="7"/>
        <v>15726.596874999999</v>
      </c>
    </row>
    <row r="144" spans="1:20" x14ac:dyDescent="0.25">
      <c r="A144" s="7">
        <v>143</v>
      </c>
      <c r="B144" t="s">
        <v>29</v>
      </c>
      <c r="C144" s="5">
        <v>29</v>
      </c>
      <c r="D144">
        <v>20</v>
      </c>
      <c r="E144">
        <v>52</v>
      </c>
      <c r="F144">
        <v>10</v>
      </c>
      <c r="G144">
        <v>1</v>
      </c>
      <c r="H144">
        <v>0</v>
      </c>
      <c r="I144" s="9">
        <v>500817.7</v>
      </c>
      <c r="J144">
        <v>282.10000000000002</v>
      </c>
      <c r="K144">
        <v>64.3</v>
      </c>
      <c r="L144">
        <v>63.4</v>
      </c>
      <c r="M144">
        <v>1.8089999999999999</v>
      </c>
      <c r="N144">
        <v>42.2</v>
      </c>
      <c r="O144">
        <v>6</v>
      </c>
      <c r="P144">
        <v>153</v>
      </c>
      <c r="Q144">
        <v>567</v>
      </c>
      <c r="R144">
        <v>161</v>
      </c>
      <c r="S144" s="31">
        <f t="shared" si="6"/>
        <v>2.9423076923076925</v>
      </c>
      <c r="T144" s="14">
        <f t="shared" si="7"/>
        <v>25040.885000000002</v>
      </c>
    </row>
    <row r="145" spans="1:20" x14ac:dyDescent="0.25">
      <c r="A145" s="7">
        <v>144</v>
      </c>
      <c r="B145" t="s">
        <v>101</v>
      </c>
      <c r="C145" s="5">
        <v>40</v>
      </c>
      <c r="D145">
        <v>17</v>
      </c>
      <c r="E145">
        <v>52</v>
      </c>
      <c r="F145">
        <v>11</v>
      </c>
      <c r="G145">
        <v>1</v>
      </c>
      <c r="H145">
        <v>0</v>
      </c>
      <c r="I145" s="9">
        <v>495050.4</v>
      </c>
      <c r="J145">
        <v>277.7</v>
      </c>
      <c r="K145">
        <v>57</v>
      </c>
      <c r="L145">
        <v>62.5</v>
      </c>
      <c r="M145">
        <v>1.7450000000000001</v>
      </c>
      <c r="N145">
        <v>51.2</v>
      </c>
      <c r="O145">
        <v>6</v>
      </c>
      <c r="P145">
        <v>167</v>
      </c>
      <c r="Q145">
        <v>586</v>
      </c>
      <c r="R145">
        <v>117</v>
      </c>
      <c r="S145" s="31">
        <f t="shared" si="6"/>
        <v>3.2115384615384617</v>
      </c>
      <c r="T145" s="14">
        <f t="shared" si="7"/>
        <v>29120.611764705885</v>
      </c>
    </row>
    <row r="146" spans="1:20" x14ac:dyDescent="0.25">
      <c r="A146" s="7">
        <v>145</v>
      </c>
      <c r="B146" t="s">
        <v>222</v>
      </c>
      <c r="C146" s="5">
        <v>37</v>
      </c>
      <c r="D146">
        <v>30</v>
      </c>
      <c r="E146">
        <v>83</v>
      </c>
      <c r="F146">
        <v>12</v>
      </c>
      <c r="G146">
        <v>1</v>
      </c>
      <c r="H146">
        <v>0</v>
      </c>
      <c r="I146" s="9">
        <v>494568</v>
      </c>
      <c r="J146">
        <v>270.8</v>
      </c>
      <c r="K146">
        <v>76.099999999999994</v>
      </c>
      <c r="L146">
        <v>62.9</v>
      </c>
      <c r="M146">
        <v>1.7909999999999999</v>
      </c>
      <c r="N146">
        <v>53.1</v>
      </c>
      <c r="O146">
        <v>3</v>
      </c>
      <c r="P146">
        <v>261</v>
      </c>
      <c r="Q146">
        <v>935</v>
      </c>
      <c r="R146">
        <v>230</v>
      </c>
      <c r="S146" s="31">
        <f t="shared" si="6"/>
        <v>3.1445783132530121</v>
      </c>
      <c r="T146" s="14">
        <f t="shared" si="7"/>
        <v>16485.599999999999</v>
      </c>
    </row>
    <row r="147" spans="1:20" x14ac:dyDescent="0.25">
      <c r="A147" s="7">
        <v>146</v>
      </c>
      <c r="B147" t="s">
        <v>223</v>
      </c>
      <c r="C147" s="5">
        <v>35</v>
      </c>
      <c r="D147">
        <v>26</v>
      </c>
      <c r="E147">
        <v>77</v>
      </c>
      <c r="F147">
        <v>14</v>
      </c>
      <c r="G147">
        <v>2</v>
      </c>
      <c r="H147">
        <v>0</v>
      </c>
      <c r="I147" s="9">
        <v>490413.03</v>
      </c>
      <c r="J147">
        <v>286.7</v>
      </c>
      <c r="K147">
        <v>62.9</v>
      </c>
      <c r="L147">
        <v>63.9</v>
      </c>
      <c r="M147">
        <v>1.7569999999999999</v>
      </c>
      <c r="N147">
        <v>54</v>
      </c>
      <c r="O147">
        <v>10</v>
      </c>
      <c r="P147">
        <v>267</v>
      </c>
      <c r="Q147">
        <v>864</v>
      </c>
      <c r="R147">
        <v>221</v>
      </c>
      <c r="S147" s="31">
        <f t="shared" si="6"/>
        <v>3.4675324675324677</v>
      </c>
      <c r="T147" s="14">
        <f t="shared" si="7"/>
        <v>18862.039615384616</v>
      </c>
    </row>
    <row r="148" spans="1:20" x14ac:dyDescent="0.25">
      <c r="A148" s="7">
        <v>147</v>
      </c>
      <c r="B148" t="s">
        <v>164</v>
      </c>
      <c r="C148" s="5">
        <v>28</v>
      </c>
      <c r="D148">
        <v>15</v>
      </c>
      <c r="E148">
        <v>37</v>
      </c>
      <c r="F148">
        <v>4</v>
      </c>
      <c r="G148">
        <v>1</v>
      </c>
      <c r="H148">
        <v>0</v>
      </c>
      <c r="I148" s="9">
        <v>487032</v>
      </c>
      <c r="O148">
        <v>3</v>
      </c>
      <c r="P148">
        <v>132</v>
      </c>
      <c r="Q148">
        <v>398</v>
      </c>
      <c r="R148">
        <v>121</v>
      </c>
      <c r="S148" s="31">
        <f t="shared" si="6"/>
        <v>3.5675675675675675</v>
      </c>
      <c r="T148" s="14">
        <f t="shared" si="7"/>
        <v>32468.799999999999</v>
      </c>
    </row>
    <row r="149" spans="1:20" x14ac:dyDescent="0.25">
      <c r="A149" s="7">
        <v>148</v>
      </c>
      <c r="B149" t="s">
        <v>224</v>
      </c>
      <c r="C149" s="5">
        <v>33</v>
      </c>
      <c r="D149">
        <v>30</v>
      </c>
      <c r="E149">
        <v>83</v>
      </c>
      <c r="F149">
        <v>13</v>
      </c>
      <c r="G149">
        <v>1</v>
      </c>
      <c r="H149">
        <v>0</v>
      </c>
      <c r="I149" s="9">
        <v>486052.03</v>
      </c>
      <c r="J149">
        <v>289.39999999999998</v>
      </c>
      <c r="K149">
        <v>60.5</v>
      </c>
      <c r="L149">
        <v>62.5</v>
      </c>
      <c r="M149">
        <v>1.766</v>
      </c>
      <c r="N149">
        <v>43.5</v>
      </c>
      <c r="O149">
        <v>3</v>
      </c>
      <c r="P149">
        <v>279</v>
      </c>
      <c r="Q149">
        <v>907</v>
      </c>
      <c r="R149">
        <v>237</v>
      </c>
      <c r="S149" s="31">
        <f t="shared" si="6"/>
        <v>3.3614457831325302</v>
      </c>
      <c r="T149" s="14">
        <f t="shared" si="7"/>
        <v>16201.734333333334</v>
      </c>
    </row>
    <row r="150" spans="1:20" x14ac:dyDescent="0.25">
      <c r="A150" s="7">
        <v>149</v>
      </c>
      <c r="B150" t="s">
        <v>109</v>
      </c>
      <c r="C150" s="5">
        <v>46</v>
      </c>
      <c r="D150">
        <v>26</v>
      </c>
      <c r="E150">
        <v>80</v>
      </c>
      <c r="F150">
        <v>16</v>
      </c>
      <c r="G150">
        <v>0</v>
      </c>
      <c r="H150">
        <v>0</v>
      </c>
      <c r="I150" s="9">
        <v>479464.47</v>
      </c>
      <c r="J150">
        <v>281.3</v>
      </c>
      <c r="K150">
        <v>63.7</v>
      </c>
      <c r="L150">
        <v>64</v>
      </c>
      <c r="M150">
        <v>1.7789999999999999</v>
      </c>
      <c r="N150">
        <v>50</v>
      </c>
      <c r="O150">
        <v>4</v>
      </c>
      <c r="P150">
        <v>265</v>
      </c>
      <c r="Q150">
        <v>881</v>
      </c>
      <c r="R150">
        <v>199</v>
      </c>
      <c r="S150" s="31">
        <f t="shared" si="6"/>
        <v>3.3125</v>
      </c>
      <c r="T150" s="14">
        <f t="shared" si="7"/>
        <v>18440.941153846154</v>
      </c>
    </row>
    <row r="151" spans="1:20" x14ac:dyDescent="0.25">
      <c r="A151" s="7">
        <v>150</v>
      </c>
      <c r="B151" t="s">
        <v>117</v>
      </c>
      <c r="C151" s="5">
        <v>29</v>
      </c>
      <c r="D151">
        <v>32</v>
      </c>
      <c r="E151">
        <v>102</v>
      </c>
      <c r="F151">
        <v>18</v>
      </c>
      <c r="G151">
        <v>1</v>
      </c>
      <c r="H151">
        <v>0</v>
      </c>
      <c r="I151" s="9">
        <v>461182.78</v>
      </c>
      <c r="J151">
        <v>283.39999999999998</v>
      </c>
      <c r="K151">
        <v>69.3</v>
      </c>
      <c r="L151">
        <v>64.5</v>
      </c>
      <c r="M151">
        <v>1.758</v>
      </c>
      <c r="N151">
        <v>50.8</v>
      </c>
      <c r="O151">
        <v>6</v>
      </c>
      <c r="P151">
        <v>370</v>
      </c>
      <c r="Q151">
        <v>1148</v>
      </c>
      <c r="R151">
        <v>279</v>
      </c>
      <c r="S151" s="31">
        <f t="shared" si="6"/>
        <v>3.6274509803921569</v>
      </c>
      <c r="T151" s="14">
        <f t="shared" si="7"/>
        <v>14411.961875000001</v>
      </c>
    </row>
    <row r="152" spans="1:20" x14ac:dyDescent="0.25">
      <c r="A152" s="7">
        <v>151</v>
      </c>
      <c r="B152" t="s">
        <v>125</v>
      </c>
      <c r="C152" s="5">
        <v>43</v>
      </c>
      <c r="D152">
        <v>34</v>
      </c>
      <c r="E152">
        <v>104</v>
      </c>
      <c r="F152">
        <v>18</v>
      </c>
      <c r="G152">
        <v>1</v>
      </c>
      <c r="H152">
        <v>0</v>
      </c>
      <c r="I152" s="9">
        <v>448913.6</v>
      </c>
      <c r="J152">
        <v>290.89999999999998</v>
      </c>
      <c r="K152">
        <v>71.3</v>
      </c>
      <c r="L152">
        <v>66.2</v>
      </c>
      <c r="M152">
        <v>1.81</v>
      </c>
      <c r="N152">
        <v>46.4</v>
      </c>
      <c r="O152">
        <v>6</v>
      </c>
      <c r="P152">
        <v>336</v>
      </c>
      <c r="Q152">
        <v>1132</v>
      </c>
      <c r="R152">
        <v>291</v>
      </c>
      <c r="S152" s="31">
        <f t="shared" si="6"/>
        <v>3.2307692307692308</v>
      </c>
      <c r="T152" s="14">
        <f t="shared" si="7"/>
        <v>13203.341176470587</v>
      </c>
    </row>
    <row r="153" spans="1:20" x14ac:dyDescent="0.25">
      <c r="A153" s="7">
        <v>152</v>
      </c>
      <c r="B153" t="s">
        <v>129</v>
      </c>
      <c r="C153" s="5">
        <v>36</v>
      </c>
      <c r="D153">
        <v>14</v>
      </c>
      <c r="E153">
        <v>43</v>
      </c>
      <c r="F153">
        <v>7</v>
      </c>
      <c r="G153">
        <v>1</v>
      </c>
      <c r="H153">
        <v>0</v>
      </c>
      <c r="I153" s="9">
        <v>442872.16</v>
      </c>
      <c r="O153">
        <v>6</v>
      </c>
      <c r="P153">
        <v>132</v>
      </c>
      <c r="Q153">
        <v>447</v>
      </c>
      <c r="R153">
        <v>106</v>
      </c>
      <c r="S153" s="31">
        <f t="shared" si="6"/>
        <v>3.0697674418604652</v>
      </c>
      <c r="T153" s="14">
        <f t="shared" si="7"/>
        <v>31633.725714285712</v>
      </c>
    </row>
    <row r="154" spans="1:20" x14ac:dyDescent="0.25">
      <c r="A154" s="7">
        <v>153</v>
      </c>
      <c r="B154" t="s">
        <v>190</v>
      </c>
      <c r="C154" s="5">
        <v>39</v>
      </c>
      <c r="D154">
        <v>27</v>
      </c>
      <c r="E154">
        <v>78</v>
      </c>
      <c r="F154">
        <v>13</v>
      </c>
      <c r="G154">
        <v>1</v>
      </c>
      <c r="H154">
        <v>0</v>
      </c>
      <c r="I154" s="9">
        <v>440905.88</v>
      </c>
      <c r="J154">
        <v>281.8</v>
      </c>
      <c r="K154">
        <v>52.7</v>
      </c>
      <c r="L154">
        <v>59.3</v>
      </c>
      <c r="M154">
        <v>1.7450000000000001</v>
      </c>
      <c r="N154">
        <v>48.8</v>
      </c>
      <c r="O154">
        <v>6</v>
      </c>
      <c r="P154">
        <v>257</v>
      </c>
      <c r="Q154">
        <v>825</v>
      </c>
      <c r="R154">
        <v>214</v>
      </c>
      <c r="S154" s="31">
        <f t="shared" si="6"/>
        <v>3.2948717948717947</v>
      </c>
      <c r="T154" s="14">
        <f t="shared" si="7"/>
        <v>16329.847407407407</v>
      </c>
    </row>
    <row r="155" spans="1:20" x14ac:dyDescent="0.25">
      <c r="A155" s="7">
        <v>154</v>
      </c>
      <c r="B155" t="s">
        <v>132</v>
      </c>
      <c r="C155" s="5">
        <v>39</v>
      </c>
      <c r="D155">
        <v>27</v>
      </c>
      <c r="E155">
        <v>72</v>
      </c>
      <c r="F155">
        <v>11</v>
      </c>
      <c r="G155">
        <v>1</v>
      </c>
      <c r="H155">
        <v>0</v>
      </c>
      <c r="I155" s="9">
        <v>423747.56</v>
      </c>
      <c r="J155">
        <v>289.39999999999998</v>
      </c>
      <c r="K155">
        <v>54.4</v>
      </c>
      <c r="L155">
        <v>63</v>
      </c>
      <c r="M155">
        <v>1.8149999999999999</v>
      </c>
      <c r="N155">
        <v>50.5</v>
      </c>
      <c r="O155">
        <v>5</v>
      </c>
      <c r="P155">
        <v>232</v>
      </c>
      <c r="Q155">
        <v>793</v>
      </c>
      <c r="R155">
        <v>195</v>
      </c>
      <c r="S155" s="31">
        <f t="shared" si="6"/>
        <v>3.2222222222222223</v>
      </c>
      <c r="T155" s="14">
        <f t="shared" si="7"/>
        <v>15694.354074074074</v>
      </c>
    </row>
    <row r="156" spans="1:20" x14ac:dyDescent="0.25">
      <c r="A156" s="7">
        <v>155</v>
      </c>
      <c r="B156" t="s">
        <v>155</v>
      </c>
      <c r="C156" s="5">
        <v>43</v>
      </c>
      <c r="D156">
        <v>17</v>
      </c>
      <c r="E156">
        <v>53</v>
      </c>
      <c r="F156">
        <v>10</v>
      </c>
      <c r="G156">
        <v>1</v>
      </c>
      <c r="H156">
        <v>0</v>
      </c>
      <c r="I156" s="9">
        <v>423262.66</v>
      </c>
      <c r="J156">
        <v>285</v>
      </c>
      <c r="K156">
        <v>61.4</v>
      </c>
      <c r="L156">
        <v>67.099999999999994</v>
      </c>
      <c r="M156">
        <v>1.7729999999999999</v>
      </c>
      <c r="N156">
        <v>38.9</v>
      </c>
      <c r="O156">
        <v>4</v>
      </c>
      <c r="P156">
        <v>164</v>
      </c>
      <c r="Q156">
        <v>565</v>
      </c>
      <c r="R156">
        <v>133</v>
      </c>
      <c r="S156" s="31">
        <f t="shared" si="6"/>
        <v>3.0943396226415096</v>
      </c>
      <c r="T156" s="14">
        <f t="shared" si="7"/>
        <v>24897.803529411762</v>
      </c>
    </row>
    <row r="157" spans="1:20" x14ac:dyDescent="0.25">
      <c r="A157" s="7">
        <v>156</v>
      </c>
      <c r="B157" t="s">
        <v>169</v>
      </c>
      <c r="C157" s="5">
        <v>37</v>
      </c>
      <c r="D157">
        <v>5</v>
      </c>
      <c r="E157">
        <v>16</v>
      </c>
      <c r="F157">
        <v>3</v>
      </c>
      <c r="G157">
        <v>1</v>
      </c>
      <c r="H157">
        <v>0</v>
      </c>
      <c r="I157" s="9">
        <v>404304.7</v>
      </c>
      <c r="O157">
        <v>2</v>
      </c>
      <c r="P157">
        <v>48</v>
      </c>
      <c r="Q157">
        <v>149</v>
      </c>
      <c r="R157">
        <v>48</v>
      </c>
      <c r="S157" s="31">
        <f t="shared" si="6"/>
        <v>3</v>
      </c>
      <c r="T157" s="14">
        <f t="shared" si="7"/>
        <v>80860.94</v>
      </c>
    </row>
    <row r="158" spans="1:20" x14ac:dyDescent="0.25">
      <c r="A158" s="7">
        <v>157</v>
      </c>
      <c r="B158" t="s">
        <v>139</v>
      </c>
      <c r="C158" s="5">
        <v>46</v>
      </c>
      <c r="D158">
        <v>26</v>
      </c>
      <c r="E158">
        <v>78</v>
      </c>
      <c r="F158">
        <v>13</v>
      </c>
      <c r="G158">
        <v>1</v>
      </c>
      <c r="H158">
        <v>0</v>
      </c>
      <c r="I158" s="9">
        <v>402589</v>
      </c>
      <c r="J158">
        <v>273.60000000000002</v>
      </c>
      <c r="K158">
        <v>66.099999999999994</v>
      </c>
      <c r="L158">
        <v>63.7</v>
      </c>
      <c r="M158">
        <v>1.802</v>
      </c>
      <c r="N158">
        <v>60.1</v>
      </c>
      <c r="O158">
        <v>4</v>
      </c>
      <c r="P158">
        <v>241</v>
      </c>
      <c r="Q158">
        <v>858</v>
      </c>
      <c r="R158">
        <v>205</v>
      </c>
      <c r="S158" s="31">
        <f t="shared" si="6"/>
        <v>3.0897435897435899</v>
      </c>
      <c r="T158" s="14">
        <f t="shared" si="7"/>
        <v>15484.192307692309</v>
      </c>
    </row>
    <row r="159" spans="1:20" x14ac:dyDescent="0.25">
      <c r="A159" s="7">
        <v>158</v>
      </c>
      <c r="B159" t="s">
        <v>131</v>
      </c>
      <c r="C159" s="5">
        <v>32</v>
      </c>
      <c r="D159">
        <v>22</v>
      </c>
      <c r="E159">
        <v>70</v>
      </c>
      <c r="F159">
        <v>13</v>
      </c>
      <c r="G159">
        <v>2</v>
      </c>
      <c r="H159">
        <v>0</v>
      </c>
      <c r="I159" s="9">
        <v>402379.5</v>
      </c>
      <c r="J159">
        <v>287.3</v>
      </c>
      <c r="K159">
        <v>61.7</v>
      </c>
      <c r="L159">
        <v>60.6</v>
      </c>
      <c r="M159">
        <v>1.726</v>
      </c>
      <c r="N159">
        <v>57.7</v>
      </c>
      <c r="O159">
        <v>5</v>
      </c>
      <c r="P159">
        <v>254</v>
      </c>
      <c r="Q159">
        <v>756</v>
      </c>
      <c r="R159">
        <v>185</v>
      </c>
      <c r="S159" s="31">
        <f t="shared" si="6"/>
        <v>3.6285714285714286</v>
      </c>
      <c r="T159" s="14">
        <f t="shared" si="7"/>
        <v>18289.977272727272</v>
      </c>
    </row>
    <row r="160" spans="1:20" x14ac:dyDescent="0.25">
      <c r="A160" s="7">
        <v>159</v>
      </c>
      <c r="B160" t="s">
        <v>225</v>
      </c>
      <c r="C160" s="5">
        <v>45</v>
      </c>
      <c r="D160">
        <v>28</v>
      </c>
      <c r="E160">
        <v>81</v>
      </c>
      <c r="F160">
        <v>15</v>
      </c>
      <c r="G160">
        <v>1</v>
      </c>
      <c r="H160">
        <v>0</v>
      </c>
      <c r="I160" s="9">
        <v>397606.38</v>
      </c>
      <c r="J160">
        <v>283.8</v>
      </c>
      <c r="K160">
        <v>65.5</v>
      </c>
      <c r="L160">
        <v>68.099999999999994</v>
      </c>
      <c r="M160">
        <v>1.792</v>
      </c>
      <c r="N160">
        <v>45.6</v>
      </c>
      <c r="O160">
        <v>5</v>
      </c>
      <c r="P160">
        <v>272</v>
      </c>
      <c r="Q160">
        <v>875</v>
      </c>
      <c r="R160">
        <v>203</v>
      </c>
      <c r="S160" s="31">
        <f t="shared" si="6"/>
        <v>3.3580246913580245</v>
      </c>
      <c r="T160" s="14">
        <f t="shared" si="7"/>
        <v>14200.227857142858</v>
      </c>
    </row>
    <row r="161" spans="1:20" x14ac:dyDescent="0.25">
      <c r="A161" s="7">
        <v>160</v>
      </c>
      <c r="B161" t="s">
        <v>226</v>
      </c>
      <c r="C161" s="5">
        <v>38</v>
      </c>
      <c r="D161">
        <v>35</v>
      </c>
      <c r="E161">
        <v>110</v>
      </c>
      <c r="F161">
        <v>20</v>
      </c>
      <c r="G161">
        <v>0</v>
      </c>
      <c r="H161">
        <v>0</v>
      </c>
      <c r="I161" s="9">
        <v>395780.4</v>
      </c>
      <c r="J161">
        <v>296.5</v>
      </c>
      <c r="K161">
        <v>55.1</v>
      </c>
      <c r="L161">
        <v>62.9</v>
      </c>
      <c r="M161">
        <v>1.79</v>
      </c>
      <c r="N161">
        <v>42.7</v>
      </c>
      <c r="O161">
        <v>13</v>
      </c>
      <c r="P161">
        <v>343</v>
      </c>
      <c r="Q161">
        <v>1165</v>
      </c>
      <c r="R161">
        <v>339</v>
      </c>
      <c r="S161" s="31">
        <f t="shared" si="6"/>
        <v>3.1181818181818182</v>
      </c>
      <c r="T161" s="14">
        <f t="shared" si="7"/>
        <v>11308.01142857143</v>
      </c>
    </row>
    <row r="162" spans="1:20" x14ac:dyDescent="0.25">
      <c r="A162" s="7">
        <v>161</v>
      </c>
      <c r="B162" t="s">
        <v>114</v>
      </c>
      <c r="C162" s="5">
        <v>38</v>
      </c>
      <c r="D162">
        <v>33</v>
      </c>
      <c r="E162">
        <v>91</v>
      </c>
      <c r="F162">
        <v>14</v>
      </c>
      <c r="G162">
        <v>1</v>
      </c>
      <c r="H162">
        <v>0</v>
      </c>
      <c r="I162" s="9">
        <v>374186.88</v>
      </c>
      <c r="J162">
        <v>281.5</v>
      </c>
      <c r="K162">
        <v>67.099999999999994</v>
      </c>
      <c r="L162">
        <v>64.900000000000006</v>
      </c>
      <c r="M162">
        <v>1.81</v>
      </c>
      <c r="N162">
        <v>45.8</v>
      </c>
      <c r="O162">
        <v>4</v>
      </c>
      <c r="P162">
        <v>283</v>
      </c>
      <c r="Q162">
        <v>1023</v>
      </c>
      <c r="R162">
        <v>267</v>
      </c>
      <c r="S162" s="31">
        <f t="shared" ref="S162:S193" si="8">P162/E162</f>
        <v>3.1098901098901099</v>
      </c>
      <c r="T162" s="14">
        <f t="shared" si="7"/>
        <v>11338.996363636365</v>
      </c>
    </row>
    <row r="163" spans="1:20" x14ac:dyDescent="0.25">
      <c r="A163" s="7">
        <v>162</v>
      </c>
      <c r="B163" t="s">
        <v>227</v>
      </c>
      <c r="C163" s="5">
        <v>30</v>
      </c>
      <c r="D163">
        <v>27</v>
      </c>
      <c r="E163">
        <v>76</v>
      </c>
      <c r="F163">
        <v>12</v>
      </c>
      <c r="G163">
        <v>0</v>
      </c>
      <c r="H163">
        <v>0</v>
      </c>
      <c r="I163" s="9">
        <v>356943.13</v>
      </c>
      <c r="J163">
        <v>290.7</v>
      </c>
      <c r="K163">
        <v>63.9</v>
      </c>
      <c r="L163">
        <v>65.8</v>
      </c>
      <c r="M163">
        <v>1.81</v>
      </c>
      <c r="N163">
        <v>49.6</v>
      </c>
      <c r="O163">
        <v>4</v>
      </c>
      <c r="P163">
        <v>249</v>
      </c>
      <c r="Q163">
        <v>796</v>
      </c>
      <c r="R163">
        <v>214</v>
      </c>
      <c r="S163" s="31">
        <f t="shared" si="8"/>
        <v>3.2763157894736841</v>
      </c>
      <c r="T163" s="14">
        <f t="shared" si="7"/>
        <v>13220.115925925926</v>
      </c>
    </row>
    <row r="164" spans="1:20" x14ac:dyDescent="0.25">
      <c r="A164" s="7">
        <v>163</v>
      </c>
      <c r="B164" t="s">
        <v>186</v>
      </c>
      <c r="C164" s="5">
        <v>38</v>
      </c>
      <c r="D164">
        <v>22</v>
      </c>
      <c r="E164">
        <v>70</v>
      </c>
      <c r="F164">
        <v>15</v>
      </c>
      <c r="G164">
        <v>0</v>
      </c>
      <c r="H164">
        <v>0</v>
      </c>
      <c r="I164" s="9">
        <v>346632.72</v>
      </c>
      <c r="J164">
        <v>295.3</v>
      </c>
      <c r="K164">
        <v>60.1</v>
      </c>
      <c r="L164">
        <v>63.4</v>
      </c>
      <c r="M164">
        <v>1.776</v>
      </c>
      <c r="N164">
        <v>44.1</v>
      </c>
      <c r="O164">
        <v>3</v>
      </c>
      <c r="P164">
        <v>244</v>
      </c>
      <c r="Q164">
        <v>732</v>
      </c>
      <c r="R164">
        <v>181</v>
      </c>
      <c r="S164" s="31">
        <f t="shared" si="8"/>
        <v>3.4857142857142858</v>
      </c>
      <c r="T164" s="14">
        <f t="shared" si="7"/>
        <v>15756.032727272726</v>
      </c>
    </row>
    <row r="165" spans="1:20" x14ac:dyDescent="0.25">
      <c r="A165" s="7">
        <v>164</v>
      </c>
      <c r="B165" t="s">
        <v>197</v>
      </c>
      <c r="C165" s="5">
        <v>46</v>
      </c>
      <c r="D165">
        <v>17</v>
      </c>
      <c r="E165">
        <v>48</v>
      </c>
      <c r="F165">
        <v>7</v>
      </c>
      <c r="G165">
        <v>2</v>
      </c>
      <c r="H165">
        <v>0</v>
      </c>
      <c r="I165" s="9">
        <v>346029.63</v>
      </c>
      <c r="O165">
        <v>3</v>
      </c>
      <c r="P165">
        <v>178</v>
      </c>
      <c r="Q165">
        <v>538</v>
      </c>
      <c r="R165">
        <v>124</v>
      </c>
      <c r="S165" s="31">
        <f t="shared" si="8"/>
        <v>3.7083333333333335</v>
      </c>
      <c r="T165" s="14">
        <f t="shared" si="7"/>
        <v>20354.684117647059</v>
      </c>
    </row>
    <row r="166" spans="1:20" x14ac:dyDescent="0.25">
      <c r="A166" s="7">
        <v>165</v>
      </c>
      <c r="B166" t="s">
        <v>228</v>
      </c>
      <c r="C166" s="5">
        <v>37</v>
      </c>
      <c r="D166">
        <v>28</v>
      </c>
      <c r="E166">
        <v>85</v>
      </c>
      <c r="F166">
        <v>14</v>
      </c>
      <c r="G166">
        <v>1</v>
      </c>
      <c r="H166">
        <v>0</v>
      </c>
      <c r="I166" s="9">
        <v>345797.34</v>
      </c>
      <c r="J166">
        <v>272.2</v>
      </c>
      <c r="K166">
        <v>73.099999999999994</v>
      </c>
      <c r="L166">
        <v>62.6</v>
      </c>
      <c r="M166">
        <v>1.8129999999999999</v>
      </c>
      <c r="N166">
        <v>56.8</v>
      </c>
      <c r="O166">
        <v>2</v>
      </c>
      <c r="P166">
        <v>267</v>
      </c>
      <c r="Q166">
        <v>1006</v>
      </c>
      <c r="R166">
        <v>237</v>
      </c>
      <c r="S166" s="31">
        <f t="shared" si="8"/>
        <v>3.1411764705882352</v>
      </c>
      <c r="T166" s="14">
        <f t="shared" si="7"/>
        <v>12349.905000000001</v>
      </c>
    </row>
    <row r="167" spans="1:20" x14ac:dyDescent="0.25">
      <c r="A167" s="7">
        <v>166</v>
      </c>
      <c r="B167" t="s">
        <v>229</v>
      </c>
      <c r="C167" s="5">
        <v>29</v>
      </c>
      <c r="D167">
        <v>28</v>
      </c>
      <c r="E167">
        <v>80</v>
      </c>
      <c r="F167">
        <v>11</v>
      </c>
      <c r="G167">
        <v>1</v>
      </c>
      <c r="H167">
        <v>0</v>
      </c>
      <c r="I167" s="9">
        <v>317769.59999999998</v>
      </c>
      <c r="J167">
        <v>290.7</v>
      </c>
      <c r="K167">
        <v>62.5</v>
      </c>
      <c r="L167">
        <v>65.3</v>
      </c>
      <c r="M167">
        <v>1.79</v>
      </c>
      <c r="N167">
        <v>52.5</v>
      </c>
      <c r="O167">
        <v>6</v>
      </c>
      <c r="P167">
        <v>283</v>
      </c>
      <c r="Q167">
        <v>869</v>
      </c>
      <c r="R167">
        <v>214</v>
      </c>
      <c r="S167" s="31">
        <f t="shared" si="8"/>
        <v>3.5375000000000001</v>
      </c>
      <c r="T167" s="14">
        <f t="shared" si="7"/>
        <v>11348.914285714285</v>
      </c>
    </row>
    <row r="168" spans="1:20" x14ac:dyDescent="0.25">
      <c r="A168" s="7">
        <v>167</v>
      </c>
      <c r="B168" t="s">
        <v>78</v>
      </c>
      <c r="C168" s="5">
        <v>47</v>
      </c>
      <c r="D168">
        <v>28</v>
      </c>
      <c r="E168">
        <v>77</v>
      </c>
      <c r="F168">
        <v>11</v>
      </c>
      <c r="G168">
        <v>0</v>
      </c>
      <c r="H168">
        <v>0</v>
      </c>
      <c r="I168" s="9">
        <v>315539.5</v>
      </c>
      <c r="J168">
        <v>281.89999999999998</v>
      </c>
      <c r="K168">
        <v>64.3</v>
      </c>
      <c r="L168">
        <v>63.1</v>
      </c>
      <c r="M168">
        <v>1.8109999999999999</v>
      </c>
      <c r="N168">
        <v>62.3</v>
      </c>
      <c r="O168">
        <v>4</v>
      </c>
      <c r="P168">
        <v>233</v>
      </c>
      <c r="Q168">
        <v>889</v>
      </c>
      <c r="R168">
        <v>200</v>
      </c>
      <c r="S168" s="31">
        <f t="shared" si="8"/>
        <v>3.0259740259740258</v>
      </c>
      <c r="T168" s="14">
        <f t="shared" si="7"/>
        <v>11269.267857142857</v>
      </c>
    </row>
    <row r="169" spans="1:20" x14ac:dyDescent="0.25">
      <c r="A169" s="7">
        <v>168</v>
      </c>
      <c r="B169" t="s">
        <v>230</v>
      </c>
      <c r="C169" s="5">
        <v>37</v>
      </c>
      <c r="D169">
        <v>30</v>
      </c>
      <c r="E169">
        <v>87</v>
      </c>
      <c r="F169">
        <v>15</v>
      </c>
      <c r="G169">
        <v>1</v>
      </c>
      <c r="H169">
        <v>0</v>
      </c>
      <c r="I169" s="9">
        <v>301308.65999999997</v>
      </c>
      <c r="J169">
        <v>284.3</v>
      </c>
      <c r="K169">
        <v>59</v>
      </c>
      <c r="L169">
        <v>61.9</v>
      </c>
      <c r="M169">
        <v>1.7849999999999999</v>
      </c>
      <c r="N169">
        <v>47.9</v>
      </c>
      <c r="O169">
        <v>7</v>
      </c>
      <c r="P169">
        <v>287</v>
      </c>
      <c r="Q169">
        <v>924</v>
      </c>
      <c r="R169">
        <v>278</v>
      </c>
      <c r="S169" s="31">
        <f t="shared" si="8"/>
        <v>3.2988505747126435</v>
      </c>
      <c r="T169" s="14">
        <f t="shared" si="7"/>
        <v>10043.621999999999</v>
      </c>
    </row>
    <row r="170" spans="1:20" x14ac:dyDescent="0.25">
      <c r="A170" s="7">
        <v>169</v>
      </c>
      <c r="B170" t="s">
        <v>121</v>
      </c>
      <c r="C170" s="5">
        <v>31</v>
      </c>
      <c r="D170">
        <v>19</v>
      </c>
      <c r="E170">
        <v>62</v>
      </c>
      <c r="F170">
        <v>12</v>
      </c>
      <c r="G170">
        <v>1</v>
      </c>
      <c r="H170">
        <v>0</v>
      </c>
      <c r="I170" s="9">
        <v>300317.25</v>
      </c>
      <c r="J170">
        <v>282.10000000000002</v>
      </c>
      <c r="K170">
        <v>72</v>
      </c>
      <c r="L170">
        <v>68.900000000000006</v>
      </c>
      <c r="M170">
        <v>1.788</v>
      </c>
      <c r="N170">
        <v>48.1</v>
      </c>
      <c r="O170">
        <v>3</v>
      </c>
      <c r="P170">
        <v>210</v>
      </c>
      <c r="Q170">
        <v>697</v>
      </c>
      <c r="R170">
        <v>152</v>
      </c>
      <c r="S170" s="31">
        <f t="shared" si="8"/>
        <v>3.3870967741935485</v>
      </c>
      <c r="T170" s="14">
        <f t="shared" si="7"/>
        <v>15806.171052631578</v>
      </c>
    </row>
    <row r="171" spans="1:20" x14ac:dyDescent="0.25">
      <c r="A171" s="7">
        <v>170</v>
      </c>
      <c r="B171" t="s">
        <v>113</v>
      </c>
      <c r="C171" s="5" t="s">
        <v>391</v>
      </c>
      <c r="D171">
        <v>32</v>
      </c>
      <c r="E171">
        <v>97</v>
      </c>
      <c r="F171">
        <v>17</v>
      </c>
      <c r="G171">
        <v>1</v>
      </c>
      <c r="H171">
        <v>0</v>
      </c>
      <c r="I171" s="9">
        <v>299383.96999999997</v>
      </c>
      <c r="J171">
        <v>275.5</v>
      </c>
      <c r="K171">
        <v>69.900000000000006</v>
      </c>
      <c r="L171">
        <v>66.3</v>
      </c>
      <c r="M171">
        <v>1.8029999999999999</v>
      </c>
      <c r="N171">
        <v>45</v>
      </c>
      <c r="O171">
        <v>2</v>
      </c>
      <c r="P171">
        <v>322</v>
      </c>
      <c r="Q171">
        <v>1120</v>
      </c>
      <c r="R171">
        <v>278</v>
      </c>
      <c r="S171" s="31">
        <f t="shared" si="8"/>
        <v>3.3195876288659796</v>
      </c>
      <c r="T171" s="14">
        <f t="shared" si="7"/>
        <v>9355.7490624999991</v>
      </c>
    </row>
    <row r="172" spans="1:20" x14ac:dyDescent="0.25">
      <c r="A172" s="7">
        <v>171</v>
      </c>
      <c r="B172" t="s">
        <v>231</v>
      </c>
      <c r="C172" s="5">
        <v>36</v>
      </c>
      <c r="D172">
        <v>30</v>
      </c>
      <c r="E172">
        <v>82</v>
      </c>
      <c r="F172">
        <v>12</v>
      </c>
      <c r="G172">
        <v>0</v>
      </c>
      <c r="H172">
        <v>0</v>
      </c>
      <c r="I172" s="9">
        <v>293617</v>
      </c>
      <c r="J172">
        <v>285.8</v>
      </c>
      <c r="K172">
        <v>66.599999999999994</v>
      </c>
      <c r="L172">
        <v>66.2</v>
      </c>
      <c r="M172">
        <v>1.796</v>
      </c>
      <c r="N172">
        <v>43.2</v>
      </c>
      <c r="O172">
        <v>4</v>
      </c>
      <c r="P172">
        <v>271</v>
      </c>
      <c r="Q172">
        <v>902</v>
      </c>
      <c r="R172">
        <v>231</v>
      </c>
      <c r="S172" s="31">
        <f t="shared" si="8"/>
        <v>3.3048780487804876</v>
      </c>
      <c r="T172" s="14">
        <f t="shared" si="7"/>
        <v>9787.2333333333336</v>
      </c>
    </row>
    <row r="173" spans="1:20" x14ac:dyDescent="0.25">
      <c r="A173" s="7">
        <v>172</v>
      </c>
      <c r="B173" t="s">
        <v>153</v>
      </c>
      <c r="C173" s="5">
        <v>43</v>
      </c>
      <c r="D173">
        <v>30</v>
      </c>
      <c r="E173">
        <v>81</v>
      </c>
      <c r="F173">
        <v>11</v>
      </c>
      <c r="G173">
        <v>1</v>
      </c>
      <c r="H173">
        <v>0</v>
      </c>
      <c r="I173" s="9">
        <v>287150.63</v>
      </c>
      <c r="J173">
        <v>280.2</v>
      </c>
      <c r="K173">
        <v>66.2</v>
      </c>
      <c r="L173">
        <v>62</v>
      </c>
      <c r="M173">
        <v>1.788</v>
      </c>
      <c r="N173">
        <v>42.7</v>
      </c>
      <c r="O173">
        <v>3</v>
      </c>
      <c r="P173">
        <v>258</v>
      </c>
      <c r="Q173">
        <v>897</v>
      </c>
      <c r="R173">
        <v>270</v>
      </c>
      <c r="S173" s="31">
        <f t="shared" si="8"/>
        <v>3.1851851851851851</v>
      </c>
      <c r="T173" s="14">
        <f t="shared" si="7"/>
        <v>9571.6876666666667</v>
      </c>
    </row>
    <row r="174" spans="1:20" x14ac:dyDescent="0.25">
      <c r="A174" s="7">
        <v>173</v>
      </c>
      <c r="B174" t="s">
        <v>232</v>
      </c>
      <c r="C174" s="5">
        <v>29</v>
      </c>
      <c r="D174">
        <v>13</v>
      </c>
      <c r="E174">
        <v>36</v>
      </c>
      <c r="F174">
        <v>7</v>
      </c>
      <c r="G174">
        <v>1</v>
      </c>
      <c r="H174">
        <v>0</v>
      </c>
      <c r="I174" s="9">
        <v>276861.65999999997</v>
      </c>
      <c r="O174">
        <v>4</v>
      </c>
      <c r="P174">
        <v>101</v>
      </c>
      <c r="Q174">
        <v>365</v>
      </c>
      <c r="R174">
        <v>94</v>
      </c>
      <c r="S174" s="31">
        <f t="shared" si="8"/>
        <v>2.8055555555555554</v>
      </c>
      <c r="T174" s="14">
        <f t="shared" si="7"/>
        <v>21297.050769230766</v>
      </c>
    </row>
    <row r="175" spans="1:20" x14ac:dyDescent="0.25">
      <c r="A175" s="7">
        <v>174</v>
      </c>
      <c r="B175" t="s">
        <v>106</v>
      </c>
      <c r="C175" s="5">
        <v>34</v>
      </c>
      <c r="D175">
        <v>22</v>
      </c>
      <c r="E175">
        <v>61</v>
      </c>
      <c r="F175">
        <v>10</v>
      </c>
      <c r="G175">
        <v>0</v>
      </c>
      <c r="H175">
        <v>0</v>
      </c>
      <c r="I175" s="9">
        <v>265423.40000000002</v>
      </c>
      <c r="J175">
        <v>289.10000000000002</v>
      </c>
      <c r="K175">
        <v>61.6</v>
      </c>
      <c r="L175">
        <v>60.5</v>
      </c>
      <c r="M175">
        <v>1.806</v>
      </c>
      <c r="N175">
        <v>40.700000000000003</v>
      </c>
      <c r="O175">
        <v>4</v>
      </c>
      <c r="P175">
        <v>172</v>
      </c>
      <c r="Q175">
        <v>616</v>
      </c>
      <c r="R175">
        <v>177</v>
      </c>
      <c r="S175" s="31">
        <f t="shared" si="8"/>
        <v>2.819672131147541</v>
      </c>
      <c r="T175" s="14">
        <f t="shared" si="7"/>
        <v>12064.7</v>
      </c>
    </row>
    <row r="176" spans="1:20" x14ac:dyDescent="0.25">
      <c r="A176" s="7">
        <v>175</v>
      </c>
      <c r="B176" t="s">
        <v>184</v>
      </c>
      <c r="C176" s="5">
        <v>45</v>
      </c>
      <c r="D176">
        <v>31</v>
      </c>
      <c r="E176">
        <v>70</v>
      </c>
      <c r="F176">
        <v>6</v>
      </c>
      <c r="G176">
        <v>1</v>
      </c>
      <c r="H176">
        <v>0</v>
      </c>
      <c r="I176" s="9">
        <v>264075.5</v>
      </c>
      <c r="J176">
        <v>273.8</v>
      </c>
      <c r="K176">
        <v>66.8</v>
      </c>
      <c r="L176">
        <v>59.8</v>
      </c>
      <c r="M176">
        <v>1.796</v>
      </c>
      <c r="N176">
        <v>43.5</v>
      </c>
      <c r="O176">
        <v>2</v>
      </c>
      <c r="P176">
        <v>198</v>
      </c>
      <c r="Q176">
        <v>747</v>
      </c>
      <c r="R176">
        <v>209</v>
      </c>
      <c r="S176" s="31">
        <f t="shared" si="8"/>
        <v>2.8285714285714287</v>
      </c>
      <c r="T176" s="14">
        <f t="shared" si="7"/>
        <v>8518.5645161290322</v>
      </c>
    </row>
    <row r="177" spans="1:20" x14ac:dyDescent="0.25">
      <c r="A177" s="7">
        <v>176</v>
      </c>
      <c r="B177" t="s">
        <v>102</v>
      </c>
      <c r="C177" s="5">
        <v>40</v>
      </c>
      <c r="D177">
        <v>27</v>
      </c>
      <c r="E177">
        <v>75</v>
      </c>
      <c r="F177">
        <v>11</v>
      </c>
      <c r="G177">
        <v>0</v>
      </c>
      <c r="H177">
        <v>0</v>
      </c>
      <c r="I177" s="9">
        <v>260815.95</v>
      </c>
      <c r="J177">
        <v>280.7</v>
      </c>
      <c r="K177">
        <v>67.7</v>
      </c>
      <c r="L177">
        <v>63.6</v>
      </c>
      <c r="M177">
        <v>1.776</v>
      </c>
      <c r="N177">
        <v>46.2</v>
      </c>
      <c r="O177">
        <v>1</v>
      </c>
      <c r="P177">
        <v>247</v>
      </c>
      <c r="Q177">
        <v>870</v>
      </c>
      <c r="R177">
        <v>207</v>
      </c>
      <c r="S177" s="31">
        <f t="shared" si="8"/>
        <v>3.2933333333333334</v>
      </c>
      <c r="T177" s="14">
        <f t="shared" si="7"/>
        <v>9659.85</v>
      </c>
    </row>
    <row r="178" spans="1:20" x14ac:dyDescent="0.25">
      <c r="A178" s="7">
        <v>177</v>
      </c>
      <c r="B178" t="s">
        <v>77</v>
      </c>
      <c r="C178" s="5">
        <v>37</v>
      </c>
      <c r="D178">
        <v>33</v>
      </c>
      <c r="E178">
        <v>87</v>
      </c>
      <c r="F178">
        <v>11</v>
      </c>
      <c r="G178">
        <v>0</v>
      </c>
      <c r="H178">
        <v>0</v>
      </c>
      <c r="I178" s="9">
        <v>258061.78</v>
      </c>
      <c r="J178">
        <v>283.39999999999998</v>
      </c>
      <c r="K178">
        <v>62.8</v>
      </c>
      <c r="L178">
        <v>60.5</v>
      </c>
      <c r="M178">
        <v>1.802</v>
      </c>
      <c r="N178">
        <v>45.7</v>
      </c>
      <c r="O178">
        <v>10</v>
      </c>
      <c r="P178">
        <v>255</v>
      </c>
      <c r="Q178">
        <v>964</v>
      </c>
      <c r="R178">
        <v>261</v>
      </c>
      <c r="S178" s="31">
        <f t="shared" si="8"/>
        <v>2.9310344827586206</v>
      </c>
      <c r="T178" s="14">
        <f t="shared" si="7"/>
        <v>7820.0539393939398</v>
      </c>
    </row>
    <row r="179" spans="1:20" x14ac:dyDescent="0.25">
      <c r="A179" s="7">
        <v>178</v>
      </c>
      <c r="B179" t="s">
        <v>54</v>
      </c>
      <c r="C179" s="5">
        <v>43</v>
      </c>
      <c r="D179">
        <v>19</v>
      </c>
      <c r="E179">
        <v>49</v>
      </c>
      <c r="F179">
        <v>8</v>
      </c>
      <c r="G179">
        <v>0</v>
      </c>
      <c r="H179">
        <v>0</v>
      </c>
      <c r="I179" s="9">
        <v>257691.77</v>
      </c>
      <c r="O179">
        <v>7</v>
      </c>
      <c r="P179">
        <v>155</v>
      </c>
      <c r="Q179">
        <v>525</v>
      </c>
      <c r="R179">
        <v>145</v>
      </c>
      <c r="S179" s="31">
        <f t="shared" si="8"/>
        <v>3.1632653061224492</v>
      </c>
      <c r="T179" s="14">
        <f t="shared" si="7"/>
        <v>13562.724736842105</v>
      </c>
    </row>
    <row r="180" spans="1:20" x14ac:dyDescent="0.25">
      <c r="A180" s="7">
        <v>179</v>
      </c>
      <c r="B180" t="s">
        <v>233</v>
      </c>
      <c r="C180" s="5">
        <v>29</v>
      </c>
      <c r="D180">
        <v>23</v>
      </c>
      <c r="E180">
        <v>66</v>
      </c>
      <c r="F180">
        <v>9</v>
      </c>
      <c r="G180">
        <v>1</v>
      </c>
      <c r="H180">
        <v>0</v>
      </c>
      <c r="I180" s="9">
        <v>247986.5</v>
      </c>
      <c r="J180">
        <v>293.10000000000002</v>
      </c>
      <c r="K180">
        <v>64.8</v>
      </c>
      <c r="L180">
        <v>68</v>
      </c>
      <c r="M180">
        <v>1.8109999999999999</v>
      </c>
      <c r="N180">
        <v>42.3</v>
      </c>
      <c r="O180">
        <v>4</v>
      </c>
      <c r="P180">
        <v>230</v>
      </c>
      <c r="Q180">
        <v>706</v>
      </c>
      <c r="R180">
        <v>187</v>
      </c>
      <c r="S180" s="31">
        <f t="shared" si="8"/>
        <v>3.4848484848484849</v>
      </c>
      <c r="T180" s="14">
        <f t="shared" si="7"/>
        <v>10782.021739130434</v>
      </c>
    </row>
    <row r="181" spans="1:20" x14ac:dyDescent="0.25">
      <c r="A181" s="7">
        <v>180</v>
      </c>
      <c r="B181" t="s">
        <v>84</v>
      </c>
      <c r="C181" s="5">
        <v>40</v>
      </c>
      <c r="D181">
        <v>9</v>
      </c>
      <c r="E181">
        <v>30</v>
      </c>
      <c r="F181">
        <v>5</v>
      </c>
      <c r="G181">
        <v>1</v>
      </c>
      <c r="H181">
        <v>0</v>
      </c>
      <c r="I181" s="9">
        <v>247911.44</v>
      </c>
      <c r="O181">
        <v>5</v>
      </c>
      <c r="P181">
        <v>113</v>
      </c>
      <c r="Q181">
        <v>323</v>
      </c>
      <c r="R181">
        <v>89</v>
      </c>
      <c r="S181" s="31">
        <f t="shared" si="8"/>
        <v>3.7666666666666666</v>
      </c>
      <c r="T181" s="14">
        <f t="shared" si="7"/>
        <v>27545.715555555555</v>
      </c>
    </row>
    <row r="182" spans="1:20" x14ac:dyDescent="0.25">
      <c r="A182" s="7">
        <v>181</v>
      </c>
      <c r="B182" t="s">
        <v>177</v>
      </c>
      <c r="C182" s="5">
        <v>43</v>
      </c>
      <c r="D182">
        <v>20</v>
      </c>
      <c r="E182">
        <v>61</v>
      </c>
      <c r="F182">
        <v>13</v>
      </c>
      <c r="G182">
        <v>0</v>
      </c>
      <c r="H182">
        <v>0</v>
      </c>
      <c r="I182" s="9">
        <v>243238.19</v>
      </c>
      <c r="J182">
        <v>287.10000000000002</v>
      </c>
      <c r="K182">
        <v>68.2</v>
      </c>
      <c r="L182">
        <v>66.099999999999994</v>
      </c>
      <c r="M182">
        <v>1.796</v>
      </c>
      <c r="N182">
        <v>49</v>
      </c>
      <c r="O182">
        <v>2</v>
      </c>
      <c r="P182">
        <v>205</v>
      </c>
      <c r="Q182">
        <v>675</v>
      </c>
      <c r="R182">
        <v>165</v>
      </c>
      <c r="S182" s="31">
        <f t="shared" si="8"/>
        <v>3.360655737704918</v>
      </c>
      <c r="T182" s="14">
        <f t="shared" si="7"/>
        <v>12161.9095</v>
      </c>
    </row>
    <row r="183" spans="1:20" x14ac:dyDescent="0.25">
      <c r="A183" s="7">
        <v>182</v>
      </c>
      <c r="B183" t="s">
        <v>195</v>
      </c>
      <c r="C183" s="5">
        <v>41</v>
      </c>
      <c r="D183">
        <v>29</v>
      </c>
      <c r="E183">
        <v>77</v>
      </c>
      <c r="F183">
        <v>11</v>
      </c>
      <c r="G183">
        <v>0</v>
      </c>
      <c r="H183">
        <v>0</v>
      </c>
      <c r="I183" s="9">
        <v>239318</v>
      </c>
      <c r="J183">
        <v>288.3</v>
      </c>
      <c r="K183">
        <v>59.4</v>
      </c>
      <c r="L183">
        <v>62.8</v>
      </c>
      <c r="M183">
        <v>1.8080000000000001</v>
      </c>
      <c r="N183">
        <v>43.8</v>
      </c>
      <c r="O183">
        <v>10</v>
      </c>
      <c r="P183">
        <v>237</v>
      </c>
      <c r="Q183">
        <v>832</v>
      </c>
      <c r="R183">
        <v>241</v>
      </c>
      <c r="S183" s="31">
        <f t="shared" si="8"/>
        <v>3.0779220779220777</v>
      </c>
      <c r="T183" s="14">
        <f t="shared" si="7"/>
        <v>8252.3448275862065</v>
      </c>
    </row>
    <row r="184" spans="1:20" x14ac:dyDescent="0.25">
      <c r="A184" s="7">
        <v>183</v>
      </c>
      <c r="B184" t="s">
        <v>234</v>
      </c>
      <c r="C184" s="5">
        <v>31</v>
      </c>
      <c r="D184">
        <v>28</v>
      </c>
      <c r="E184">
        <v>78</v>
      </c>
      <c r="F184">
        <v>12</v>
      </c>
      <c r="G184">
        <v>0</v>
      </c>
      <c r="H184">
        <v>0</v>
      </c>
      <c r="I184" s="9">
        <v>234164.25</v>
      </c>
      <c r="J184">
        <v>297.8</v>
      </c>
      <c r="K184">
        <v>59.2</v>
      </c>
      <c r="L184">
        <v>63.2</v>
      </c>
      <c r="M184">
        <v>1.796</v>
      </c>
      <c r="N184">
        <v>49.3</v>
      </c>
      <c r="O184">
        <v>11</v>
      </c>
      <c r="P184">
        <v>242</v>
      </c>
      <c r="Q184">
        <v>811</v>
      </c>
      <c r="R184">
        <v>229</v>
      </c>
      <c r="S184" s="31">
        <f t="shared" si="8"/>
        <v>3.1025641025641026</v>
      </c>
      <c r="T184" s="14">
        <f t="shared" si="7"/>
        <v>8363.0089285714294</v>
      </c>
    </row>
    <row r="185" spans="1:20" x14ac:dyDescent="0.25">
      <c r="A185" s="7">
        <v>184</v>
      </c>
      <c r="B185" t="s">
        <v>47</v>
      </c>
      <c r="C185" s="5">
        <v>52</v>
      </c>
      <c r="D185">
        <v>10</v>
      </c>
      <c r="E185">
        <v>31</v>
      </c>
      <c r="F185">
        <v>6</v>
      </c>
      <c r="G185">
        <v>0</v>
      </c>
      <c r="H185">
        <v>0</v>
      </c>
      <c r="I185" s="9">
        <v>232850.67</v>
      </c>
      <c r="O185">
        <v>1</v>
      </c>
      <c r="P185">
        <v>103</v>
      </c>
      <c r="Q185">
        <v>365</v>
      </c>
      <c r="R185">
        <v>80</v>
      </c>
      <c r="S185" s="31">
        <f t="shared" si="8"/>
        <v>3.3225806451612905</v>
      </c>
      <c r="T185" s="14">
        <f t="shared" si="7"/>
        <v>23285.067000000003</v>
      </c>
    </row>
    <row r="186" spans="1:20" x14ac:dyDescent="0.25">
      <c r="A186" s="7">
        <v>185</v>
      </c>
      <c r="B186" t="s">
        <v>52</v>
      </c>
      <c r="C186" s="5">
        <v>35</v>
      </c>
      <c r="D186">
        <v>28</v>
      </c>
      <c r="E186">
        <v>78</v>
      </c>
      <c r="F186">
        <v>14</v>
      </c>
      <c r="G186">
        <v>0</v>
      </c>
      <c r="H186">
        <v>0</v>
      </c>
      <c r="I186" s="9">
        <v>230499.20000000001</v>
      </c>
      <c r="J186">
        <v>296.7</v>
      </c>
      <c r="K186">
        <v>61.7</v>
      </c>
      <c r="L186">
        <v>63.7</v>
      </c>
      <c r="M186">
        <v>1.8140000000000001</v>
      </c>
      <c r="N186">
        <v>56.4</v>
      </c>
      <c r="O186">
        <v>7</v>
      </c>
      <c r="P186">
        <v>249</v>
      </c>
      <c r="Q186">
        <v>793</v>
      </c>
      <c r="R186">
        <v>236</v>
      </c>
      <c r="S186" s="31">
        <f t="shared" si="8"/>
        <v>3.1923076923076925</v>
      </c>
      <c r="T186" s="14">
        <f t="shared" si="7"/>
        <v>8232.1142857142859</v>
      </c>
    </row>
    <row r="187" spans="1:20" x14ac:dyDescent="0.25">
      <c r="A187" s="7">
        <v>186</v>
      </c>
      <c r="B187" t="s">
        <v>133</v>
      </c>
      <c r="C187" s="5">
        <v>36</v>
      </c>
      <c r="D187">
        <v>23</v>
      </c>
      <c r="E187">
        <v>63</v>
      </c>
      <c r="F187">
        <v>10</v>
      </c>
      <c r="G187">
        <v>1</v>
      </c>
      <c r="H187">
        <v>0</v>
      </c>
      <c r="I187" s="9">
        <v>230329</v>
      </c>
      <c r="J187">
        <v>280.5</v>
      </c>
      <c r="K187">
        <v>68.3</v>
      </c>
      <c r="L187">
        <v>62.6</v>
      </c>
      <c r="M187">
        <v>1.8420000000000001</v>
      </c>
      <c r="N187">
        <v>41.5</v>
      </c>
      <c r="O187">
        <v>4</v>
      </c>
      <c r="P187">
        <v>166</v>
      </c>
      <c r="Q187">
        <v>679</v>
      </c>
      <c r="R187">
        <v>183</v>
      </c>
      <c r="S187" s="31">
        <f t="shared" si="8"/>
        <v>2.6349206349206349</v>
      </c>
      <c r="T187" s="14">
        <f t="shared" si="7"/>
        <v>10014.304347826086</v>
      </c>
    </row>
    <row r="188" spans="1:20" x14ac:dyDescent="0.25">
      <c r="A188" s="7">
        <v>187</v>
      </c>
      <c r="B188" t="s">
        <v>142</v>
      </c>
      <c r="C188" s="5" t="s">
        <v>391</v>
      </c>
      <c r="D188">
        <v>17</v>
      </c>
      <c r="E188">
        <v>47</v>
      </c>
      <c r="F188">
        <v>6</v>
      </c>
      <c r="G188">
        <v>1</v>
      </c>
      <c r="H188">
        <v>0</v>
      </c>
      <c r="I188" s="9">
        <v>229914.88</v>
      </c>
      <c r="O188">
        <v>3</v>
      </c>
      <c r="P188">
        <v>160</v>
      </c>
      <c r="Q188">
        <v>503</v>
      </c>
      <c r="R188">
        <v>125</v>
      </c>
      <c r="S188" s="31">
        <f t="shared" si="8"/>
        <v>3.4042553191489362</v>
      </c>
      <c r="T188" s="14">
        <f t="shared" si="7"/>
        <v>13524.404705882353</v>
      </c>
    </row>
    <row r="189" spans="1:20" x14ac:dyDescent="0.25">
      <c r="A189" s="7">
        <v>188</v>
      </c>
      <c r="B189" t="s">
        <v>235</v>
      </c>
      <c r="C189" s="5">
        <v>30</v>
      </c>
      <c r="D189">
        <v>26</v>
      </c>
      <c r="E189">
        <v>65</v>
      </c>
      <c r="F189">
        <v>9</v>
      </c>
      <c r="G189">
        <v>0</v>
      </c>
      <c r="H189">
        <v>0</v>
      </c>
      <c r="I189" s="9">
        <v>223596.98</v>
      </c>
      <c r="J189">
        <v>293.10000000000002</v>
      </c>
      <c r="K189">
        <v>59</v>
      </c>
      <c r="L189">
        <v>64.400000000000006</v>
      </c>
      <c r="M189">
        <v>1.7969999999999999</v>
      </c>
      <c r="N189">
        <v>35.299999999999997</v>
      </c>
      <c r="O189">
        <v>3</v>
      </c>
      <c r="P189">
        <v>208</v>
      </c>
      <c r="Q189">
        <v>724</v>
      </c>
      <c r="R189">
        <v>184</v>
      </c>
      <c r="S189" s="31">
        <f t="shared" si="8"/>
        <v>3.2</v>
      </c>
      <c r="T189" s="14">
        <f t="shared" si="7"/>
        <v>8599.8838461538471</v>
      </c>
    </row>
    <row r="190" spans="1:20" x14ac:dyDescent="0.25">
      <c r="A190" s="7">
        <v>189</v>
      </c>
      <c r="B190" t="s">
        <v>140</v>
      </c>
      <c r="C190" s="5">
        <v>40</v>
      </c>
      <c r="D190">
        <v>16</v>
      </c>
      <c r="E190">
        <v>44</v>
      </c>
      <c r="F190">
        <v>6</v>
      </c>
      <c r="G190">
        <v>0</v>
      </c>
      <c r="H190">
        <v>0</v>
      </c>
      <c r="I190" s="9">
        <v>216419</v>
      </c>
      <c r="O190">
        <v>1</v>
      </c>
      <c r="P190">
        <v>137</v>
      </c>
      <c r="Q190">
        <v>495</v>
      </c>
      <c r="R190">
        <v>126</v>
      </c>
      <c r="S190" s="31">
        <f t="shared" si="8"/>
        <v>3.1136363636363638</v>
      </c>
      <c r="T190" s="14">
        <f t="shared" si="7"/>
        <v>13526.1875</v>
      </c>
    </row>
    <row r="191" spans="1:20" x14ac:dyDescent="0.25">
      <c r="A191" s="7">
        <v>190</v>
      </c>
      <c r="B191" t="s">
        <v>46</v>
      </c>
      <c r="C191" s="5">
        <v>38</v>
      </c>
      <c r="D191">
        <v>25</v>
      </c>
      <c r="E191">
        <v>75</v>
      </c>
      <c r="F191">
        <v>12</v>
      </c>
      <c r="G191">
        <v>0</v>
      </c>
      <c r="H191">
        <v>0</v>
      </c>
      <c r="I191" s="9">
        <v>213706.95</v>
      </c>
      <c r="J191">
        <v>278</v>
      </c>
      <c r="K191">
        <v>67.2</v>
      </c>
      <c r="L191">
        <v>59.1</v>
      </c>
      <c r="M191">
        <v>1.792</v>
      </c>
      <c r="N191">
        <v>60.2</v>
      </c>
      <c r="O191">
        <v>4</v>
      </c>
      <c r="P191">
        <v>206</v>
      </c>
      <c r="Q191">
        <v>814</v>
      </c>
      <c r="R191">
        <v>225</v>
      </c>
      <c r="S191" s="31">
        <f t="shared" si="8"/>
        <v>2.7466666666666666</v>
      </c>
      <c r="T191" s="14">
        <f t="shared" si="7"/>
        <v>8548.2780000000002</v>
      </c>
    </row>
    <row r="192" spans="1:20" x14ac:dyDescent="0.25">
      <c r="A192" s="7">
        <v>191</v>
      </c>
      <c r="B192" t="s">
        <v>236</v>
      </c>
      <c r="C192" s="5">
        <v>48</v>
      </c>
      <c r="D192">
        <v>19</v>
      </c>
      <c r="E192">
        <v>53</v>
      </c>
      <c r="F192">
        <v>9</v>
      </c>
      <c r="G192">
        <v>0</v>
      </c>
      <c r="H192">
        <v>0</v>
      </c>
      <c r="I192" s="9">
        <v>210447.83</v>
      </c>
      <c r="J192">
        <v>270.2</v>
      </c>
      <c r="K192">
        <v>73.400000000000006</v>
      </c>
      <c r="L192">
        <v>66.5</v>
      </c>
      <c r="M192">
        <v>1.7889999999999999</v>
      </c>
      <c r="N192">
        <v>50</v>
      </c>
      <c r="O192">
        <v>1</v>
      </c>
      <c r="P192">
        <v>170</v>
      </c>
      <c r="Q192">
        <v>634</v>
      </c>
      <c r="R192">
        <v>133</v>
      </c>
      <c r="S192" s="31">
        <f t="shared" si="8"/>
        <v>3.2075471698113209</v>
      </c>
      <c r="T192" s="14">
        <f t="shared" si="7"/>
        <v>11076.201578947368</v>
      </c>
    </row>
    <row r="193" spans="1:20" x14ac:dyDescent="0.25">
      <c r="A193" s="7">
        <v>192</v>
      </c>
      <c r="B193" t="s">
        <v>237</v>
      </c>
      <c r="C193" s="5">
        <v>32</v>
      </c>
      <c r="D193">
        <v>26</v>
      </c>
      <c r="E193">
        <v>71</v>
      </c>
      <c r="F193">
        <v>11</v>
      </c>
      <c r="G193">
        <v>0</v>
      </c>
      <c r="H193">
        <v>0</v>
      </c>
      <c r="I193" s="9">
        <v>205171</v>
      </c>
      <c r="J193">
        <v>299.10000000000002</v>
      </c>
      <c r="K193">
        <v>59</v>
      </c>
      <c r="L193">
        <v>62</v>
      </c>
      <c r="M193">
        <v>1.8080000000000001</v>
      </c>
      <c r="N193">
        <v>41.9</v>
      </c>
      <c r="O193">
        <v>6</v>
      </c>
      <c r="P193">
        <v>220</v>
      </c>
      <c r="Q193">
        <v>763</v>
      </c>
      <c r="R193">
        <v>227</v>
      </c>
      <c r="S193" s="31">
        <f t="shared" si="8"/>
        <v>3.0985915492957745</v>
      </c>
      <c r="T193" s="14">
        <f t="shared" si="7"/>
        <v>7891.1923076923076</v>
      </c>
    </row>
    <row r="194" spans="1:20" x14ac:dyDescent="0.25">
      <c r="A194" s="7">
        <v>193</v>
      </c>
      <c r="B194" t="s">
        <v>172</v>
      </c>
      <c r="C194" s="5">
        <v>45</v>
      </c>
      <c r="D194">
        <v>24</v>
      </c>
      <c r="E194">
        <v>69</v>
      </c>
      <c r="F194">
        <v>11</v>
      </c>
      <c r="G194">
        <v>0</v>
      </c>
      <c r="H194">
        <v>0</v>
      </c>
      <c r="I194" s="9">
        <v>199568.9</v>
      </c>
      <c r="J194">
        <v>283.5</v>
      </c>
      <c r="K194">
        <v>64.8</v>
      </c>
      <c r="L194">
        <v>65.099999999999994</v>
      </c>
      <c r="M194">
        <v>1.7969999999999999</v>
      </c>
      <c r="N194">
        <v>48.5</v>
      </c>
      <c r="O194">
        <v>9</v>
      </c>
      <c r="P194">
        <v>221</v>
      </c>
      <c r="Q194">
        <v>762</v>
      </c>
      <c r="R194">
        <v>186</v>
      </c>
      <c r="S194" s="31">
        <f t="shared" ref="S194:S201" si="9">P194/E194</f>
        <v>3.2028985507246377</v>
      </c>
      <c r="T194" s="14">
        <f t="shared" si="7"/>
        <v>8315.3708333333325</v>
      </c>
    </row>
    <row r="195" spans="1:20" x14ac:dyDescent="0.25">
      <c r="A195" s="7">
        <v>194</v>
      </c>
      <c r="B195" t="s">
        <v>238</v>
      </c>
      <c r="C195" s="5">
        <v>50</v>
      </c>
      <c r="D195">
        <v>18</v>
      </c>
      <c r="E195">
        <v>55</v>
      </c>
      <c r="F195">
        <v>9</v>
      </c>
      <c r="G195">
        <v>1</v>
      </c>
      <c r="H195">
        <v>0</v>
      </c>
      <c r="I195" s="9">
        <v>190986</v>
      </c>
      <c r="J195">
        <v>278.7</v>
      </c>
      <c r="K195">
        <v>70.7</v>
      </c>
      <c r="L195">
        <v>62</v>
      </c>
      <c r="M195">
        <v>1.8</v>
      </c>
      <c r="N195">
        <v>51.2</v>
      </c>
      <c r="O195">
        <v>0</v>
      </c>
      <c r="P195">
        <v>181</v>
      </c>
      <c r="Q195">
        <v>619</v>
      </c>
      <c r="R195">
        <v>172</v>
      </c>
      <c r="S195" s="31">
        <f t="shared" si="9"/>
        <v>3.290909090909091</v>
      </c>
      <c r="T195" s="14">
        <f t="shared" ref="T195:T201" si="10">I195/D195</f>
        <v>10610.333333333334</v>
      </c>
    </row>
    <row r="196" spans="1:20" x14ac:dyDescent="0.25">
      <c r="A196" s="7">
        <v>195</v>
      </c>
      <c r="B196" t="s">
        <v>179</v>
      </c>
      <c r="C196" s="5">
        <v>45</v>
      </c>
      <c r="D196">
        <v>26</v>
      </c>
      <c r="E196">
        <v>73</v>
      </c>
      <c r="F196">
        <v>11</v>
      </c>
      <c r="G196">
        <v>0</v>
      </c>
      <c r="H196">
        <v>0</v>
      </c>
      <c r="I196" s="9">
        <v>190184.25</v>
      </c>
      <c r="J196">
        <v>288.8</v>
      </c>
      <c r="K196">
        <v>62.1</v>
      </c>
      <c r="L196">
        <v>64.5</v>
      </c>
      <c r="M196">
        <v>1.7969999999999999</v>
      </c>
      <c r="N196">
        <v>51.3</v>
      </c>
      <c r="O196">
        <v>5</v>
      </c>
      <c r="P196">
        <v>234</v>
      </c>
      <c r="Q196">
        <v>817</v>
      </c>
      <c r="R196">
        <v>197</v>
      </c>
      <c r="S196" s="31">
        <f t="shared" si="9"/>
        <v>3.2054794520547945</v>
      </c>
      <c r="T196" s="14">
        <f t="shared" si="10"/>
        <v>7314.7788461538457</v>
      </c>
    </row>
    <row r="197" spans="1:20" x14ac:dyDescent="0.25">
      <c r="A197" s="7">
        <v>196</v>
      </c>
      <c r="B197" t="s">
        <v>239</v>
      </c>
      <c r="C197" s="5">
        <v>47</v>
      </c>
      <c r="D197">
        <v>25</v>
      </c>
      <c r="E197">
        <v>61</v>
      </c>
      <c r="F197">
        <v>8</v>
      </c>
      <c r="G197">
        <v>0</v>
      </c>
      <c r="H197">
        <v>0</v>
      </c>
      <c r="I197" s="9">
        <v>185107.66</v>
      </c>
      <c r="J197">
        <v>280.3</v>
      </c>
      <c r="K197">
        <v>65.400000000000006</v>
      </c>
      <c r="L197">
        <v>63.6</v>
      </c>
      <c r="M197">
        <v>1.7909999999999999</v>
      </c>
      <c r="N197">
        <v>45.7</v>
      </c>
      <c r="O197">
        <v>1</v>
      </c>
      <c r="P197">
        <v>190</v>
      </c>
      <c r="Q197">
        <v>655</v>
      </c>
      <c r="R197">
        <v>166</v>
      </c>
      <c r="S197" s="31">
        <f t="shared" si="9"/>
        <v>3.1147540983606556</v>
      </c>
      <c r="T197" s="14">
        <f t="shared" si="10"/>
        <v>7404.3064000000004</v>
      </c>
    </row>
    <row r="198" spans="1:20" x14ac:dyDescent="0.25">
      <c r="A198" s="7">
        <v>197</v>
      </c>
      <c r="B198" t="s">
        <v>240</v>
      </c>
      <c r="C198" s="5">
        <v>30</v>
      </c>
      <c r="D198">
        <v>9</v>
      </c>
      <c r="E198">
        <v>28</v>
      </c>
      <c r="F198">
        <v>6</v>
      </c>
      <c r="G198">
        <v>1</v>
      </c>
      <c r="H198">
        <v>0</v>
      </c>
      <c r="I198" s="9">
        <v>176318.3</v>
      </c>
      <c r="O198">
        <v>1</v>
      </c>
      <c r="P198">
        <v>61</v>
      </c>
      <c r="Q198">
        <v>280</v>
      </c>
      <c r="R198">
        <v>84</v>
      </c>
      <c r="S198" s="31">
        <f t="shared" si="9"/>
        <v>2.1785714285714284</v>
      </c>
      <c r="T198" s="14">
        <f t="shared" si="10"/>
        <v>19590.92222222222</v>
      </c>
    </row>
    <row r="199" spans="1:20" x14ac:dyDescent="0.25">
      <c r="A199" s="7">
        <v>198</v>
      </c>
      <c r="B199" t="s">
        <v>150</v>
      </c>
      <c r="C199" s="5">
        <v>39</v>
      </c>
      <c r="D199">
        <v>17</v>
      </c>
      <c r="E199">
        <v>53</v>
      </c>
      <c r="F199">
        <v>9</v>
      </c>
      <c r="G199">
        <v>1</v>
      </c>
      <c r="H199">
        <v>0</v>
      </c>
      <c r="I199" s="9">
        <v>166185</v>
      </c>
      <c r="J199">
        <v>305.2</v>
      </c>
      <c r="K199">
        <v>62.7</v>
      </c>
      <c r="L199">
        <v>62.8</v>
      </c>
      <c r="M199">
        <v>1.79</v>
      </c>
      <c r="N199">
        <v>31.8</v>
      </c>
      <c r="O199">
        <v>8</v>
      </c>
      <c r="P199">
        <v>167</v>
      </c>
      <c r="Q199">
        <v>525</v>
      </c>
      <c r="R199">
        <v>148</v>
      </c>
      <c r="S199" s="31">
        <f t="shared" si="9"/>
        <v>3.1509433962264151</v>
      </c>
      <c r="T199" s="14">
        <f t="shared" si="10"/>
        <v>9775.5882352941171</v>
      </c>
    </row>
    <row r="200" spans="1:20" x14ac:dyDescent="0.25">
      <c r="A200" s="7">
        <v>199</v>
      </c>
      <c r="B200" t="s">
        <v>146</v>
      </c>
      <c r="C200" s="5">
        <v>32</v>
      </c>
      <c r="D200">
        <v>17</v>
      </c>
      <c r="E200">
        <v>49</v>
      </c>
      <c r="F200">
        <v>7</v>
      </c>
      <c r="G200">
        <v>0</v>
      </c>
      <c r="H200">
        <v>0</v>
      </c>
      <c r="I200" s="9">
        <v>165209.5</v>
      </c>
      <c r="J200">
        <v>286.8</v>
      </c>
      <c r="K200">
        <v>73.900000000000006</v>
      </c>
      <c r="L200">
        <v>66.400000000000006</v>
      </c>
      <c r="M200">
        <v>1.7729999999999999</v>
      </c>
      <c r="N200">
        <v>59.7</v>
      </c>
      <c r="O200">
        <v>3</v>
      </c>
      <c r="P200">
        <v>172</v>
      </c>
      <c r="Q200">
        <v>522</v>
      </c>
      <c r="R200">
        <v>123</v>
      </c>
      <c r="S200" s="31">
        <f t="shared" si="9"/>
        <v>3.510204081632653</v>
      </c>
      <c r="T200" s="14">
        <f t="shared" si="10"/>
        <v>9718.2058823529405</v>
      </c>
    </row>
    <row r="201" spans="1:20" x14ac:dyDescent="0.25">
      <c r="A201" s="7">
        <v>200</v>
      </c>
      <c r="B201" t="s">
        <v>241</v>
      </c>
      <c r="C201" s="5">
        <v>37</v>
      </c>
      <c r="D201">
        <v>27</v>
      </c>
      <c r="E201">
        <v>73</v>
      </c>
      <c r="F201">
        <v>9</v>
      </c>
      <c r="G201">
        <v>0</v>
      </c>
      <c r="H201">
        <v>0</v>
      </c>
      <c r="I201" s="9">
        <v>164435.26999999999</v>
      </c>
      <c r="J201">
        <v>272.8</v>
      </c>
      <c r="K201">
        <v>69.400000000000006</v>
      </c>
      <c r="L201">
        <v>60.1</v>
      </c>
      <c r="M201">
        <v>1.786</v>
      </c>
      <c r="N201">
        <v>49.2</v>
      </c>
      <c r="O201">
        <v>6</v>
      </c>
      <c r="P201">
        <v>228</v>
      </c>
      <c r="Q201">
        <v>779</v>
      </c>
      <c r="R201">
        <v>232</v>
      </c>
      <c r="S201" s="31">
        <f t="shared" si="9"/>
        <v>3.1232876712328768</v>
      </c>
      <c r="T201" s="14">
        <f t="shared" si="10"/>
        <v>6090.1951851851845</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A1:T201"/>
  <sheetViews>
    <sheetView workbookViewId="0"/>
  </sheetViews>
  <sheetFormatPr defaultRowHeight="15" x14ac:dyDescent="0.25"/>
  <cols>
    <col min="1" max="1" width="9.140625" style="7"/>
    <col min="2" max="2" width="18.5703125" bestFit="1" customWidth="1"/>
    <col min="3" max="3" width="4.5703125" bestFit="1" customWidth="1"/>
    <col min="4" max="4" width="7.7109375" bestFit="1" customWidth="1"/>
    <col min="5" max="5" width="8.5703125" bestFit="1" customWidth="1"/>
    <col min="6" max="6" width="11.140625" bestFit="1" customWidth="1"/>
    <col min="7" max="7" width="7" bestFit="1" customWidth="1"/>
    <col min="8" max="8" width="5.85546875" bestFit="1" customWidth="1"/>
    <col min="9" max="9" width="11.85546875" style="9" customWidth="1"/>
    <col min="10" max="10" width="12.85546875" bestFit="1" customWidth="1"/>
    <col min="11" max="11" width="15.5703125" bestFit="1" customWidth="1"/>
    <col min="12" max="12" width="19.7109375" bestFit="1" customWidth="1"/>
    <col min="13" max="13" width="15.28515625" bestFit="1" customWidth="1"/>
    <col min="14" max="14" width="13.140625" bestFit="1" customWidth="1"/>
    <col min="19" max="19" width="13.85546875" bestFit="1" customWidth="1"/>
    <col min="20" max="20" width="14.42578125" bestFit="1" customWidth="1"/>
  </cols>
  <sheetData>
    <row r="1" spans="1:20" x14ac:dyDescent="0.25">
      <c r="A1" s="6" t="s">
        <v>457</v>
      </c>
      <c r="B1" s="4" t="s">
        <v>373</v>
      </c>
      <c r="C1" s="3" t="s">
        <v>374</v>
      </c>
      <c r="D1" s="3" t="s">
        <v>375</v>
      </c>
      <c r="E1" s="3" t="s">
        <v>376</v>
      </c>
      <c r="F1" s="3" t="s">
        <v>390</v>
      </c>
      <c r="G1" s="3" t="s">
        <v>377</v>
      </c>
      <c r="H1" s="3" t="s">
        <v>378</v>
      </c>
      <c r="I1" s="10" t="s">
        <v>379</v>
      </c>
      <c r="J1" s="3" t="s">
        <v>380</v>
      </c>
      <c r="K1" s="3" t="s">
        <v>381</v>
      </c>
      <c r="L1" s="3" t="s">
        <v>383</v>
      </c>
      <c r="M1" s="3" t="s">
        <v>382</v>
      </c>
      <c r="N1" s="3" t="s">
        <v>384</v>
      </c>
      <c r="O1" s="3" t="s">
        <v>385</v>
      </c>
      <c r="P1" s="3" t="s">
        <v>386</v>
      </c>
      <c r="Q1" s="3" t="s">
        <v>387</v>
      </c>
      <c r="R1" s="3" t="s">
        <v>388</v>
      </c>
      <c r="S1" s="3" t="s">
        <v>389</v>
      </c>
      <c r="T1" s="4" t="s">
        <v>746</v>
      </c>
    </row>
    <row r="2" spans="1:20" x14ac:dyDescent="0.25">
      <c r="A2" s="7">
        <v>1</v>
      </c>
      <c r="B2" t="s">
        <v>1</v>
      </c>
      <c r="C2" s="5">
        <v>31</v>
      </c>
      <c r="D2">
        <v>21</v>
      </c>
      <c r="E2">
        <v>74</v>
      </c>
      <c r="F2">
        <v>19</v>
      </c>
      <c r="G2">
        <v>13</v>
      </c>
      <c r="H2">
        <v>6</v>
      </c>
      <c r="I2" s="9">
        <v>10628024</v>
      </c>
      <c r="J2">
        <v>316.10000000000002</v>
      </c>
      <c r="K2">
        <v>54.6</v>
      </c>
      <c r="L2">
        <v>69.900000000000006</v>
      </c>
      <c r="M2">
        <v>1.7310000000000001</v>
      </c>
      <c r="N2">
        <v>54.2</v>
      </c>
      <c r="O2">
        <v>10</v>
      </c>
      <c r="P2">
        <v>334</v>
      </c>
      <c r="Q2">
        <v>807</v>
      </c>
      <c r="R2">
        <v>165</v>
      </c>
      <c r="S2" s="31">
        <f t="shared" ref="S2:S33" si="0">P2/E2</f>
        <v>4.5135135135135132</v>
      </c>
      <c r="T2" s="14">
        <f>I2/D2</f>
        <v>506096.38095238095</v>
      </c>
    </row>
    <row r="3" spans="1:20" x14ac:dyDescent="0.25">
      <c r="A3" s="7">
        <v>2</v>
      </c>
      <c r="B3" t="s">
        <v>2</v>
      </c>
      <c r="C3" s="5">
        <v>44</v>
      </c>
      <c r="D3">
        <v>30</v>
      </c>
      <c r="E3">
        <v>109</v>
      </c>
      <c r="F3">
        <v>26</v>
      </c>
      <c r="G3">
        <v>18</v>
      </c>
      <c r="H3">
        <v>4</v>
      </c>
      <c r="I3" s="9">
        <v>8017336</v>
      </c>
      <c r="J3">
        <v>301.10000000000002</v>
      </c>
      <c r="K3">
        <v>60.2</v>
      </c>
      <c r="L3">
        <v>70.5</v>
      </c>
      <c r="M3">
        <v>1.7669999999999999</v>
      </c>
      <c r="N3">
        <v>56.8</v>
      </c>
      <c r="O3">
        <v>14</v>
      </c>
      <c r="P3">
        <v>413</v>
      </c>
      <c r="Q3">
        <v>1206</v>
      </c>
      <c r="R3">
        <v>238</v>
      </c>
      <c r="S3" s="31">
        <f t="shared" si="0"/>
        <v>3.7889908256880735</v>
      </c>
      <c r="T3" s="14">
        <f t="shared" ref="T3:T66" si="1">I3/D3</f>
        <v>267244.53333333333</v>
      </c>
    </row>
    <row r="4" spans="1:20" x14ac:dyDescent="0.25">
      <c r="A4" s="7">
        <v>3</v>
      </c>
      <c r="B4" t="s">
        <v>26</v>
      </c>
      <c r="C4" s="5">
        <v>36</v>
      </c>
      <c r="D4">
        <v>21</v>
      </c>
      <c r="E4">
        <v>74</v>
      </c>
      <c r="F4">
        <v>20</v>
      </c>
      <c r="G4">
        <v>9</v>
      </c>
      <c r="H4">
        <v>4</v>
      </c>
      <c r="I4" s="9">
        <v>5699604.5</v>
      </c>
      <c r="J4">
        <v>300</v>
      </c>
      <c r="K4">
        <v>58.7</v>
      </c>
      <c r="L4">
        <v>66.900000000000006</v>
      </c>
      <c r="M4">
        <v>1.74</v>
      </c>
      <c r="N4">
        <v>56.4</v>
      </c>
      <c r="O4">
        <v>5</v>
      </c>
      <c r="P4">
        <v>332</v>
      </c>
      <c r="Q4">
        <v>783</v>
      </c>
      <c r="R4">
        <v>184</v>
      </c>
      <c r="S4" s="31">
        <f t="shared" si="0"/>
        <v>4.4864864864864868</v>
      </c>
      <c r="T4" s="14">
        <f t="shared" si="1"/>
        <v>271409.73809523811</v>
      </c>
    </row>
    <row r="5" spans="1:20" x14ac:dyDescent="0.25">
      <c r="A5" s="7">
        <v>4</v>
      </c>
      <c r="B5" t="s">
        <v>4</v>
      </c>
      <c r="C5" s="5">
        <v>37</v>
      </c>
      <c r="D5">
        <v>26</v>
      </c>
      <c r="E5">
        <v>93</v>
      </c>
      <c r="F5">
        <v>23</v>
      </c>
      <c r="G5">
        <v>10</v>
      </c>
      <c r="H5">
        <v>1</v>
      </c>
      <c r="I5" s="9">
        <v>4255368.5</v>
      </c>
      <c r="J5">
        <v>280</v>
      </c>
      <c r="K5">
        <v>68.099999999999994</v>
      </c>
      <c r="L5">
        <v>69.8</v>
      </c>
      <c r="M5">
        <v>1.7470000000000001</v>
      </c>
      <c r="N5">
        <v>58.7</v>
      </c>
      <c r="O5">
        <v>11</v>
      </c>
      <c r="P5">
        <v>355</v>
      </c>
      <c r="Q5">
        <v>1078</v>
      </c>
      <c r="R5">
        <v>214</v>
      </c>
      <c r="S5" s="31">
        <f t="shared" si="0"/>
        <v>3.817204301075269</v>
      </c>
      <c r="T5" s="14">
        <f t="shared" si="1"/>
        <v>163668.01923076922</v>
      </c>
    </row>
    <row r="6" spans="1:20" x14ac:dyDescent="0.25">
      <c r="A6" s="7">
        <v>5</v>
      </c>
      <c r="B6" t="s">
        <v>6</v>
      </c>
      <c r="C6" s="5">
        <v>40</v>
      </c>
      <c r="D6">
        <v>25</v>
      </c>
      <c r="E6">
        <v>79</v>
      </c>
      <c r="F6">
        <v>19</v>
      </c>
      <c r="G6">
        <v>11</v>
      </c>
      <c r="H6">
        <v>1</v>
      </c>
      <c r="I6" s="9">
        <v>3962013.3</v>
      </c>
      <c r="J6">
        <v>287.8</v>
      </c>
      <c r="K6">
        <v>66</v>
      </c>
      <c r="L6">
        <v>64.099999999999994</v>
      </c>
      <c r="M6">
        <v>1.7370000000000001</v>
      </c>
      <c r="N6">
        <v>47.6</v>
      </c>
      <c r="O6">
        <v>8</v>
      </c>
      <c r="P6">
        <v>304</v>
      </c>
      <c r="Q6">
        <v>826</v>
      </c>
      <c r="R6">
        <v>190</v>
      </c>
      <c r="S6" s="31">
        <f t="shared" si="0"/>
        <v>3.8481012658227849</v>
      </c>
      <c r="T6" s="14">
        <f t="shared" si="1"/>
        <v>158480.53200000001</v>
      </c>
    </row>
    <row r="7" spans="1:20" x14ac:dyDescent="0.25">
      <c r="A7" s="7">
        <v>6</v>
      </c>
      <c r="B7" t="s">
        <v>5</v>
      </c>
      <c r="C7" s="5">
        <v>46</v>
      </c>
      <c r="D7">
        <v>23</v>
      </c>
      <c r="E7">
        <v>81</v>
      </c>
      <c r="F7">
        <v>19</v>
      </c>
      <c r="G7">
        <v>7</v>
      </c>
      <c r="H7">
        <v>2</v>
      </c>
      <c r="I7" s="9">
        <v>3607155</v>
      </c>
      <c r="J7">
        <v>304.7</v>
      </c>
      <c r="K7">
        <v>63.4</v>
      </c>
      <c r="L7">
        <v>69.900000000000006</v>
      </c>
      <c r="M7">
        <v>1.79</v>
      </c>
      <c r="N7">
        <v>40.9</v>
      </c>
      <c r="O7">
        <v>8</v>
      </c>
      <c r="P7">
        <v>305</v>
      </c>
      <c r="Q7">
        <v>914</v>
      </c>
      <c r="R7">
        <v>211</v>
      </c>
      <c r="S7" s="31">
        <f t="shared" si="0"/>
        <v>3.7654320987654319</v>
      </c>
      <c r="T7" s="14">
        <f t="shared" si="1"/>
        <v>156832.82608695651</v>
      </c>
    </row>
    <row r="8" spans="1:20" x14ac:dyDescent="0.25">
      <c r="A8" s="7">
        <v>7</v>
      </c>
      <c r="B8" t="s">
        <v>12</v>
      </c>
      <c r="C8" s="5">
        <v>38</v>
      </c>
      <c r="D8">
        <v>24</v>
      </c>
      <c r="E8">
        <v>77</v>
      </c>
      <c r="F8">
        <v>18</v>
      </c>
      <c r="G8">
        <v>6</v>
      </c>
      <c r="H8">
        <v>0</v>
      </c>
      <c r="I8" s="9">
        <v>3562547.8</v>
      </c>
      <c r="J8">
        <v>281</v>
      </c>
      <c r="K8">
        <v>61.6</v>
      </c>
      <c r="L8">
        <v>62.5</v>
      </c>
      <c r="M8">
        <v>1.7370000000000001</v>
      </c>
      <c r="N8">
        <v>52.3</v>
      </c>
      <c r="O8">
        <v>8</v>
      </c>
      <c r="P8">
        <v>276</v>
      </c>
      <c r="Q8">
        <v>880</v>
      </c>
      <c r="R8">
        <v>191</v>
      </c>
      <c r="S8" s="31">
        <f t="shared" si="0"/>
        <v>3.5844155844155843</v>
      </c>
      <c r="T8" s="14">
        <f t="shared" si="1"/>
        <v>148439.49166666667</v>
      </c>
    </row>
    <row r="9" spans="1:20" x14ac:dyDescent="0.25">
      <c r="A9" s="7">
        <v>8</v>
      </c>
      <c r="B9" t="s">
        <v>15</v>
      </c>
      <c r="C9" s="5">
        <v>38</v>
      </c>
      <c r="D9">
        <v>18</v>
      </c>
      <c r="E9">
        <v>65</v>
      </c>
      <c r="F9">
        <v>17</v>
      </c>
      <c r="G9">
        <v>8</v>
      </c>
      <c r="H9">
        <v>1</v>
      </c>
      <c r="I9" s="9">
        <v>3494105.8</v>
      </c>
      <c r="J9">
        <v>295.39999999999998</v>
      </c>
      <c r="K9">
        <v>59.2</v>
      </c>
      <c r="L9">
        <v>63.2</v>
      </c>
      <c r="M9">
        <v>1.768</v>
      </c>
      <c r="N9">
        <v>54.5</v>
      </c>
      <c r="O9">
        <v>8</v>
      </c>
      <c r="P9">
        <v>249</v>
      </c>
      <c r="Q9">
        <v>714</v>
      </c>
      <c r="R9">
        <v>182</v>
      </c>
      <c r="S9" s="31">
        <f t="shared" si="0"/>
        <v>3.8307692307692309</v>
      </c>
      <c r="T9" s="14">
        <f t="shared" si="1"/>
        <v>194116.98888888888</v>
      </c>
    </row>
    <row r="10" spans="1:20" x14ac:dyDescent="0.25">
      <c r="A10" s="7">
        <v>9</v>
      </c>
      <c r="B10" t="s">
        <v>210</v>
      </c>
      <c r="C10" s="5">
        <v>44</v>
      </c>
      <c r="D10">
        <v>26</v>
      </c>
      <c r="E10">
        <v>91</v>
      </c>
      <c r="F10">
        <v>19</v>
      </c>
      <c r="G10">
        <v>4</v>
      </c>
      <c r="H10">
        <v>2</v>
      </c>
      <c r="I10" s="9">
        <v>3249135.8</v>
      </c>
      <c r="J10">
        <v>283.2</v>
      </c>
      <c r="K10">
        <v>73</v>
      </c>
      <c r="L10">
        <v>68.900000000000006</v>
      </c>
      <c r="M10">
        <v>1.762</v>
      </c>
      <c r="N10">
        <v>41.4</v>
      </c>
      <c r="O10">
        <v>9</v>
      </c>
      <c r="P10">
        <v>333</v>
      </c>
      <c r="Q10">
        <v>1036</v>
      </c>
      <c r="R10">
        <v>240</v>
      </c>
      <c r="S10" s="31">
        <f t="shared" si="0"/>
        <v>3.6593406593406592</v>
      </c>
      <c r="T10" s="14">
        <f t="shared" si="1"/>
        <v>124966.76153846153</v>
      </c>
    </row>
    <row r="11" spans="1:20" x14ac:dyDescent="0.25">
      <c r="A11" s="7">
        <v>10</v>
      </c>
      <c r="B11" t="s">
        <v>95</v>
      </c>
      <c r="C11" s="5">
        <v>27</v>
      </c>
      <c r="D11">
        <v>20</v>
      </c>
      <c r="E11">
        <v>69</v>
      </c>
      <c r="F11">
        <v>18</v>
      </c>
      <c r="G11">
        <v>8</v>
      </c>
      <c r="H11">
        <v>1</v>
      </c>
      <c r="I11" s="9">
        <v>3213375</v>
      </c>
      <c r="J11">
        <v>303.5</v>
      </c>
      <c r="K11">
        <v>59.4</v>
      </c>
      <c r="L11">
        <v>70.8</v>
      </c>
      <c r="M11">
        <v>1.827</v>
      </c>
      <c r="N11">
        <v>49.5</v>
      </c>
      <c r="O11">
        <v>10</v>
      </c>
      <c r="P11">
        <v>258</v>
      </c>
      <c r="Q11">
        <v>772</v>
      </c>
      <c r="R11">
        <v>181</v>
      </c>
      <c r="S11" s="31">
        <f t="shared" si="0"/>
        <v>3.7391304347826089</v>
      </c>
      <c r="T11" s="14">
        <f t="shared" si="1"/>
        <v>160668.75</v>
      </c>
    </row>
    <row r="12" spans="1:20" x14ac:dyDescent="0.25">
      <c r="A12" s="7">
        <v>11</v>
      </c>
      <c r="B12" t="s">
        <v>14</v>
      </c>
      <c r="C12" s="5">
        <v>50</v>
      </c>
      <c r="D12">
        <v>30</v>
      </c>
      <c r="E12">
        <v>101</v>
      </c>
      <c r="F12">
        <v>23</v>
      </c>
      <c r="G12">
        <v>3</v>
      </c>
      <c r="H12">
        <v>1</v>
      </c>
      <c r="I12" s="9">
        <v>2830045.8</v>
      </c>
      <c r="J12">
        <v>270</v>
      </c>
      <c r="K12">
        <v>75.900000000000006</v>
      </c>
      <c r="L12">
        <v>66.2</v>
      </c>
      <c r="M12">
        <v>1.804</v>
      </c>
      <c r="N12">
        <v>52.1</v>
      </c>
      <c r="O12">
        <v>4</v>
      </c>
      <c r="P12">
        <v>312</v>
      </c>
      <c r="Q12">
        <v>1211</v>
      </c>
      <c r="R12">
        <v>263</v>
      </c>
      <c r="S12" s="31">
        <f t="shared" si="0"/>
        <v>3.0891089108910892</v>
      </c>
      <c r="T12" s="14">
        <f t="shared" si="1"/>
        <v>94334.86</v>
      </c>
    </row>
    <row r="13" spans="1:20" x14ac:dyDescent="0.25">
      <c r="A13" s="7">
        <v>12</v>
      </c>
      <c r="B13" t="s">
        <v>10</v>
      </c>
      <c r="C13" s="5">
        <v>34</v>
      </c>
      <c r="D13">
        <v>24</v>
      </c>
      <c r="E13">
        <v>76</v>
      </c>
      <c r="F13">
        <v>18</v>
      </c>
      <c r="G13">
        <v>4</v>
      </c>
      <c r="H13">
        <v>2</v>
      </c>
      <c r="I13" s="9">
        <v>2665131.5</v>
      </c>
      <c r="J13">
        <v>285.2</v>
      </c>
      <c r="K13">
        <v>64.400000000000006</v>
      </c>
      <c r="L13">
        <v>64.5</v>
      </c>
      <c r="M13">
        <v>1.7609999999999999</v>
      </c>
      <c r="N13">
        <v>55.4</v>
      </c>
      <c r="O13">
        <v>3</v>
      </c>
      <c r="P13">
        <v>276</v>
      </c>
      <c r="Q13">
        <v>864</v>
      </c>
      <c r="R13">
        <v>201</v>
      </c>
      <c r="S13" s="31">
        <f t="shared" si="0"/>
        <v>3.6315789473684212</v>
      </c>
      <c r="T13" s="14">
        <f t="shared" si="1"/>
        <v>111047.14583333333</v>
      </c>
    </row>
    <row r="14" spans="1:20" x14ac:dyDescent="0.25">
      <c r="A14" s="7">
        <v>13</v>
      </c>
      <c r="B14" t="s">
        <v>0</v>
      </c>
      <c r="C14" s="5">
        <v>43</v>
      </c>
      <c r="D14">
        <v>24</v>
      </c>
      <c r="E14">
        <v>77</v>
      </c>
      <c r="F14">
        <v>17</v>
      </c>
      <c r="G14">
        <v>9</v>
      </c>
      <c r="H14">
        <v>0</v>
      </c>
      <c r="I14" s="9">
        <v>2658779</v>
      </c>
      <c r="J14">
        <v>305.39999999999998</v>
      </c>
      <c r="K14">
        <v>57.9</v>
      </c>
      <c r="L14">
        <v>65.099999999999994</v>
      </c>
      <c r="M14">
        <v>1.7789999999999999</v>
      </c>
      <c r="N14">
        <v>60.8</v>
      </c>
      <c r="O14">
        <v>14</v>
      </c>
      <c r="P14">
        <v>287</v>
      </c>
      <c r="Q14">
        <v>857</v>
      </c>
      <c r="R14">
        <v>201</v>
      </c>
      <c r="S14" s="31">
        <f t="shared" si="0"/>
        <v>3.7272727272727271</v>
      </c>
      <c r="T14" s="14">
        <f t="shared" si="1"/>
        <v>110782.45833333333</v>
      </c>
    </row>
    <row r="15" spans="1:20" x14ac:dyDescent="0.25">
      <c r="A15" s="7">
        <v>14</v>
      </c>
      <c r="B15" t="s">
        <v>50</v>
      </c>
      <c r="C15" s="5">
        <v>35</v>
      </c>
      <c r="D15">
        <v>15</v>
      </c>
      <c r="E15">
        <v>49</v>
      </c>
      <c r="F15">
        <v>11</v>
      </c>
      <c r="G15">
        <v>4</v>
      </c>
      <c r="H15">
        <v>2</v>
      </c>
      <c r="I15" s="9">
        <v>2615731</v>
      </c>
      <c r="J15">
        <v>293.89999999999998</v>
      </c>
      <c r="K15">
        <v>54.6</v>
      </c>
      <c r="L15">
        <v>61.5</v>
      </c>
      <c r="M15">
        <v>1.78</v>
      </c>
      <c r="N15">
        <v>47.1</v>
      </c>
      <c r="O15">
        <v>6</v>
      </c>
      <c r="P15">
        <v>172</v>
      </c>
      <c r="Q15">
        <v>527</v>
      </c>
      <c r="R15">
        <v>158</v>
      </c>
      <c r="S15" s="31">
        <f t="shared" si="0"/>
        <v>3.510204081632653</v>
      </c>
      <c r="T15" s="14">
        <f t="shared" si="1"/>
        <v>174382.06666666668</v>
      </c>
    </row>
    <row r="16" spans="1:20" x14ac:dyDescent="0.25">
      <c r="A16" s="7">
        <v>15</v>
      </c>
      <c r="B16" t="s">
        <v>70</v>
      </c>
      <c r="C16" s="5">
        <v>26</v>
      </c>
      <c r="D16">
        <v>19</v>
      </c>
      <c r="E16">
        <v>69</v>
      </c>
      <c r="F16">
        <v>18</v>
      </c>
      <c r="G16">
        <v>6</v>
      </c>
      <c r="H16">
        <v>1</v>
      </c>
      <c r="I16" s="9">
        <v>2592255.5</v>
      </c>
      <c r="J16">
        <v>300.10000000000002</v>
      </c>
      <c r="K16">
        <v>57.4</v>
      </c>
      <c r="L16">
        <v>66.3</v>
      </c>
      <c r="M16">
        <v>1.79</v>
      </c>
      <c r="N16">
        <v>39.299999999999997</v>
      </c>
      <c r="O16">
        <v>8</v>
      </c>
      <c r="P16">
        <v>249</v>
      </c>
      <c r="Q16">
        <v>763</v>
      </c>
      <c r="R16">
        <v>200</v>
      </c>
      <c r="S16" s="31">
        <f t="shared" si="0"/>
        <v>3.6086956521739131</v>
      </c>
      <c r="T16" s="14">
        <f t="shared" si="1"/>
        <v>136434.5</v>
      </c>
    </row>
    <row r="17" spans="1:20" x14ac:dyDescent="0.25">
      <c r="A17" s="7">
        <v>16</v>
      </c>
      <c r="B17" t="s">
        <v>19</v>
      </c>
      <c r="C17" s="5">
        <v>42</v>
      </c>
      <c r="D17">
        <v>25</v>
      </c>
      <c r="E17">
        <v>87</v>
      </c>
      <c r="F17">
        <v>21</v>
      </c>
      <c r="G17">
        <v>5</v>
      </c>
      <c r="H17">
        <v>0</v>
      </c>
      <c r="I17" s="9">
        <v>2580213.2999999998</v>
      </c>
      <c r="J17">
        <v>281.2</v>
      </c>
      <c r="K17">
        <v>71.5</v>
      </c>
      <c r="L17">
        <v>65.7</v>
      </c>
      <c r="M17">
        <v>1.734</v>
      </c>
      <c r="N17">
        <v>53.5</v>
      </c>
      <c r="O17">
        <v>4</v>
      </c>
      <c r="P17">
        <v>352</v>
      </c>
      <c r="Q17">
        <v>955</v>
      </c>
      <c r="R17">
        <v>227</v>
      </c>
      <c r="S17" s="31">
        <f t="shared" si="0"/>
        <v>4.0459770114942533</v>
      </c>
      <c r="T17" s="14">
        <f t="shared" si="1"/>
        <v>103208.53199999999</v>
      </c>
    </row>
    <row r="18" spans="1:20" x14ac:dyDescent="0.25">
      <c r="A18" s="7">
        <v>17</v>
      </c>
      <c r="B18" t="s">
        <v>97</v>
      </c>
      <c r="C18" s="5">
        <v>29</v>
      </c>
      <c r="D18">
        <v>18</v>
      </c>
      <c r="E18">
        <v>61</v>
      </c>
      <c r="F18">
        <v>17</v>
      </c>
      <c r="G18">
        <v>5</v>
      </c>
      <c r="H18">
        <v>0</v>
      </c>
      <c r="I18" s="9">
        <v>2480561.7999999998</v>
      </c>
      <c r="J18">
        <v>284.5</v>
      </c>
      <c r="K18">
        <v>64.3</v>
      </c>
      <c r="L18">
        <v>67.3</v>
      </c>
      <c r="M18">
        <v>1.774</v>
      </c>
      <c r="N18">
        <v>59.8</v>
      </c>
      <c r="O18">
        <v>8</v>
      </c>
      <c r="P18">
        <v>211</v>
      </c>
      <c r="Q18">
        <v>713</v>
      </c>
      <c r="R18">
        <v>144</v>
      </c>
      <c r="S18" s="31">
        <f t="shared" si="0"/>
        <v>3.459016393442623</v>
      </c>
      <c r="T18" s="14">
        <f t="shared" si="1"/>
        <v>137808.98888888888</v>
      </c>
    </row>
    <row r="19" spans="1:20" x14ac:dyDescent="0.25">
      <c r="A19" s="7">
        <v>18</v>
      </c>
      <c r="B19" t="s">
        <v>242</v>
      </c>
      <c r="C19" s="5">
        <v>24</v>
      </c>
      <c r="D19">
        <v>29</v>
      </c>
      <c r="E19">
        <v>99</v>
      </c>
      <c r="F19">
        <v>24</v>
      </c>
      <c r="G19">
        <v>4</v>
      </c>
      <c r="H19">
        <v>1</v>
      </c>
      <c r="I19" s="9">
        <v>2461482</v>
      </c>
      <c r="J19">
        <v>300.10000000000002</v>
      </c>
      <c r="K19">
        <v>61.4</v>
      </c>
      <c r="L19">
        <v>66.599999999999994</v>
      </c>
      <c r="M19">
        <v>1.796</v>
      </c>
      <c r="N19">
        <v>51.9</v>
      </c>
      <c r="O19">
        <v>12</v>
      </c>
      <c r="P19">
        <v>347</v>
      </c>
      <c r="Q19">
        <v>1061</v>
      </c>
      <c r="R19">
        <v>256</v>
      </c>
      <c r="S19" s="31">
        <f t="shared" si="0"/>
        <v>3.5050505050505052</v>
      </c>
      <c r="T19" s="14">
        <f t="shared" si="1"/>
        <v>84878.68965517242</v>
      </c>
    </row>
    <row r="20" spans="1:20" x14ac:dyDescent="0.25">
      <c r="A20" s="7">
        <v>19</v>
      </c>
      <c r="B20" t="s">
        <v>37</v>
      </c>
      <c r="C20" s="5">
        <v>31</v>
      </c>
      <c r="D20">
        <v>21</v>
      </c>
      <c r="E20">
        <v>74</v>
      </c>
      <c r="F20">
        <v>18</v>
      </c>
      <c r="G20">
        <v>6</v>
      </c>
      <c r="H20">
        <v>1</v>
      </c>
      <c r="I20" s="9">
        <v>2457329.2999999998</v>
      </c>
      <c r="J20">
        <v>293.10000000000002</v>
      </c>
      <c r="K20">
        <v>56.6</v>
      </c>
      <c r="L20">
        <v>62.4</v>
      </c>
      <c r="M20">
        <v>1.7150000000000001</v>
      </c>
      <c r="N20">
        <v>59.8</v>
      </c>
      <c r="O20">
        <v>13</v>
      </c>
      <c r="P20">
        <v>283</v>
      </c>
      <c r="Q20">
        <v>804</v>
      </c>
      <c r="R20">
        <v>212</v>
      </c>
      <c r="S20" s="31">
        <f t="shared" si="0"/>
        <v>3.8243243243243241</v>
      </c>
      <c r="T20" s="14">
        <f t="shared" si="1"/>
        <v>117015.68095238095</v>
      </c>
    </row>
    <row r="21" spans="1:20" x14ac:dyDescent="0.25">
      <c r="A21" s="7">
        <v>20</v>
      </c>
      <c r="B21" t="s">
        <v>8</v>
      </c>
      <c r="C21" s="5">
        <v>33</v>
      </c>
      <c r="D21">
        <v>27</v>
      </c>
      <c r="E21">
        <v>94</v>
      </c>
      <c r="F21">
        <v>22</v>
      </c>
      <c r="G21">
        <v>5</v>
      </c>
      <c r="H21">
        <v>0</v>
      </c>
      <c r="I21" s="9">
        <v>2391431.7999999998</v>
      </c>
      <c r="J21">
        <v>294</v>
      </c>
      <c r="K21">
        <v>61.6</v>
      </c>
      <c r="L21">
        <v>67.099999999999994</v>
      </c>
      <c r="M21">
        <v>1.7749999999999999</v>
      </c>
      <c r="N21">
        <v>44.4</v>
      </c>
      <c r="O21">
        <v>4</v>
      </c>
      <c r="P21">
        <v>332</v>
      </c>
      <c r="Q21">
        <v>1045</v>
      </c>
      <c r="R21">
        <v>238</v>
      </c>
      <c r="S21" s="31">
        <f t="shared" si="0"/>
        <v>3.5319148936170213</v>
      </c>
      <c r="T21" s="14">
        <f t="shared" si="1"/>
        <v>88571.54814814814</v>
      </c>
    </row>
    <row r="22" spans="1:20" x14ac:dyDescent="0.25">
      <c r="A22" s="7">
        <v>21</v>
      </c>
      <c r="B22" t="s">
        <v>51</v>
      </c>
      <c r="C22" s="5">
        <v>31</v>
      </c>
      <c r="D22">
        <v>26</v>
      </c>
      <c r="E22">
        <v>88</v>
      </c>
      <c r="F22">
        <v>22</v>
      </c>
      <c r="G22">
        <v>6</v>
      </c>
      <c r="H22">
        <v>0</v>
      </c>
      <c r="I22" s="9">
        <v>2310037.2999999998</v>
      </c>
      <c r="J22">
        <v>283.8</v>
      </c>
      <c r="K22">
        <v>65.8</v>
      </c>
      <c r="L22">
        <v>63.5</v>
      </c>
      <c r="M22">
        <v>1.7310000000000001</v>
      </c>
      <c r="N22">
        <v>62.7</v>
      </c>
      <c r="O22">
        <v>10</v>
      </c>
      <c r="P22">
        <v>348</v>
      </c>
      <c r="Q22">
        <v>947</v>
      </c>
      <c r="R22">
        <v>248</v>
      </c>
      <c r="S22" s="31">
        <f t="shared" si="0"/>
        <v>3.9545454545454546</v>
      </c>
      <c r="T22" s="14">
        <f t="shared" si="1"/>
        <v>88847.588461538457</v>
      </c>
    </row>
    <row r="23" spans="1:20" x14ac:dyDescent="0.25">
      <c r="A23" s="7">
        <v>22</v>
      </c>
      <c r="B23" t="s">
        <v>72</v>
      </c>
      <c r="C23" s="5">
        <v>40</v>
      </c>
      <c r="D23">
        <v>31</v>
      </c>
      <c r="E23">
        <v>110</v>
      </c>
      <c r="F23">
        <v>27</v>
      </c>
      <c r="G23">
        <v>6</v>
      </c>
      <c r="H23">
        <v>0</v>
      </c>
      <c r="I23" s="9">
        <v>2236455</v>
      </c>
      <c r="J23">
        <v>288.2</v>
      </c>
      <c r="K23">
        <v>69.8</v>
      </c>
      <c r="L23">
        <v>69.5</v>
      </c>
      <c r="M23">
        <v>1.78</v>
      </c>
      <c r="N23">
        <v>51.2</v>
      </c>
      <c r="O23">
        <v>16</v>
      </c>
      <c r="P23">
        <v>402</v>
      </c>
      <c r="Q23">
        <v>1185</v>
      </c>
      <c r="R23">
        <v>267</v>
      </c>
      <c r="S23" s="31">
        <f t="shared" si="0"/>
        <v>3.6545454545454548</v>
      </c>
      <c r="T23" s="14">
        <f t="shared" si="1"/>
        <v>72143.709677419349</v>
      </c>
    </row>
    <row r="24" spans="1:20" x14ac:dyDescent="0.25">
      <c r="A24" s="7">
        <v>23</v>
      </c>
      <c r="B24" t="s">
        <v>48</v>
      </c>
      <c r="C24" s="5">
        <v>36</v>
      </c>
      <c r="D24">
        <v>25</v>
      </c>
      <c r="E24">
        <v>81</v>
      </c>
      <c r="F24">
        <v>20</v>
      </c>
      <c r="G24">
        <v>4</v>
      </c>
      <c r="H24">
        <v>1</v>
      </c>
      <c r="I24" s="9">
        <v>2202506.2999999998</v>
      </c>
      <c r="J24">
        <v>300.60000000000002</v>
      </c>
      <c r="K24">
        <v>59.3</v>
      </c>
      <c r="L24">
        <v>66</v>
      </c>
      <c r="M24">
        <v>1.802</v>
      </c>
      <c r="N24">
        <v>49.1</v>
      </c>
      <c r="O24">
        <v>6</v>
      </c>
      <c r="P24">
        <v>284</v>
      </c>
      <c r="Q24">
        <v>919</v>
      </c>
      <c r="R24">
        <v>224</v>
      </c>
      <c r="S24" s="31">
        <f t="shared" si="0"/>
        <v>3.5061728395061729</v>
      </c>
      <c r="T24" s="14">
        <f t="shared" si="1"/>
        <v>88100.251999999993</v>
      </c>
    </row>
    <row r="25" spans="1:20" x14ac:dyDescent="0.25">
      <c r="A25" s="7">
        <v>24</v>
      </c>
      <c r="B25" t="s">
        <v>203</v>
      </c>
      <c r="C25" s="5">
        <v>33</v>
      </c>
      <c r="D25">
        <v>34</v>
      </c>
      <c r="E25">
        <v>123</v>
      </c>
      <c r="F25">
        <v>27</v>
      </c>
      <c r="G25">
        <v>3</v>
      </c>
      <c r="H25">
        <v>1</v>
      </c>
      <c r="I25" s="9">
        <v>2198368.2999999998</v>
      </c>
      <c r="J25">
        <v>295.2</v>
      </c>
      <c r="K25">
        <v>63.4</v>
      </c>
      <c r="L25">
        <v>64.5</v>
      </c>
      <c r="M25">
        <v>1.8120000000000001</v>
      </c>
      <c r="N25">
        <v>47.3</v>
      </c>
      <c r="O25">
        <v>6</v>
      </c>
      <c r="P25">
        <v>431</v>
      </c>
      <c r="Q25">
        <v>1289</v>
      </c>
      <c r="R25">
        <v>373</v>
      </c>
      <c r="S25" s="31">
        <f t="shared" si="0"/>
        <v>3.5040650406504064</v>
      </c>
      <c r="T25" s="14">
        <f t="shared" si="1"/>
        <v>64657.891176470584</v>
      </c>
    </row>
    <row r="26" spans="1:20" x14ac:dyDescent="0.25">
      <c r="A26" s="7">
        <v>25</v>
      </c>
      <c r="B26" t="s">
        <v>45</v>
      </c>
      <c r="C26" s="5">
        <v>47</v>
      </c>
      <c r="D26">
        <v>27</v>
      </c>
      <c r="E26">
        <v>90</v>
      </c>
      <c r="F26">
        <v>20</v>
      </c>
      <c r="G26">
        <v>5</v>
      </c>
      <c r="H26">
        <v>1</v>
      </c>
      <c r="I26" s="9">
        <v>2185309.7999999998</v>
      </c>
      <c r="J26">
        <v>289.3</v>
      </c>
      <c r="K26">
        <v>66.5</v>
      </c>
      <c r="L26">
        <v>65.900000000000006</v>
      </c>
      <c r="M26">
        <v>1.7729999999999999</v>
      </c>
      <c r="N26">
        <v>54.6</v>
      </c>
      <c r="O26">
        <v>8</v>
      </c>
      <c r="P26">
        <v>323</v>
      </c>
      <c r="Q26">
        <v>937</v>
      </c>
      <c r="R26">
        <v>247</v>
      </c>
      <c r="S26" s="31">
        <f t="shared" si="0"/>
        <v>3.588888888888889</v>
      </c>
      <c r="T26" s="14">
        <f t="shared" si="1"/>
        <v>80937.399999999994</v>
      </c>
    </row>
    <row r="27" spans="1:20" x14ac:dyDescent="0.25">
      <c r="A27" s="7">
        <v>26</v>
      </c>
      <c r="B27" t="s">
        <v>119</v>
      </c>
      <c r="C27" s="5">
        <v>48</v>
      </c>
      <c r="D27">
        <v>29</v>
      </c>
      <c r="E27">
        <v>95</v>
      </c>
      <c r="F27">
        <v>20</v>
      </c>
      <c r="G27">
        <v>2</v>
      </c>
      <c r="H27">
        <v>1</v>
      </c>
      <c r="I27" s="9">
        <v>2171927.7999999998</v>
      </c>
      <c r="J27">
        <v>278.89999999999998</v>
      </c>
      <c r="K27">
        <v>73.5</v>
      </c>
      <c r="L27">
        <v>69.099999999999994</v>
      </c>
      <c r="M27">
        <v>1.766</v>
      </c>
      <c r="N27">
        <v>49.6</v>
      </c>
      <c r="O27">
        <v>4</v>
      </c>
      <c r="P27">
        <v>336</v>
      </c>
      <c r="Q27">
        <v>1048</v>
      </c>
      <c r="R27">
        <v>225</v>
      </c>
      <c r="S27" s="31">
        <f t="shared" si="0"/>
        <v>3.5368421052631578</v>
      </c>
      <c r="T27" s="14">
        <f t="shared" si="1"/>
        <v>74894.062068965504</v>
      </c>
    </row>
    <row r="28" spans="1:20" x14ac:dyDescent="0.25">
      <c r="A28" s="7">
        <v>27</v>
      </c>
      <c r="B28" t="s">
        <v>84</v>
      </c>
      <c r="C28" s="5">
        <v>41</v>
      </c>
      <c r="D28">
        <v>27</v>
      </c>
      <c r="E28">
        <v>92</v>
      </c>
      <c r="F28">
        <v>22</v>
      </c>
      <c r="G28">
        <v>6</v>
      </c>
      <c r="H28">
        <v>0</v>
      </c>
      <c r="I28" s="9">
        <v>2133149</v>
      </c>
      <c r="J28">
        <v>302.3</v>
      </c>
      <c r="K28">
        <v>57.3</v>
      </c>
      <c r="L28">
        <v>65.5</v>
      </c>
      <c r="M28">
        <v>1.776</v>
      </c>
      <c r="N28">
        <v>35.5</v>
      </c>
      <c r="O28">
        <v>9</v>
      </c>
      <c r="P28">
        <v>327</v>
      </c>
      <c r="Q28">
        <v>965</v>
      </c>
      <c r="R28">
        <v>264</v>
      </c>
      <c r="S28" s="31">
        <f t="shared" si="0"/>
        <v>3.5543478260869565</v>
      </c>
      <c r="T28" s="14">
        <f t="shared" si="1"/>
        <v>79005.518518518526</v>
      </c>
    </row>
    <row r="29" spans="1:20" x14ac:dyDescent="0.25">
      <c r="A29" s="7">
        <v>28</v>
      </c>
      <c r="B29" t="s">
        <v>39</v>
      </c>
      <c r="C29" s="5">
        <v>37</v>
      </c>
      <c r="D29">
        <v>28</v>
      </c>
      <c r="E29">
        <v>100</v>
      </c>
      <c r="F29">
        <v>23</v>
      </c>
      <c r="G29">
        <v>7</v>
      </c>
      <c r="H29">
        <v>0</v>
      </c>
      <c r="I29" s="9">
        <v>2103550</v>
      </c>
      <c r="J29">
        <v>292.10000000000002</v>
      </c>
      <c r="K29">
        <v>61.6</v>
      </c>
      <c r="L29">
        <v>64.599999999999994</v>
      </c>
      <c r="M29">
        <v>1.7509999999999999</v>
      </c>
      <c r="N29">
        <v>50.3</v>
      </c>
      <c r="O29">
        <v>4</v>
      </c>
      <c r="P29">
        <v>374</v>
      </c>
      <c r="Q29">
        <v>1071</v>
      </c>
      <c r="R29">
        <v>256</v>
      </c>
      <c r="S29" s="31">
        <f t="shared" si="0"/>
        <v>3.74</v>
      </c>
      <c r="T29" s="14">
        <f t="shared" si="1"/>
        <v>75126.78571428571</v>
      </c>
    </row>
    <row r="30" spans="1:20" x14ac:dyDescent="0.25">
      <c r="A30" s="7">
        <v>29</v>
      </c>
      <c r="B30" t="s">
        <v>17</v>
      </c>
      <c r="C30" s="5">
        <v>27</v>
      </c>
      <c r="D30">
        <v>29</v>
      </c>
      <c r="E30">
        <v>91</v>
      </c>
      <c r="F30">
        <v>21</v>
      </c>
      <c r="G30">
        <v>6</v>
      </c>
      <c r="H30">
        <v>0</v>
      </c>
      <c r="I30" s="9">
        <v>2074329.1</v>
      </c>
      <c r="J30">
        <v>293.60000000000002</v>
      </c>
      <c r="K30">
        <v>57.5</v>
      </c>
      <c r="L30">
        <v>65.400000000000006</v>
      </c>
      <c r="M30">
        <v>1.796</v>
      </c>
      <c r="N30">
        <v>52.2</v>
      </c>
      <c r="O30">
        <v>13</v>
      </c>
      <c r="P30">
        <v>296</v>
      </c>
      <c r="Q30">
        <v>990</v>
      </c>
      <c r="R30">
        <v>246</v>
      </c>
      <c r="S30" s="31">
        <f t="shared" si="0"/>
        <v>3.2527472527472527</v>
      </c>
      <c r="T30" s="14">
        <f t="shared" si="1"/>
        <v>71528.589655172414</v>
      </c>
    </row>
    <row r="31" spans="1:20" x14ac:dyDescent="0.25">
      <c r="A31" s="7">
        <v>30</v>
      </c>
      <c r="B31" t="s">
        <v>220</v>
      </c>
      <c r="C31" s="5">
        <v>27</v>
      </c>
      <c r="D31">
        <v>28</v>
      </c>
      <c r="E31">
        <v>86</v>
      </c>
      <c r="F31">
        <v>17</v>
      </c>
      <c r="G31">
        <v>7</v>
      </c>
      <c r="H31">
        <v>1</v>
      </c>
      <c r="I31" s="9">
        <v>2050067.8</v>
      </c>
      <c r="J31">
        <v>302.2</v>
      </c>
      <c r="K31">
        <v>60.7</v>
      </c>
      <c r="L31">
        <v>67.5</v>
      </c>
      <c r="M31">
        <v>1.7729999999999999</v>
      </c>
      <c r="N31">
        <v>42</v>
      </c>
      <c r="O31">
        <v>11</v>
      </c>
      <c r="P31">
        <v>304</v>
      </c>
      <c r="Q31">
        <v>912</v>
      </c>
      <c r="R31">
        <v>206</v>
      </c>
      <c r="S31" s="31">
        <f t="shared" si="0"/>
        <v>3.5348837209302326</v>
      </c>
      <c r="T31" s="14">
        <f t="shared" si="1"/>
        <v>73216.707142857151</v>
      </c>
    </row>
    <row r="32" spans="1:20" x14ac:dyDescent="0.25">
      <c r="A32" s="7">
        <v>31</v>
      </c>
      <c r="B32" t="s">
        <v>71</v>
      </c>
      <c r="C32" s="5">
        <v>29</v>
      </c>
      <c r="D32">
        <v>34</v>
      </c>
      <c r="E32">
        <v>105</v>
      </c>
      <c r="F32">
        <v>20</v>
      </c>
      <c r="G32">
        <v>3</v>
      </c>
      <c r="H32">
        <v>1</v>
      </c>
      <c r="I32" s="9">
        <v>1993850.6</v>
      </c>
      <c r="J32">
        <v>291.7</v>
      </c>
      <c r="K32">
        <v>60.8</v>
      </c>
      <c r="L32">
        <v>66.099999999999994</v>
      </c>
      <c r="M32">
        <v>1.7649999999999999</v>
      </c>
      <c r="N32">
        <v>56.3</v>
      </c>
      <c r="O32">
        <v>7</v>
      </c>
      <c r="P32">
        <v>382</v>
      </c>
      <c r="Q32">
        <v>1206</v>
      </c>
      <c r="R32">
        <v>260</v>
      </c>
      <c r="S32" s="31">
        <f t="shared" si="0"/>
        <v>3.638095238095238</v>
      </c>
      <c r="T32" s="14">
        <f t="shared" si="1"/>
        <v>58642.664705882358</v>
      </c>
    </row>
    <row r="33" spans="1:20" x14ac:dyDescent="0.25">
      <c r="A33" s="7">
        <v>32</v>
      </c>
      <c r="B33" t="s">
        <v>96</v>
      </c>
      <c r="C33" s="5">
        <v>37</v>
      </c>
      <c r="D33">
        <v>29</v>
      </c>
      <c r="E33">
        <v>98</v>
      </c>
      <c r="F33">
        <v>22</v>
      </c>
      <c r="G33">
        <v>5</v>
      </c>
      <c r="H33">
        <v>0</v>
      </c>
      <c r="I33" s="9">
        <v>1933048.6</v>
      </c>
      <c r="J33">
        <v>288.8</v>
      </c>
      <c r="K33">
        <v>61.7</v>
      </c>
      <c r="L33">
        <v>65.400000000000006</v>
      </c>
      <c r="M33">
        <v>1.764</v>
      </c>
      <c r="N33">
        <v>55.2</v>
      </c>
      <c r="O33">
        <v>13</v>
      </c>
      <c r="P33">
        <v>347</v>
      </c>
      <c r="Q33">
        <v>1114</v>
      </c>
      <c r="R33">
        <v>256</v>
      </c>
      <c r="S33" s="31">
        <f t="shared" si="0"/>
        <v>3.5408163265306123</v>
      </c>
      <c r="T33" s="14">
        <f t="shared" si="1"/>
        <v>66656.848275862067</v>
      </c>
    </row>
    <row r="34" spans="1:20" x14ac:dyDescent="0.25">
      <c r="A34" s="7">
        <v>33</v>
      </c>
      <c r="B34" t="s">
        <v>44</v>
      </c>
      <c r="C34" s="5">
        <v>30</v>
      </c>
      <c r="D34">
        <v>26</v>
      </c>
      <c r="E34">
        <v>93</v>
      </c>
      <c r="F34">
        <v>22</v>
      </c>
      <c r="G34">
        <v>5</v>
      </c>
      <c r="H34">
        <v>1</v>
      </c>
      <c r="I34" s="9">
        <v>1931676.1</v>
      </c>
      <c r="J34">
        <v>298</v>
      </c>
      <c r="K34">
        <v>60.7</v>
      </c>
      <c r="L34">
        <v>66.7</v>
      </c>
      <c r="M34">
        <v>1.746</v>
      </c>
      <c r="N34">
        <v>57.2</v>
      </c>
      <c r="O34">
        <v>8</v>
      </c>
      <c r="P34">
        <v>353</v>
      </c>
      <c r="Q34">
        <v>972</v>
      </c>
      <c r="R34">
        <v>239</v>
      </c>
      <c r="S34" s="31">
        <f t="shared" ref="S34:S65" si="2">P34/E34</f>
        <v>3.795698924731183</v>
      </c>
      <c r="T34" s="14">
        <f t="shared" si="1"/>
        <v>74295.234615384616</v>
      </c>
    </row>
    <row r="35" spans="1:20" x14ac:dyDescent="0.25">
      <c r="A35" s="7">
        <v>34</v>
      </c>
      <c r="B35" t="s">
        <v>55</v>
      </c>
      <c r="C35" s="5">
        <v>39</v>
      </c>
      <c r="D35">
        <v>27</v>
      </c>
      <c r="E35">
        <v>85</v>
      </c>
      <c r="F35">
        <v>17</v>
      </c>
      <c r="G35">
        <v>3</v>
      </c>
      <c r="H35">
        <v>1</v>
      </c>
      <c r="I35" s="9">
        <v>1897998.1</v>
      </c>
      <c r="J35">
        <v>289.10000000000002</v>
      </c>
      <c r="K35">
        <v>61.7</v>
      </c>
      <c r="L35">
        <v>63.5</v>
      </c>
      <c r="M35">
        <v>1.7789999999999999</v>
      </c>
      <c r="N35">
        <v>41.7</v>
      </c>
      <c r="O35">
        <v>9</v>
      </c>
      <c r="P35">
        <v>279</v>
      </c>
      <c r="Q35">
        <v>956</v>
      </c>
      <c r="R35">
        <v>257</v>
      </c>
      <c r="S35" s="31">
        <f t="shared" si="2"/>
        <v>3.2823529411764705</v>
      </c>
      <c r="T35" s="14">
        <f t="shared" si="1"/>
        <v>70296.22592592593</v>
      </c>
    </row>
    <row r="36" spans="1:20" x14ac:dyDescent="0.25">
      <c r="A36" s="7">
        <v>35</v>
      </c>
      <c r="B36" t="s">
        <v>218</v>
      </c>
      <c r="C36" s="5">
        <v>34</v>
      </c>
      <c r="D36">
        <v>28</v>
      </c>
      <c r="E36">
        <v>91</v>
      </c>
      <c r="F36">
        <v>18</v>
      </c>
      <c r="G36">
        <v>3</v>
      </c>
      <c r="H36">
        <v>1</v>
      </c>
      <c r="I36" s="9">
        <v>1888567.6</v>
      </c>
      <c r="J36">
        <v>292.89999999999998</v>
      </c>
      <c r="K36">
        <v>62.1</v>
      </c>
      <c r="L36">
        <v>66.099999999999994</v>
      </c>
      <c r="M36">
        <v>1.7689999999999999</v>
      </c>
      <c r="N36">
        <v>49.6</v>
      </c>
      <c r="O36">
        <v>12</v>
      </c>
      <c r="P36">
        <v>313</v>
      </c>
      <c r="Q36">
        <v>1022</v>
      </c>
      <c r="R36">
        <v>236</v>
      </c>
      <c r="S36" s="31">
        <f t="shared" si="2"/>
        <v>3.4395604395604398</v>
      </c>
      <c r="T36" s="14">
        <f t="shared" si="1"/>
        <v>67448.842857142867</v>
      </c>
    </row>
    <row r="37" spans="1:20" x14ac:dyDescent="0.25">
      <c r="A37" s="7">
        <v>36</v>
      </c>
      <c r="B37" t="s">
        <v>208</v>
      </c>
      <c r="C37" s="5">
        <v>31</v>
      </c>
      <c r="D37">
        <v>32</v>
      </c>
      <c r="E37">
        <v>99</v>
      </c>
      <c r="F37">
        <v>19</v>
      </c>
      <c r="G37">
        <v>4</v>
      </c>
      <c r="H37">
        <v>1</v>
      </c>
      <c r="I37" s="9">
        <v>1827573.5</v>
      </c>
      <c r="J37">
        <v>290.3</v>
      </c>
      <c r="K37">
        <v>64.2</v>
      </c>
      <c r="L37">
        <v>65</v>
      </c>
      <c r="M37">
        <v>1.762</v>
      </c>
      <c r="N37">
        <v>48.3</v>
      </c>
      <c r="O37">
        <v>8</v>
      </c>
      <c r="P37">
        <v>369</v>
      </c>
      <c r="Q37">
        <v>1062</v>
      </c>
      <c r="R37">
        <v>281</v>
      </c>
      <c r="S37" s="31">
        <f t="shared" si="2"/>
        <v>3.7272727272727271</v>
      </c>
      <c r="T37" s="14">
        <f t="shared" si="1"/>
        <v>57111.671875</v>
      </c>
    </row>
    <row r="38" spans="1:20" x14ac:dyDescent="0.25">
      <c r="A38" s="7">
        <v>37</v>
      </c>
      <c r="B38" t="s">
        <v>206</v>
      </c>
      <c r="C38" s="5">
        <v>33</v>
      </c>
      <c r="D38">
        <v>30</v>
      </c>
      <c r="E38">
        <v>99</v>
      </c>
      <c r="F38">
        <v>21</v>
      </c>
      <c r="G38">
        <v>5</v>
      </c>
      <c r="H38">
        <v>0</v>
      </c>
      <c r="I38" s="9">
        <v>1819547</v>
      </c>
      <c r="J38">
        <v>284.89999999999998</v>
      </c>
      <c r="K38">
        <v>62.4</v>
      </c>
      <c r="L38">
        <v>61.9</v>
      </c>
      <c r="M38">
        <v>1.738</v>
      </c>
      <c r="N38">
        <v>56.7</v>
      </c>
      <c r="O38">
        <v>11</v>
      </c>
      <c r="P38">
        <v>349</v>
      </c>
      <c r="Q38">
        <v>1028</v>
      </c>
      <c r="R38">
        <v>272</v>
      </c>
      <c r="S38" s="31">
        <f t="shared" si="2"/>
        <v>3.5252525252525251</v>
      </c>
      <c r="T38" s="14">
        <f t="shared" si="1"/>
        <v>60651.566666666666</v>
      </c>
    </row>
    <row r="39" spans="1:20" x14ac:dyDescent="0.25">
      <c r="A39" s="7">
        <v>38</v>
      </c>
      <c r="B39" t="s">
        <v>18</v>
      </c>
      <c r="C39" s="5">
        <v>47</v>
      </c>
      <c r="D39">
        <v>22</v>
      </c>
      <c r="E39">
        <v>70</v>
      </c>
      <c r="F39">
        <v>16</v>
      </c>
      <c r="G39">
        <v>4</v>
      </c>
      <c r="H39">
        <v>0</v>
      </c>
      <c r="I39" s="9">
        <v>1804179</v>
      </c>
      <c r="J39">
        <v>296.39999999999998</v>
      </c>
      <c r="K39">
        <v>57.5</v>
      </c>
      <c r="L39">
        <v>66.3</v>
      </c>
      <c r="M39">
        <v>1.7969999999999999</v>
      </c>
      <c r="N39">
        <v>55.2</v>
      </c>
      <c r="O39">
        <v>9</v>
      </c>
      <c r="P39">
        <v>262</v>
      </c>
      <c r="Q39">
        <v>760</v>
      </c>
      <c r="R39">
        <v>203</v>
      </c>
      <c r="S39" s="31">
        <f t="shared" si="2"/>
        <v>3.7428571428571429</v>
      </c>
      <c r="T39" s="14">
        <f t="shared" si="1"/>
        <v>82008.136363636368</v>
      </c>
    </row>
    <row r="40" spans="1:20" x14ac:dyDescent="0.25">
      <c r="A40" s="7">
        <v>39</v>
      </c>
      <c r="B40" t="s">
        <v>202</v>
      </c>
      <c r="C40" s="5">
        <v>31</v>
      </c>
      <c r="D40">
        <v>30</v>
      </c>
      <c r="E40">
        <v>95</v>
      </c>
      <c r="F40">
        <v>21</v>
      </c>
      <c r="G40">
        <v>5</v>
      </c>
      <c r="H40">
        <v>0</v>
      </c>
      <c r="I40" s="9">
        <v>1796440.8</v>
      </c>
      <c r="J40">
        <v>290</v>
      </c>
      <c r="K40">
        <v>66.900000000000006</v>
      </c>
      <c r="L40">
        <v>66.7</v>
      </c>
      <c r="M40">
        <v>1.762</v>
      </c>
      <c r="N40">
        <v>49.6</v>
      </c>
      <c r="O40">
        <v>3</v>
      </c>
      <c r="P40">
        <v>353</v>
      </c>
      <c r="Q40">
        <v>1069</v>
      </c>
      <c r="R40">
        <v>245</v>
      </c>
      <c r="S40" s="31">
        <f t="shared" si="2"/>
        <v>3.7157894736842105</v>
      </c>
      <c r="T40" s="14">
        <f t="shared" si="1"/>
        <v>59881.36</v>
      </c>
    </row>
    <row r="41" spans="1:20" x14ac:dyDescent="0.25">
      <c r="A41" s="7">
        <v>40</v>
      </c>
      <c r="B41" t="s">
        <v>38</v>
      </c>
      <c r="C41" s="5">
        <v>37</v>
      </c>
      <c r="D41">
        <v>24</v>
      </c>
      <c r="E41">
        <v>73</v>
      </c>
      <c r="F41">
        <v>18</v>
      </c>
      <c r="G41">
        <v>3</v>
      </c>
      <c r="H41">
        <v>1</v>
      </c>
      <c r="I41" s="9">
        <v>1765373.6</v>
      </c>
      <c r="J41">
        <v>288.8</v>
      </c>
      <c r="K41">
        <v>65</v>
      </c>
      <c r="L41">
        <v>64.2</v>
      </c>
      <c r="M41">
        <v>1.7809999999999999</v>
      </c>
      <c r="N41">
        <v>52.9</v>
      </c>
      <c r="O41">
        <v>4</v>
      </c>
      <c r="P41">
        <v>254</v>
      </c>
      <c r="Q41">
        <v>824</v>
      </c>
      <c r="R41">
        <v>201</v>
      </c>
      <c r="S41" s="31">
        <f t="shared" si="2"/>
        <v>3.4794520547945207</v>
      </c>
      <c r="T41" s="14">
        <f t="shared" si="1"/>
        <v>73557.233333333337</v>
      </c>
    </row>
    <row r="42" spans="1:20" x14ac:dyDescent="0.25">
      <c r="A42" s="7">
        <v>41</v>
      </c>
      <c r="B42" t="s">
        <v>101</v>
      </c>
      <c r="C42" s="5">
        <v>41</v>
      </c>
      <c r="D42">
        <v>16</v>
      </c>
      <c r="E42">
        <v>53</v>
      </c>
      <c r="F42">
        <v>14</v>
      </c>
      <c r="G42">
        <v>6</v>
      </c>
      <c r="H42">
        <v>0</v>
      </c>
      <c r="I42" s="9">
        <v>1764227</v>
      </c>
      <c r="J42">
        <v>288.2</v>
      </c>
      <c r="K42">
        <v>59.1</v>
      </c>
      <c r="L42">
        <v>65.400000000000006</v>
      </c>
      <c r="M42">
        <v>1.752</v>
      </c>
      <c r="N42">
        <v>56.6</v>
      </c>
      <c r="O42">
        <v>3</v>
      </c>
      <c r="P42">
        <v>177</v>
      </c>
      <c r="Q42">
        <v>568</v>
      </c>
      <c r="R42">
        <v>113</v>
      </c>
      <c r="S42" s="31">
        <f t="shared" si="2"/>
        <v>3.3396226415094339</v>
      </c>
      <c r="T42" s="14">
        <f t="shared" si="1"/>
        <v>110264.1875</v>
      </c>
    </row>
    <row r="43" spans="1:20" x14ac:dyDescent="0.25">
      <c r="A43" s="7">
        <v>42</v>
      </c>
      <c r="B43" t="s">
        <v>156</v>
      </c>
      <c r="C43" s="5">
        <v>41</v>
      </c>
      <c r="D43">
        <v>25</v>
      </c>
      <c r="E43">
        <v>77</v>
      </c>
      <c r="F43">
        <v>16</v>
      </c>
      <c r="G43">
        <v>2</v>
      </c>
      <c r="H43">
        <v>0</v>
      </c>
      <c r="I43" s="9">
        <v>1759920.8</v>
      </c>
      <c r="J43">
        <v>310.10000000000002</v>
      </c>
      <c r="K43">
        <v>49.3</v>
      </c>
      <c r="L43">
        <v>62</v>
      </c>
      <c r="M43">
        <v>1.7849999999999999</v>
      </c>
      <c r="N43">
        <v>48.7</v>
      </c>
      <c r="O43">
        <v>6</v>
      </c>
      <c r="P43">
        <v>260</v>
      </c>
      <c r="Q43">
        <v>770</v>
      </c>
      <c r="R43">
        <v>233</v>
      </c>
      <c r="S43" s="31">
        <f t="shared" si="2"/>
        <v>3.3766233766233764</v>
      </c>
      <c r="T43" s="14">
        <f t="shared" si="1"/>
        <v>70396.831999999995</v>
      </c>
    </row>
    <row r="44" spans="1:20" x14ac:dyDescent="0.25">
      <c r="A44" s="7">
        <v>43</v>
      </c>
      <c r="B44" t="s">
        <v>32</v>
      </c>
      <c r="C44" s="5">
        <v>34</v>
      </c>
      <c r="D44">
        <v>26</v>
      </c>
      <c r="E44">
        <v>91</v>
      </c>
      <c r="F44">
        <v>23</v>
      </c>
      <c r="G44">
        <v>5</v>
      </c>
      <c r="H44">
        <v>0</v>
      </c>
      <c r="I44" s="9">
        <v>1733049</v>
      </c>
      <c r="J44">
        <v>285.5</v>
      </c>
      <c r="K44">
        <v>60.6</v>
      </c>
      <c r="L44">
        <v>65</v>
      </c>
      <c r="M44">
        <v>1.7589999999999999</v>
      </c>
      <c r="N44">
        <v>54.4</v>
      </c>
      <c r="O44">
        <v>7</v>
      </c>
      <c r="P44">
        <v>320</v>
      </c>
      <c r="Q44">
        <v>1050</v>
      </c>
      <c r="R44">
        <v>239</v>
      </c>
      <c r="S44" s="31">
        <f t="shared" si="2"/>
        <v>3.5164835164835164</v>
      </c>
      <c r="T44" s="14">
        <f t="shared" si="1"/>
        <v>66655.730769230766</v>
      </c>
    </row>
    <row r="45" spans="1:20" x14ac:dyDescent="0.25">
      <c r="A45" s="7">
        <v>44</v>
      </c>
      <c r="B45" t="s">
        <v>42</v>
      </c>
      <c r="C45" s="5">
        <v>40</v>
      </c>
      <c r="D45">
        <v>32</v>
      </c>
      <c r="E45">
        <v>93</v>
      </c>
      <c r="F45">
        <v>16</v>
      </c>
      <c r="G45">
        <v>3</v>
      </c>
      <c r="H45">
        <v>1</v>
      </c>
      <c r="I45" s="9">
        <v>1711228.6</v>
      </c>
      <c r="J45">
        <v>286.10000000000002</v>
      </c>
      <c r="K45">
        <v>57.3</v>
      </c>
      <c r="L45">
        <v>65</v>
      </c>
      <c r="M45">
        <v>1.7829999999999999</v>
      </c>
      <c r="N45">
        <v>46.6</v>
      </c>
      <c r="O45">
        <v>10</v>
      </c>
      <c r="P45">
        <v>308</v>
      </c>
      <c r="Q45">
        <v>1068</v>
      </c>
      <c r="R45">
        <v>248</v>
      </c>
      <c r="S45" s="31">
        <f t="shared" si="2"/>
        <v>3.3118279569892475</v>
      </c>
      <c r="T45" s="14">
        <f t="shared" si="1"/>
        <v>53475.893750000003</v>
      </c>
    </row>
    <row r="46" spans="1:20" x14ac:dyDescent="0.25">
      <c r="A46" s="7">
        <v>45</v>
      </c>
      <c r="B46" t="s">
        <v>33</v>
      </c>
      <c r="C46" s="5">
        <v>45</v>
      </c>
      <c r="D46">
        <v>23</v>
      </c>
      <c r="E46">
        <v>71</v>
      </c>
      <c r="F46">
        <v>14</v>
      </c>
      <c r="G46">
        <v>4</v>
      </c>
      <c r="H46">
        <v>1</v>
      </c>
      <c r="I46" s="9">
        <v>1700535</v>
      </c>
      <c r="J46">
        <v>274.8</v>
      </c>
      <c r="K46">
        <v>60.7</v>
      </c>
      <c r="L46">
        <v>62.1</v>
      </c>
      <c r="M46">
        <v>1.7390000000000001</v>
      </c>
      <c r="N46">
        <v>48.7</v>
      </c>
      <c r="O46">
        <v>5</v>
      </c>
      <c r="P46">
        <v>262</v>
      </c>
      <c r="Q46">
        <v>752</v>
      </c>
      <c r="R46">
        <v>198</v>
      </c>
      <c r="S46" s="31">
        <f t="shared" si="2"/>
        <v>3.6901408450704225</v>
      </c>
      <c r="T46" s="14">
        <f t="shared" si="1"/>
        <v>73936.304347826081</v>
      </c>
    </row>
    <row r="47" spans="1:20" x14ac:dyDescent="0.25">
      <c r="A47" s="7">
        <v>46</v>
      </c>
      <c r="B47" t="s">
        <v>49</v>
      </c>
      <c r="C47" s="5">
        <v>48</v>
      </c>
      <c r="D47">
        <v>20</v>
      </c>
      <c r="E47">
        <v>67</v>
      </c>
      <c r="F47">
        <v>15</v>
      </c>
      <c r="G47">
        <v>4</v>
      </c>
      <c r="H47">
        <v>0</v>
      </c>
      <c r="I47" s="9">
        <v>1655416.1</v>
      </c>
      <c r="J47">
        <v>285.89999999999998</v>
      </c>
      <c r="K47">
        <v>64.3</v>
      </c>
      <c r="L47">
        <v>67.599999999999994</v>
      </c>
      <c r="M47">
        <v>1.8</v>
      </c>
      <c r="N47">
        <v>45.8</v>
      </c>
      <c r="O47">
        <v>6</v>
      </c>
      <c r="P47">
        <v>226</v>
      </c>
      <c r="Q47">
        <v>759</v>
      </c>
      <c r="R47">
        <v>192</v>
      </c>
      <c r="S47" s="31">
        <f t="shared" si="2"/>
        <v>3.3731343283582089</v>
      </c>
      <c r="T47" s="14">
        <f t="shared" si="1"/>
        <v>82770.805000000008</v>
      </c>
    </row>
    <row r="48" spans="1:20" x14ac:dyDescent="0.25">
      <c r="A48" s="7">
        <v>47</v>
      </c>
      <c r="B48" t="s">
        <v>7</v>
      </c>
      <c r="C48" s="5">
        <v>37</v>
      </c>
      <c r="D48">
        <v>11</v>
      </c>
      <c r="E48">
        <v>44</v>
      </c>
      <c r="F48">
        <v>11</v>
      </c>
      <c r="G48">
        <v>5</v>
      </c>
      <c r="H48">
        <v>0</v>
      </c>
      <c r="I48" s="9">
        <v>1627183.6</v>
      </c>
      <c r="O48">
        <v>6</v>
      </c>
      <c r="P48">
        <v>174</v>
      </c>
      <c r="Q48">
        <v>478</v>
      </c>
      <c r="R48">
        <v>115</v>
      </c>
      <c r="S48" s="31">
        <f t="shared" si="2"/>
        <v>3.9545454545454546</v>
      </c>
      <c r="T48" s="14">
        <f t="shared" si="1"/>
        <v>147925.78181818183</v>
      </c>
    </row>
    <row r="49" spans="1:20" x14ac:dyDescent="0.25">
      <c r="A49" s="7">
        <v>48</v>
      </c>
      <c r="B49" t="s">
        <v>62</v>
      </c>
      <c r="C49" s="5">
        <v>37</v>
      </c>
      <c r="D49">
        <v>26</v>
      </c>
      <c r="E49">
        <v>84</v>
      </c>
      <c r="F49">
        <v>21</v>
      </c>
      <c r="G49">
        <v>6</v>
      </c>
      <c r="H49">
        <v>0</v>
      </c>
      <c r="I49" s="9">
        <v>1613814.9</v>
      </c>
      <c r="J49">
        <v>295.89999999999998</v>
      </c>
      <c r="K49">
        <v>60.3</v>
      </c>
      <c r="L49">
        <v>65.599999999999994</v>
      </c>
      <c r="M49">
        <v>1.7789999999999999</v>
      </c>
      <c r="N49">
        <v>48.8</v>
      </c>
      <c r="O49">
        <v>4</v>
      </c>
      <c r="P49">
        <v>299</v>
      </c>
      <c r="Q49">
        <v>871</v>
      </c>
      <c r="R49">
        <v>232</v>
      </c>
      <c r="S49" s="31">
        <f t="shared" si="2"/>
        <v>3.5595238095238093</v>
      </c>
      <c r="T49" s="14">
        <f t="shared" si="1"/>
        <v>62069.803846153845</v>
      </c>
    </row>
    <row r="50" spans="1:20" x14ac:dyDescent="0.25">
      <c r="A50" s="7">
        <v>49</v>
      </c>
      <c r="B50" t="s">
        <v>65</v>
      </c>
      <c r="C50" s="5">
        <v>47</v>
      </c>
      <c r="D50">
        <v>32</v>
      </c>
      <c r="E50">
        <v>107</v>
      </c>
      <c r="F50">
        <v>23</v>
      </c>
      <c r="G50">
        <v>2</v>
      </c>
      <c r="H50">
        <v>0</v>
      </c>
      <c r="I50" s="9">
        <v>1608056.5</v>
      </c>
      <c r="J50">
        <v>290.7</v>
      </c>
      <c r="K50">
        <v>62.9</v>
      </c>
      <c r="L50">
        <v>62.8</v>
      </c>
      <c r="M50">
        <v>1.772</v>
      </c>
      <c r="N50">
        <v>46.5</v>
      </c>
      <c r="O50">
        <v>10</v>
      </c>
      <c r="P50">
        <v>365</v>
      </c>
      <c r="Q50">
        <v>1170</v>
      </c>
      <c r="R50">
        <v>281</v>
      </c>
      <c r="S50" s="31">
        <f t="shared" si="2"/>
        <v>3.4112149532710281</v>
      </c>
      <c r="T50" s="14">
        <f t="shared" si="1"/>
        <v>50251.765625</v>
      </c>
    </row>
    <row r="51" spans="1:20" x14ac:dyDescent="0.25">
      <c r="A51" s="7">
        <v>50</v>
      </c>
      <c r="B51" t="s">
        <v>74</v>
      </c>
      <c r="C51" s="5">
        <v>33</v>
      </c>
      <c r="D51">
        <v>29</v>
      </c>
      <c r="E51">
        <v>99</v>
      </c>
      <c r="F51">
        <v>22</v>
      </c>
      <c r="G51">
        <v>4</v>
      </c>
      <c r="H51">
        <v>1</v>
      </c>
      <c r="I51" s="9">
        <v>1606185.1</v>
      </c>
      <c r="J51">
        <v>281.2</v>
      </c>
      <c r="K51">
        <v>71.3</v>
      </c>
      <c r="L51">
        <v>68.400000000000006</v>
      </c>
      <c r="M51">
        <v>1.778</v>
      </c>
      <c r="N51">
        <v>48.1</v>
      </c>
      <c r="O51">
        <v>5</v>
      </c>
      <c r="P51">
        <v>350</v>
      </c>
      <c r="Q51">
        <v>1166</v>
      </c>
      <c r="R51">
        <v>232</v>
      </c>
      <c r="S51" s="31">
        <f t="shared" si="2"/>
        <v>3.5353535353535355</v>
      </c>
      <c r="T51" s="14">
        <f t="shared" si="1"/>
        <v>55385.693103448277</v>
      </c>
    </row>
    <row r="52" spans="1:20" x14ac:dyDescent="0.25">
      <c r="A52" s="7">
        <v>51</v>
      </c>
      <c r="B52" t="s">
        <v>205</v>
      </c>
      <c r="C52" s="5">
        <v>32</v>
      </c>
      <c r="D52">
        <v>33</v>
      </c>
      <c r="E52">
        <v>112</v>
      </c>
      <c r="F52">
        <v>24</v>
      </c>
      <c r="G52">
        <v>6</v>
      </c>
      <c r="H52">
        <v>0</v>
      </c>
      <c r="I52" s="9">
        <v>1606081.8</v>
      </c>
      <c r="J52">
        <v>293.3</v>
      </c>
      <c r="K52">
        <v>62.9</v>
      </c>
      <c r="L52">
        <v>68.900000000000006</v>
      </c>
      <c r="M52">
        <v>1.7789999999999999</v>
      </c>
      <c r="N52">
        <v>45.1</v>
      </c>
      <c r="O52">
        <v>13</v>
      </c>
      <c r="P52">
        <v>409</v>
      </c>
      <c r="Q52">
        <v>1188</v>
      </c>
      <c r="R52">
        <v>294</v>
      </c>
      <c r="S52" s="31">
        <f t="shared" si="2"/>
        <v>3.6517857142857144</v>
      </c>
      <c r="T52" s="14">
        <f t="shared" si="1"/>
        <v>48669.145454545454</v>
      </c>
    </row>
    <row r="53" spans="1:20" x14ac:dyDescent="0.25">
      <c r="A53" s="7">
        <v>52</v>
      </c>
      <c r="B53" t="s">
        <v>80</v>
      </c>
      <c r="C53" s="5">
        <v>38</v>
      </c>
      <c r="D53">
        <v>12</v>
      </c>
      <c r="E53">
        <v>41</v>
      </c>
      <c r="F53">
        <v>11</v>
      </c>
      <c r="G53">
        <v>5</v>
      </c>
      <c r="H53">
        <v>0</v>
      </c>
      <c r="I53" s="9">
        <v>1465921.3</v>
      </c>
      <c r="O53">
        <v>5</v>
      </c>
      <c r="P53">
        <v>138</v>
      </c>
      <c r="Q53">
        <v>403</v>
      </c>
      <c r="R53">
        <v>105</v>
      </c>
      <c r="S53" s="31">
        <f t="shared" si="2"/>
        <v>3.3658536585365852</v>
      </c>
      <c r="T53" s="14">
        <f t="shared" si="1"/>
        <v>122160.10833333334</v>
      </c>
    </row>
    <row r="54" spans="1:20" x14ac:dyDescent="0.25">
      <c r="A54" s="7">
        <v>53</v>
      </c>
      <c r="B54" t="s">
        <v>21</v>
      </c>
      <c r="C54" s="5">
        <v>36</v>
      </c>
      <c r="D54">
        <v>24</v>
      </c>
      <c r="E54">
        <v>74</v>
      </c>
      <c r="F54">
        <v>17</v>
      </c>
      <c r="G54">
        <v>3</v>
      </c>
      <c r="H54">
        <v>0</v>
      </c>
      <c r="I54" s="9">
        <v>1416109</v>
      </c>
      <c r="J54">
        <v>290.7</v>
      </c>
      <c r="K54">
        <v>65.400000000000006</v>
      </c>
      <c r="L54">
        <v>66.7</v>
      </c>
      <c r="M54">
        <v>1.7769999999999999</v>
      </c>
      <c r="N54">
        <v>40.200000000000003</v>
      </c>
      <c r="O54">
        <v>5</v>
      </c>
      <c r="P54">
        <v>281</v>
      </c>
      <c r="Q54">
        <v>803</v>
      </c>
      <c r="R54">
        <v>209</v>
      </c>
      <c r="S54" s="31">
        <f t="shared" si="2"/>
        <v>3.7972972972972974</v>
      </c>
      <c r="T54" s="14">
        <f t="shared" si="1"/>
        <v>59004.541666666664</v>
      </c>
    </row>
    <row r="55" spans="1:20" x14ac:dyDescent="0.25">
      <c r="A55" s="7">
        <v>54</v>
      </c>
      <c r="B55" t="s">
        <v>177</v>
      </c>
      <c r="C55" s="5">
        <v>44</v>
      </c>
      <c r="D55">
        <v>20</v>
      </c>
      <c r="E55">
        <v>67</v>
      </c>
      <c r="F55">
        <v>15</v>
      </c>
      <c r="G55">
        <v>3</v>
      </c>
      <c r="H55">
        <v>0</v>
      </c>
      <c r="I55" s="9">
        <v>1410350.3</v>
      </c>
      <c r="J55">
        <v>283.5</v>
      </c>
      <c r="K55">
        <v>65.900000000000006</v>
      </c>
      <c r="L55">
        <v>67.2</v>
      </c>
      <c r="M55">
        <v>1.7929999999999999</v>
      </c>
      <c r="N55">
        <v>46.7</v>
      </c>
      <c r="O55">
        <v>1</v>
      </c>
      <c r="P55">
        <v>217</v>
      </c>
      <c r="Q55">
        <v>740</v>
      </c>
      <c r="R55">
        <v>158</v>
      </c>
      <c r="S55" s="31">
        <f t="shared" si="2"/>
        <v>3.2388059701492535</v>
      </c>
      <c r="T55" s="14">
        <f t="shared" si="1"/>
        <v>70517.514999999999</v>
      </c>
    </row>
    <row r="56" spans="1:20" x14ac:dyDescent="0.25">
      <c r="A56" s="7">
        <v>55</v>
      </c>
      <c r="B56" t="s">
        <v>207</v>
      </c>
      <c r="C56" s="5">
        <v>26</v>
      </c>
      <c r="D56">
        <v>28</v>
      </c>
      <c r="E56">
        <v>95</v>
      </c>
      <c r="F56">
        <v>22</v>
      </c>
      <c r="G56">
        <v>3</v>
      </c>
      <c r="H56">
        <v>0</v>
      </c>
      <c r="I56" s="9">
        <v>1365190.6</v>
      </c>
      <c r="J56">
        <v>294.10000000000002</v>
      </c>
      <c r="K56">
        <v>63.7</v>
      </c>
      <c r="L56">
        <v>68.099999999999994</v>
      </c>
      <c r="M56">
        <v>1.7929999999999999</v>
      </c>
      <c r="N56">
        <v>54.4</v>
      </c>
      <c r="O56">
        <v>7</v>
      </c>
      <c r="P56">
        <v>348</v>
      </c>
      <c r="Q56">
        <v>1093</v>
      </c>
      <c r="R56">
        <v>235</v>
      </c>
      <c r="S56" s="31">
        <f t="shared" si="2"/>
        <v>3.6631578947368419</v>
      </c>
      <c r="T56" s="14">
        <f t="shared" si="1"/>
        <v>48756.807142857149</v>
      </c>
    </row>
    <row r="57" spans="1:20" x14ac:dyDescent="0.25">
      <c r="A57" s="7">
        <v>56</v>
      </c>
      <c r="B57" t="s">
        <v>3</v>
      </c>
      <c r="C57" s="5">
        <v>37</v>
      </c>
      <c r="D57">
        <v>23</v>
      </c>
      <c r="E57">
        <v>67</v>
      </c>
      <c r="F57">
        <v>14</v>
      </c>
      <c r="G57">
        <v>2</v>
      </c>
      <c r="H57">
        <v>0</v>
      </c>
      <c r="I57" s="9">
        <v>1363466.9</v>
      </c>
      <c r="J57">
        <v>281.3</v>
      </c>
      <c r="K57">
        <v>63.7</v>
      </c>
      <c r="L57">
        <v>61</v>
      </c>
      <c r="M57">
        <v>1.806</v>
      </c>
      <c r="N57">
        <v>60.8</v>
      </c>
      <c r="O57">
        <v>1</v>
      </c>
      <c r="P57">
        <v>220</v>
      </c>
      <c r="Q57">
        <v>752</v>
      </c>
      <c r="R57">
        <v>209</v>
      </c>
      <c r="S57" s="31">
        <f t="shared" si="2"/>
        <v>3.283582089552239</v>
      </c>
      <c r="T57" s="14">
        <f t="shared" si="1"/>
        <v>59281.169565217388</v>
      </c>
    </row>
    <row r="58" spans="1:20" x14ac:dyDescent="0.25">
      <c r="A58" s="7">
        <v>57</v>
      </c>
      <c r="B58" t="s">
        <v>243</v>
      </c>
      <c r="C58" s="5">
        <v>35</v>
      </c>
      <c r="D58">
        <v>24</v>
      </c>
      <c r="E58">
        <v>80</v>
      </c>
      <c r="F58">
        <v>19</v>
      </c>
      <c r="G58">
        <v>3</v>
      </c>
      <c r="H58">
        <v>0</v>
      </c>
      <c r="I58" s="9">
        <v>1352878</v>
      </c>
      <c r="J58">
        <v>291.5</v>
      </c>
      <c r="K58">
        <v>62.1</v>
      </c>
      <c r="L58">
        <v>67.2</v>
      </c>
      <c r="M58">
        <v>1.7969999999999999</v>
      </c>
      <c r="N58">
        <v>47.8</v>
      </c>
      <c r="O58">
        <v>6</v>
      </c>
      <c r="P58">
        <v>261</v>
      </c>
      <c r="Q58">
        <v>869</v>
      </c>
      <c r="R58">
        <v>200</v>
      </c>
      <c r="S58" s="31">
        <f t="shared" si="2"/>
        <v>3.2625000000000002</v>
      </c>
      <c r="T58" s="14">
        <f t="shared" si="1"/>
        <v>56369.916666666664</v>
      </c>
    </row>
    <row r="59" spans="1:20" x14ac:dyDescent="0.25">
      <c r="A59" s="7">
        <v>58</v>
      </c>
      <c r="B59" t="s">
        <v>16</v>
      </c>
      <c r="C59" s="5">
        <v>40</v>
      </c>
      <c r="D59">
        <v>31</v>
      </c>
      <c r="E59">
        <v>101</v>
      </c>
      <c r="F59">
        <v>21</v>
      </c>
      <c r="G59">
        <v>4</v>
      </c>
      <c r="H59">
        <v>0</v>
      </c>
      <c r="I59" s="9">
        <v>1352486.6</v>
      </c>
      <c r="J59">
        <v>281.5</v>
      </c>
      <c r="K59">
        <v>68</v>
      </c>
      <c r="L59">
        <v>64.900000000000006</v>
      </c>
      <c r="M59">
        <v>1.7849999999999999</v>
      </c>
      <c r="N59">
        <v>45.3</v>
      </c>
      <c r="O59">
        <v>10</v>
      </c>
      <c r="P59">
        <v>331</v>
      </c>
      <c r="Q59">
        <v>1111</v>
      </c>
      <c r="R59">
        <v>252</v>
      </c>
      <c r="S59" s="31">
        <f t="shared" si="2"/>
        <v>3.277227722772277</v>
      </c>
      <c r="T59" s="14">
        <f t="shared" si="1"/>
        <v>43628.600000000006</v>
      </c>
    </row>
    <row r="60" spans="1:20" x14ac:dyDescent="0.25">
      <c r="A60" s="7">
        <v>59</v>
      </c>
      <c r="B60" t="s">
        <v>201</v>
      </c>
      <c r="C60" s="5">
        <v>34</v>
      </c>
      <c r="D60">
        <v>21</v>
      </c>
      <c r="E60">
        <v>68</v>
      </c>
      <c r="F60">
        <v>16</v>
      </c>
      <c r="G60">
        <v>3</v>
      </c>
      <c r="H60">
        <v>0</v>
      </c>
      <c r="I60" s="9">
        <v>1312636.6000000001</v>
      </c>
      <c r="J60">
        <v>290.39999999999998</v>
      </c>
      <c r="K60">
        <v>62.7</v>
      </c>
      <c r="L60">
        <v>62</v>
      </c>
      <c r="M60">
        <v>1.77</v>
      </c>
      <c r="N60">
        <v>47.4</v>
      </c>
      <c r="O60">
        <v>11</v>
      </c>
      <c r="P60">
        <v>243</v>
      </c>
      <c r="Q60">
        <v>715</v>
      </c>
      <c r="R60">
        <v>216</v>
      </c>
      <c r="S60" s="31">
        <f t="shared" si="2"/>
        <v>3.5735294117647061</v>
      </c>
      <c r="T60" s="14">
        <f t="shared" si="1"/>
        <v>62506.504761904769</v>
      </c>
    </row>
    <row r="61" spans="1:20" x14ac:dyDescent="0.25">
      <c r="A61" s="7">
        <v>60</v>
      </c>
      <c r="B61" t="s">
        <v>204</v>
      </c>
      <c r="C61" s="5">
        <v>30</v>
      </c>
      <c r="D61">
        <v>32</v>
      </c>
      <c r="E61">
        <v>97</v>
      </c>
      <c r="F61">
        <v>18</v>
      </c>
      <c r="G61">
        <v>3</v>
      </c>
      <c r="H61">
        <v>0</v>
      </c>
      <c r="I61" s="9">
        <v>1280001.8999999999</v>
      </c>
      <c r="J61">
        <v>295</v>
      </c>
      <c r="K61">
        <v>59.9</v>
      </c>
      <c r="L61">
        <v>65.400000000000006</v>
      </c>
      <c r="M61">
        <v>1.7490000000000001</v>
      </c>
      <c r="N61">
        <v>49.4</v>
      </c>
      <c r="O61">
        <v>7</v>
      </c>
      <c r="P61">
        <v>375</v>
      </c>
      <c r="Q61">
        <v>1014</v>
      </c>
      <c r="R61">
        <v>273</v>
      </c>
      <c r="S61" s="31">
        <f t="shared" si="2"/>
        <v>3.865979381443299</v>
      </c>
      <c r="T61" s="14">
        <f t="shared" si="1"/>
        <v>40000.059374999997</v>
      </c>
    </row>
    <row r="62" spans="1:20" x14ac:dyDescent="0.25">
      <c r="A62" s="7">
        <v>61</v>
      </c>
      <c r="B62" t="s">
        <v>125</v>
      </c>
      <c r="C62" s="5">
        <v>44</v>
      </c>
      <c r="D62">
        <v>23</v>
      </c>
      <c r="E62">
        <v>67</v>
      </c>
      <c r="F62">
        <v>13</v>
      </c>
      <c r="G62">
        <v>5</v>
      </c>
      <c r="H62">
        <v>0</v>
      </c>
      <c r="I62" s="9">
        <v>1271061.1000000001</v>
      </c>
      <c r="J62">
        <v>286.60000000000002</v>
      </c>
      <c r="K62">
        <v>69.900000000000006</v>
      </c>
      <c r="L62">
        <v>70</v>
      </c>
      <c r="M62">
        <v>1.7869999999999999</v>
      </c>
      <c r="N62">
        <v>41.5</v>
      </c>
      <c r="O62">
        <v>4</v>
      </c>
      <c r="P62">
        <v>244</v>
      </c>
      <c r="Q62">
        <v>753</v>
      </c>
      <c r="R62">
        <v>147</v>
      </c>
      <c r="S62" s="31">
        <f t="shared" si="2"/>
        <v>3.6417910447761193</v>
      </c>
      <c r="T62" s="14">
        <f t="shared" si="1"/>
        <v>55263.526086956525</v>
      </c>
    </row>
    <row r="63" spans="1:20" x14ac:dyDescent="0.25">
      <c r="A63" s="7">
        <v>62</v>
      </c>
      <c r="B63" t="s">
        <v>122</v>
      </c>
      <c r="C63" s="5">
        <v>31</v>
      </c>
      <c r="D63">
        <v>28</v>
      </c>
      <c r="E63">
        <v>89</v>
      </c>
      <c r="F63">
        <v>18</v>
      </c>
      <c r="G63">
        <v>4</v>
      </c>
      <c r="H63">
        <v>0</v>
      </c>
      <c r="I63" s="9">
        <v>1258087.3</v>
      </c>
      <c r="J63">
        <v>291.8</v>
      </c>
      <c r="K63">
        <v>60.8</v>
      </c>
      <c r="L63">
        <v>63.8</v>
      </c>
      <c r="M63">
        <v>1.79</v>
      </c>
      <c r="N63">
        <v>63</v>
      </c>
      <c r="O63">
        <v>4</v>
      </c>
      <c r="P63">
        <v>310</v>
      </c>
      <c r="Q63">
        <v>984</v>
      </c>
      <c r="R63">
        <v>226</v>
      </c>
      <c r="S63" s="31">
        <f t="shared" si="2"/>
        <v>3.4831460674157304</v>
      </c>
      <c r="T63" s="14">
        <f t="shared" si="1"/>
        <v>44931.689285714288</v>
      </c>
    </row>
    <row r="64" spans="1:20" x14ac:dyDescent="0.25">
      <c r="A64" s="7">
        <v>63</v>
      </c>
      <c r="B64" t="s">
        <v>24</v>
      </c>
      <c r="C64" s="5">
        <v>35</v>
      </c>
      <c r="D64">
        <v>31</v>
      </c>
      <c r="E64">
        <v>90</v>
      </c>
      <c r="F64">
        <v>18</v>
      </c>
      <c r="G64">
        <v>3</v>
      </c>
      <c r="H64">
        <v>0</v>
      </c>
      <c r="I64" s="9">
        <v>1184457.8999999999</v>
      </c>
      <c r="J64">
        <v>297.7</v>
      </c>
      <c r="K64">
        <v>62.3</v>
      </c>
      <c r="L64">
        <v>68.7</v>
      </c>
      <c r="M64">
        <v>1.7929999999999999</v>
      </c>
      <c r="N64">
        <v>47.4</v>
      </c>
      <c r="O64">
        <v>12</v>
      </c>
      <c r="P64">
        <v>338</v>
      </c>
      <c r="Q64">
        <v>988</v>
      </c>
      <c r="R64">
        <v>249</v>
      </c>
      <c r="S64" s="31">
        <f t="shared" si="2"/>
        <v>3.7555555555555555</v>
      </c>
      <c r="T64" s="14">
        <f t="shared" si="1"/>
        <v>38208.319354838706</v>
      </c>
    </row>
    <row r="65" spans="1:20" x14ac:dyDescent="0.25">
      <c r="A65" s="7">
        <v>64</v>
      </c>
      <c r="B65" t="s">
        <v>31</v>
      </c>
      <c r="C65" s="5">
        <v>43</v>
      </c>
      <c r="D65">
        <v>30</v>
      </c>
      <c r="E65">
        <v>101</v>
      </c>
      <c r="F65">
        <v>21</v>
      </c>
      <c r="G65">
        <v>4</v>
      </c>
      <c r="H65">
        <v>0</v>
      </c>
      <c r="I65" s="9">
        <v>1177094.6000000001</v>
      </c>
      <c r="J65">
        <v>289.10000000000002</v>
      </c>
      <c r="K65">
        <v>60.6</v>
      </c>
      <c r="L65">
        <v>63.8</v>
      </c>
      <c r="M65">
        <v>1.774</v>
      </c>
      <c r="N65">
        <v>46.1</v>
      </c>
      <c r="O65">
        <v>12</v>
      </c>
      <c r="P65">
        <v>377</v>
      </c>
      <c r="Q65">
        <v>1096</v>
      </c>
      <c r="R65">
        <v>295</v>
      </c>
      <c r="S65" s="31">
        <f t="shared" si="2"/>
        <v>3.7326732673267329</v>
      </c>
      <c r="T65" s="14">
        <f t="shared" si="1"/>
        <v>39236.486666666671</v>
      </c>
    </row>
    <row r="66" spans="1:20" x14ac:dyDescent="0.25">
      <c r="A66" s="7">
        <v>65</v>
      </c>
      <c r="B66" t="s">
        <v>112</v>
      </c>
      <c r="C66" s="5">
        <v>43</v>
      </c>
      <c r="D66">
        <v>26</v>
      </c>
      <c r="E66">
        <v>83</v>
      </c>
      <c r="F66">
        <v>16</v>
      </c>
      <c r="G66">
        <v>1</v>
      </c>
      <c r="H66">
        <v>0</v>
      </c>
      <c r="I66" s="9">
        <v>1120834.8999999999</v>
      </c>
      <c r="J66">
        <v>282</v>
      </c>
      <c r="K66">
        <v>63.4</v>
      </c>
      <c r="L66">
        <v>63.9</v>
      </c>
      <c r="M66">
        <v>1.7509999999999999</v>
      </c>
      <c r="N66">
        <v>52.4</v>
      </c>
      <c r="O66">
        <v>6</v>
      </c>
      <c r="P66">
        <v>285</v>
      </c>
      <c r="Q66">
        <v>874</v>
      </c>
      <c r="R66">
        <v>229</v>
      </c>
      <c r="S66" s="31">
        <f t="shared" ref="S66:S97" si="3">P66/E66</f>
        <v>3.4337349397590362</v>
      </c>
      <c r="T66" s="14">
        <f t="shared" si="1"/>
        <v>43109.034615384611</v>
      </c>
    </row>
    <row r="67" spans="1:20" x14ac:dyDescent="0.25">
      <c r="A67" s="7">
        <v>66</v>
      </c>
      <c r="B67" t="s">
        <v>28</v>
      </c>
      <c r="C67" s="5">
        <v>38</v>
      </c>
      <c r="D67">
        <v>28</v>
      </c>
      <c r="E67">
        <v>91</v>
      </c>
      <c r="F67">
        <v>17</v>
      </c>
      <c r="G67">
        <v>2</v>
      </c>
      <c r="H67">
        <v>1</v>
      </c>
      <c r="I67" s="9">
        <v>1115364</v>
      </c>
      <c r="J67">
        <v>281.10000000000002</v>
      </c>
      <c r="K67">
        <v>67</v>
      </c>
      <c r="L67">
        <v>64.400000000000006</v>
      </c>
      <c r="M67">
        <v>1.7549999999999999</v>
      </c>
      <c r="N67">
        <v>48</v>
      </c>
      <c r="O67">
        <v>4</v>
      </c>
      <c r="P67">
        <v>338</v>
      </c>
      <c r="Q67">
        <v>1001</v>
      </c>
      <c r="R67">
        <v>254</v>
      </c>
      <c r="S67" s="31">
        <f t="shared" si="3"/>
        <v>3.7142857142857144</v>
      </c>
      <c r="T67" s="14">
        <f t="shared" ref="T67:T130" si="4">I67/D67</f>
        <v>39834.428571428572</v>
      </c>
    </row>
    <row r="68" spans="1:20" x14ac:dyDescent="0.25">
      <c r="A68" s="7">
        <v>67</v>
      </c>
      <c r="B68" t="s">
        <v>211</v>
      </c>
      <c r="C68" s="5">
        <v>23</v>
      </c>
      <c r="D68">
        <v>32</v>
      </c>
      <c r="E68">
        <v>86</v>
      </c>
      <c r="F68">
        <v>15</v>
      </c>
      <c r="G68">
        <v>2</v>
      </c>
      <c r="H68">
        <v>0</v>
      </c>
      <c r="I68" s="9">
        <v>1095203.8999999999</v>
      </c>
      <c r="J68">
        <v>280.5</v>
      </c>
      <c r="K68">
        <v>61.8</v>
      </c>
      <c r="L68">
        <v>59.6</v>
      </c>
      <c r="M68">
        <v>1.768</v>
      </c>
      <c r="N68">
        <v>53.2</v>
      </c>
      <c r="O68">
        <v>7</v>
      </c>
      <c r="P68">
        <v>285</v>
      </c>
      <c r="Q68">
        <v>915</v>
      </c>
      <c r="R68">
        <v>237</v>
      </c>
      <c r="S68" s="31">
        <f t="shared" si="3"/>
        <v>3.3139534883720931</v>
      </c>
      <c r="T68" s="14">
        <f t="shared" si="4"/>
        <v>34225.121874999997</v>
      </c>
    </row>
    <row r="69" spans="1:20" x14ac:dyDescent="0.25">
      <c r="A69" s="7">
        <v>68</v>
      </c>
      <c r="B69" t="s">
        <v>30</v>
      </c>
      <c r="C69" s="5">
        <v>49</v>
      </c>
      <c r="D69">
        <v>28</v>
      </c>
      <c r="E69">
        <v>94</v>
      </c>
      <c r="F69">
        <v>20</v>
      </c>
      <c r="G69">
        <v>3</v>
      </c>
      <c r="H69">
        <v>0</v>
      </c>
      <c r="I69" s="9">
        <v>1087506.3</v>
      </c>
      <c r="J69">
        <v>278.3</v>
      </c>
      <c r="K69">
        <v>67.2</v>
      </c>
      <c r="L69">
        <v>66.3</v>
      </c>
      <c r="M69">
        <v>1.7769999999999999</v>
      </c>
      <c r="N69">
        <v>55.8</v>
      </c>
      <c r="O69">
        <v>7</v>
      </c>
      <c r="P69">
        <v>324</v>
      </c>
      <c r="Q69">
        <v>1085</v>
      </c>
      <c r="R69">
        <v>244</v>
      </c>
      <c r="S69" s="31">
        <f t="shared" si="3"/>
        <v>3.4468085106382977</v>
      </c>
      <c r="T69" s="14">
        <f t="shared" si="4"/>
        <v>38839.510714285716</v>
      </c>
    </row>
    <row r="70" spans="1:20" x14ac:dyDescent="0.25">
      <c r="A70" s="7">
        <v>69</v>
      </c>
      <c r="B70" t="s">
        <v>36</v>
      </c>
      <c r="C70" s="5">
        <v>48</v>
      </c>
      <c r="D70">
        <v>26</v>
      </c>
      <c r="E70">
        <v>83</v>
      </c>
      <c r="F70">
        <v>18</v>
      </c>
      <c r="G70">
        <v>4</v>
      </c>
      <c r="H70">
        <v>0</v>
      </c>
      <c r="I70" s="9">
        <v>1072387.3</v>
      </c>
      <c r="J70">
        <v>286.60000000000002</v>
      </c>
      <c r="K70">
        <v>63.7</v>
      </c>
      <c r="L70">
        <v>67.5</v>
      </c>
      <c r="M70">
        <v>1.7789999999999999</v>
      </c>
      <c r="N70">
        <v>51.3</v>
      </c>
      <c r="O70">
        <v>6</v>
      </c>
      <c r="P70">
        <v>292</v>
      </c>
      <c r="Q70">
        <v>967</v>
      </c>
      <c r="R70">
        <v>204</v>
      </c>
      <c r="S70" s="31">
        <f t="shared" si="3"/>
        <v>3.5180722891566263</v>
      </c>
      <c r="T70" s="14">
        <f t="shared" si="4"/>
        <v>41245.665384615386</v>
      </c>
    </row>
    <row r="71" spans="1:20" x14ac:dyDescent="0.25">
      <c r="A71" s="7">
        <v>70</v>
      </c>
      <c r="B71" t="s">
        <v>87</v>
      </c>
      <c r="C71" s="5">
        <v>49</v>
      </c>
      <c r="D71">
        <v>29</v>
      </c>
      <c r="E71">
        <v>104</v>
      </c>
      <c r="F71">
        <v>23</v>
      </c>
      <c r="G71">
        <v>3</v>
      </c>
      <c r="H71">
        <v>0</v>
      </c>
      <c r="I71" s="9">
        <v>1060237.8</v>
      </c>
      <c r="J71">
        <v>286.89999999999998</v>
      </c>
      <c r="K71">
        <v>68.099999999999994</v>
      </c>
      <c r="L71">
        <v>68.599999999999994</v>
      </c>
      <c r="M71">
        <v>1.7829999999999999</v>
      </c>
      <c r="N71">
        <v>40.9</v>
      </c>
      <c r="O71">
        <v>3</v>
      </c>
      <c r="P71">
        <v>386</v>
      </c>
      <c r="Q71">
        <v>1181</v>
      </c>
      <c r="R71">
        <v>266</v>
      </c>
      <c r="S71" s="31">
        <f t="shared" si="3"/>
        <v>3.7115384615384617</v>
      </c>
      <c r="T71" s="14">
        <f t="shared" si="4"/>
        <v>36559.924137931033</v>
      </c>
    </row>
    <row r="72" spans="1:20" x14ac:dyDescent="0.25">
      <c r="A72" s="7">
        <v>71</v>
      </c>
      <c r="B72" t="s">
        <v>126</v>
      </c>
      <c r="C72" s="5">
        <v>38</v>
      </c>
      <c r="D72">
        <v>29</v>
      </c>
      <c r="E72">
        <v>84</v>
      </c>
      <c r="F72">
        <v>18</v>
      </c>
      <c r="G72">
        <v>3</v>
      </c>
      <c r="H72">
        <v>0</v>
      </c>
      <c r="I72" s="9">
        <v>1051338.8999999999</v>
      </c>
      <c r="J72">
        <v>285.39999999999998</v>
      </c>
      <c r="K72">
        <v>61.6</v>
      </c>
      <c r="L72">
        <v>64.2</v>
      </c>
      <c r="M72">
        <v>1.7589999999999999</v>
      </c>
      <c r="N72">
        <v>47.3</v>
      </c>
      <c r="O72">
        <v>7</v>
      </c>
      <c r="P72">
        <v>295</v>
      </c>
      <c r="Q72">
        <v>928</v>
      </c>
      <c r="R72">
        <v>184</v>
      </c>
      <c r="S72" s="31">
        <f t="shared" si="3"/>
        <v>3.5119047619047619</v>
      </c>
      <c r="T72" s="14">
        <f t="shared" si="4"/>
        <v>36253.065517241375</v>
      </c>
    </row>
    <row r="73" spans="1:20" x14ac:dyDescent="0.25">
      <c r="A73" s="7">
        <v>72</v>
      </c>
      <c r="B73" t="s">
        <v>244</v>
      </c>
      <c r="C73" s="5">
        <v>34</v>
      </c>
      <c r="D73">
        <v>31</v>
      </c>
      <c r="E73">
        <v>98</v>
      </c>
      <c r="F73">
        <v>20</v>
      </c>
      <c r="G73">
        <v>3</v>
      </c>
      <c r="H73">
        <v>0</v>
      </c>
      <c r="I73" s="9">
        <v>1042695.9</v>
      </c>
      <c r="J73">
        <v>291.8</v>
      </c>
      <c r="K73">
        <v>66.3</v>
      </c>
      <c r="L73">
        <v>68.5</v>
      </c>
      <c r="M73">
        <v>1.796</v>
      </c>
      <c r="N73">
        <v>32.5</v>
      </c>
      <c r="O73">
        <v>15</v>
      </c>
      <c r="P73">
        <v>335</v>
      </c>
      <c r="Q73">
        <v>1066</v>
      </c>
      <c r="R73">
        <v>278</v>
      </c>
      <c r="S73" s="31">
        <f t="shared" si="3"/>
        <v>3.4183673469387754</v>
      </c>
      <c r="T73" s="14">
        <f t="shared" si="4"/>
        <v>33635.351612903229</v>
      </c>
    </row>
    <row r="74" spans="1:20" x14ac:dyDescent="0.25">
      <c r="A74" s="7">
        <v>73</v>
      </c>
      <c r="B74" t="s">
        <v>53</v>
      </c>
      <c r="C74" s="5">
        <v>43</v>
      </c>
      <c r="D74">
        <v>25</v>
      </c>
      <c r="E74">
        <v>81</v>
      </c>
      <c r="F74">
        <v>15</v>
      </c>
      <c r="G74">
        <v>3</v>
      </c>
      <c r="H74">
        <v>0</v>
      </c>
      <c r="I74" s="9">
        <v>1039699.44</v>
      </c>
      <c r="J74">
        <v>289.2</v>
      </c>
      <c r="K74">
        <v>70.900000000000006</v>
      </c>
      <c r="L74">
        <v>70.900000000000006</v>
      </c>
      <c r="M74">
        <v>1.8240000000000001</v>
      </c>
      <c r="N74">
        <v>39.700000000000003</v>
      </c>
      <c r="O74">
        <v>4</v>
      </c>
      <c r="P74">
        <v>278</v>
      </c>
      <c r="Q74">
        <v>865</v>
      </c>
      <c r="R74">
        <v>212</v>
      </c>
      <c r="S74" s="31">
        <f t="shared" si="3"/>
        <v>3.4320987654320989</v>
      </c>
      <c r="T74" s="14">
        <f t="shared" si="4"/>
        <v>41587.977599999998</v>
      </c>
    </row>
    <row r="75" spans="1:20" x14ac:dyDescent="0.25">
      <c r="A75" s="7">
        <v>74</v>
      </c>
      <c r="B75" t="s">
        <v>56</v>
      </c>
      <c r="C75" s="5">
        <v>46</v>
      </c>
      <c r="D75">
        <v>30</v>
      </c>
      <c r="E75">
        <v>98</v>
      </c>
      <c r="F75">
        <v>19</v>
      </c>
      <c r="G75">
        <v>4</v>
      </c>
      <c r="H75">
        <v>0</v>
      </c>
      <c r="I75" s="9">
        <v>1031158.8</v>
      </c>
      <c r="J75">
        <v>291.5</v>
      </c>
      <c r="K75">
        <v>64</v>
      </c>
      <c r="L75">
        <v>66.099999999999994</v>
      </c>
      <c r="M75">
        <v>1.78</v>
      </c>
      <c r="N75">
        <v>48.9</v>
      </c>
      <c r="O75">
        <v>5</v>
      </c>
      <c r="P75">
        <v>336</v>
      </c>
      <c r="Q75">
        <v>1051</v>
      </c>
      <c r="R75">
        <v>268</v>
      </c>
      <c r="S75" s="31">
        <f t="shared" si="3"/>
        <v>3.4285714285714284</v>
      </c>
      <c r="T75" s="14">
        <f t="shared" si="4"/>
        <v>34371.96</v>
      </c>
    </row>
    <row r="76" spans="1:20" x14ac:dyDescent="0.25">
      <c r="A76" s="7">
        <v>75</v>
      </c>
      <c r="B76" t="s">
        <v>245</v>
      </c>
      <c r="C76" s="5">
        <v>43</v>
      </c>
      <c r="D76">
        <v>16</v>
      </c>
      <c r="E76">
        <v>45</v>
      </c>
      <c r="F76">
        <v>7</v>
      </c>
      <c r="G76">
        <v>2</v>
      </c>
      <c r="H76">
        <v>1</v>
      </c>
      <c r="I76" s="9">
        <v>1029640.44</v>
      </c>
      <c r="O76">
        <v>10</v>
      </c>
      <c r="P76">
        <v>177</v>
      </c>
      <c r="Q76">
        <v>454</v>
      </c>
      <c r="R76">
        <v>113</v>
      </c>
      <c r="S76" s="31">
        <f t="shared" si="3"/>
        <v>3.9333333333333331</v>
      </c>
      <c r="T76" s="14">
        <f t="shared" si="4"/>
        <v>64352.527499999997</v>
      </c>
    </row>
    <row r="77" spans="1:20" x14ac:dyDescent="0.25">
      <c r="A77" s="7">
        <v>76</v>
      </c>
      <c r="B77" t="s">
        <v>82</v>
      </c>
      <c r="C77" s="5">
        <v>42</v>
      </c>
      <c r="D77">
        <v>25</v>
      </c>
      <c r="E77">
        <v>76</v>
      </c>
      <c r="F77">
        <v>15</v>
      </c>
      <c r="G77">
        <v>2</v>
      </c>
      <c r="H77">
        <v>0</v>
      </c>
      <c r="I77" s="9">
        <v>1029266.7</v>
      </c>
      <c r="J77">
        <v>294.7</v>
      </c>
      <c r="K77">
        <v>57.4</v>
      </c>
      <c r="L77">
        <v>66.3</v>
      </c>
      <c r="M77">
        <v>1.806</v>
      </c>
      <c r="N77">
        <v>51</v>
      </c>
      <c r="O77">
        <v>8</v>
      </c>
      <c r="P77">
        <v>253</v>
      </c>
      <c r="Q77">
        <v>845</v>
      </c>
      <c r="R77">
        <v>203</v>
      </c>
      <c r="S77" s="31">
        <f t="shared" si="3"/>
        <v>3.3289473684210527</v>
      </c>
      <c r="T77" s="14">
        <f t="shared" si="4"/>
        <v>41170.667999999998</v>
      </c>
    </row>
    <row r="78" spans="1:20" x14ac:dyDescent="0.25">
      <c r="A78" s="7">
        <v>77</v>
      </c>
      <c r="B78" t="s">
        <v>246</v>
      </c>
      <c r="C78" s="5">
        <v>31</v>
      </c>
      <c r="D78">
        <v>31</v>
      </c>
      <c r="E78">
        <v>87</v>
      </c>
      <c r="F78">
        <v>15</v>
      </c>
      <c r="G78">
        <v>4</v>
      </c>
      <c r="H78">
        <v>0</v>
      </c>
      <c r="I78" s="9">
        <v>1007276.25</v>
      </c>
      <c r="J78">
        <v>299.2</v>
      </c>
      <c r="K78">
        <v>64.2</v>
      </c>
      <c r="L78">
        <v>69</v>
      </c>
      <c r="M78">
        <v>1.784</v>
      </c>
      <c r="N78">
        <v>38.799999999999997</v>
      </c>
      <c r="O78">
        <v>7</v>
      </c>
      <c r="P78">
        <v>314</v>
      </c>
      <c r="Q78">
        <v>882</v>
      </c>
      <c r="R78">
        <v>250</v>
      </c>
      <c r="S78" s="31">
        <f t="shared" si="3"/>
        <v>3.6091954022988504</v>
      </c>
      <c r="T78" s="14">
        <f t="shared" si="4"/>
        <v>32492.782258064515</v>
      </c>
    </row>
    <row r="79" spans="1:20" x14ac:dyDescent="0.25">
      <c r="A79" s="7">
        <v>78</v>
      </c>
      <c r="B79" t="s">
        <v>66</v>
      </c>
      <c r="C79" s="5">
        <v>26</v>
      </c>
      <c r="D79">
        <v>27</v>
      </c>
      <c r="E79">
        <v>82</v>
      </c>
      <c r="F79">
        <v>17</v>
      </c>
      <c r="G79">
        <v>5</v>
      </c>
      <c r="H79">
        <v>0</v>
      </c>
      <c r="I79" s="9">
        <v>1006005.7</v>
      </c>
      <c r="J79">
        <v>291.39999999999998</v>
      </c>
      <c r="K79">
        <v>53.3</v>
      </c>
      <c r="L79">
        <v>60.8</v>
      </c>
      <c r="M79">
        <v>1.7330000000000001</v>
      </c>
      <c r="N79">
        <v>51.6</v>
      </c>
      <c r="O79">
        <v>11</v>
      </c>
      <c r="P79">
        <v>295</v>
      </c>
      <c r="Q79">
        <v>907</v>
      </c>
      <c r="R79">
        <v>225</v>
      </c>
      <c r="S79" s="31">
        <f t="shared" si="3"/>
        <v>3.5975609756097562</v>
      </c>
      <c r="T79" s="14">
        <f t="shared" si="4"/>
        <v>37259.470370370371</v>
      </c>
    </row>
    <row r="80" spans="1:20" x14ac:dyDescent="0.25">
      <c r="A80" s="7">
        <v>79</v>
      </c>
      <c r="B80" t="s">
        <v>247</v>
      </c>
      <c r="C80" s="5">
        <v>27</v>
      </c>
      <c r="D80">
        <v>14</v>
      </c>
      <c r="E80">
        <v>44</v>
      </c>
      <c r="F80">
        <v>10</v>
      </c>
      <c r="G80">
        <v>3</v>
      </c>
      <c r="H80">
        <v>0</v>
      </c>
      <c r="I80" s="9">
        <v>1001859.4</v>
      </c>
      <c r="O80">
        <v>1</v>
      </c>
      <c r="P80">
        <v>143</v>
      </c>
      <c r="Q80">
        <v>500</v>
      </c>
      <c r="R80">
        <v>126</v>
      </c>
      <c r="S80" s="31">
        <f t="shared" si="3"/>
        <v>3.25</v>
      </c>
      <c r="T80" s="14">
        <f t="shared" si="4"/>
        <v>71561.385714285716</v>
      </c>
    </row>
    <row r="81" spans="1:20" x14ac:dyDescent="0.25">
      <c r="A81" s="7">
        <v>80</v>
      </c>
      <c r="B81" t="s">
        <v>92</v>
      </c>
      <c r="C81" s="5">
        <v>35</v>
      </c>
      <c r="D81">
        <v>31</v>
      </c>
      <c r="E81">
        <v>101</v>
      </c>
      <c r="F81">
        <v>21</v>
      </c>
      <c r="G81">
        <v>4</v>
      </c>
      <c r="H81">
        <v>0</v>
      </c>
      <c r="I81" s="9">
        <v>999082.75</v>
      </c>
      <c r="J81">
        <v>301</v>
      </c>
      <c r="K81">
        <v>63.5</v>
      </c>
      <c r="L81">
        <v>66.599999999999994</v>
      </c>
      <c r="M81">
        <v>1.764</v>
      </c>
      <c r="N81">
        <v>39.6</v>
      </c>
      <c r="O81">
        <v>16</v>
      </c>
      <c r="P81">
        <v>373</v>
      </c>
      <c r="Q81">
        <v>1075</v>
      </c>
      <c r="R81">
        <v>235</v>
      </c>
      <c r="S81" s="31">
        <f t="shared" si="3"/>
        <v>3.6930693069306932</v>
      </c>
      <c r="T81" s="14">
        <f t="shared" si="4"/>
        <v>32228.475806451614</v>
      </c>
    </row>
    <row r="82" spans="1:20" x14ac:dyDescent="0.25">
      <c r="A82" s="7">
        <v>81</v>
      </c>
      <c r="B82" t="s">
        <v>85</v>
      </c>
      <c r="C82" s="5">
        <v>37</v>
      </c>
      <c r="D82">
        <v>31</v>
      </c>
      <c r="E82">
        <v>92</v>
      </c>
      <c r="F82">
        <v>18</v>
      </c>
      <c r="G82">
        <v>2</v>
      </c>
      <c r="H82">
        <v>0</v>
      </c>
      <c r="I82" s="9">
        <v>998154.75</v>
      </c>
      <c r="J82">
        <v>293.3</v>
      </c>
      <c r="K82">
        <v>57.5</v>
      </c>
      <c r="L82">
        <v>64.7</v>
      </c>
      <c r="M82">
        <v>1.766</v>
      </c>
      <c r="N82">
        <v>60.9</v>
      </c>
      <c r="O82">
        <v>4</v>
      </c>
      <c r="P82">
        <v>316</v>
      </c>
      <c r="Q82">
        <v>1008</v>
      </c>
      <c r="R82">
        <v>226</v>
      </c>
      <c r="S82" s="31">
        <f t="shared" si="3"/>
        <v>3.4347826086956523</v>
      </c>
      <c r="T82" s="14">
        <f t="shared" si="4"/>
        <v>32198.540322580644</v>
      </c>
    </row>
    <row r="83" spans="1:20" x14ac:dyDescent="0.25">
      <c r="A83" s="7">
        <v>82</v>
      </c>
      <c r="B83" t="s">
        <v>76</v>
      </c>
      <c r="C83" s="5">
        <v>41</v>
      </c>
      <c r="D83">
        <v>24</v>
      </c>
      <c r="E83">
        <v>74</v>
      </c>
      <c r="F83">
        <v>15</v>
      </c>
      <c r="G83">
        <v>3</v>
      </c>
      <c r="H83">
        <v>0</v>
      </c>
      <c r="I83" s="9">
        <v>977517.25</v>
      </c>
      <c r="J83">
        <v>291</v>
      </c>
      <c r="K83">
        <v>60.7</v>
      </c>
      <c r="L83">
        <v>63</v>
      </c>
      <c r="M83">
        <v>1.772</v>
      </c>
      <c r="N83">
        <v>39.5</v>
      </c>
      <c r="O83">
        <v>6</v>
      </c>
      <c r="P83">
        <v>240</v>
      </c>
      <c r="Q83">
        <v>767</v>
      </c>
      <c r="R83">
        <v>229</v>
      </c>
      <c r="S83" s="31">
        <f t="shared" si="3"/>
        <v>3.2432432432432434</v>
      </c>
      <c r="T83" s="14">
        <f t="shared" si="4"/>
        <v>40729.885416666664</v>
      </c>
    </row>
    <row r="84" spans="1:20" x14ac:dyDescent="0.25">
      <c r="A84" s="7">
        <v>83</v>
      </c>
      <c r="B84" t="s">
        <v>224</v>
      </c>
      <c r="C84" s="5">
        <v>34</v>
      </c>
      <c r="D84">
        <v>17</v>
      </c>
      <c r="E84">
        <v>65</v>
      </c>
      <c r="F84">
        <v>16</v>
      </c>
      <c r="G84">
        <v>4</v>
      </c>
      <c r="H84">
        <v>0</v>
      </c>
      <c r="I84" s="9">
        <v>963768.44</v>
      </c>
      <c r="J84">
        <v>294.2</v>
      </c>
      <c r="K84">
        <v>61.1</v>
      </c>
      <c r="L84">
        <v>64.900000000000006</v>
      </c>
      <c r="M84">
        <v>1.71</v>
      </c>
      <c r="N84">
        <v>44.2</v>
      </c>
      <c r="O84">
        <v>8</v>
      </c>
      <c r="P84">
        <v>250</v>
      </c>
      <c r="Q84">
        <v>649</v>
      </c>
      <c r="R84">
        <v>171</v>
      </c>
      <c r="S84" s="31">
        <f t="shared" si="3"/>
        <v>3.8461538461538463</v>
      </c>
      <c r="T84" s="14">
        <f t="shared" si="4"/>
        <v>56692.261176470587</v>
      </c>
    </row>
    <row r="85" spans="1:20" x14ac:dyDescent="0.25">
      <c r="A85" s="7">
        <v>84</v>
      </c>
      <c r="B85" t="s">
        <v>83</v>
      </c>
      <c r="C85" s="5">
        <v>43</v>
      </c>
      <c r="D85">
        <v>24</v>
      </c>
      <c r="E85">
        <v>79</v>
      </c>
      <c r="F85">
        <v>19</v>
      </c>
      <c r="G85">
        <v>3</v>
      </c>
      <c r="H85">
        <v>0</v>
      </c>
      <c r="I85" s="9">
        <v>959664.6</v>
      </c>
      <c r="J85">
        <v>285.8</v>
      </c>
      <c r="K85">
        <v>61</v>
      </c>
      <c r="L85">
        <v>62</v>
      </c>
      <c r="M85">
        <v>1.7829999999999999</v>
      </c>
      <c r="N85">
        <v>61.4</v>
      </c>
      <c r="O85">
        <v>3</v>
      </c>
      <c r="P85">
        <v>249</v>
      </c>
      <c r="Q85">
        <v>855</v>
      </c>
      <c r="R85">
        <v>215</v>
      </c>
      <c r="S85" s="31">
        <f t="shared" si="3"/>
        <v>3.1518987341772151</v>
      </c>
      <c r="T85" s="14">
        <f t="shared" si="4"/>
        <v>39986.025000000001</v>
      </c>
    </row>
    <row r="86" spans="1:20" x14ac:dyDescent="0.25">
      <c r="A86" s="7">
        <v>85</v>
      </c>
      <c r="B86" t="s">
        <v>141</v>
      </c>
      <c r="C86" s="5">
        <v>49</v>
      </c>
      <c r="D86">
        <v>19</v>
      </c>
      <c r="E86">
        <v>67</v>
      </c>
      <c r="F86">
        <v>14</v>
      </c>
      <c r="G86">
        <v>3</v>
      </c>
      <c r="H86">
        <v>0</v>
      </c>
      <c r="I86" s="9">
        <v>952450.6</v>
      </c>
      <c r="J86">
        <v>289.10000000000002</v>
      </c>
      <c r="K86">
        <v>57.6</v>
      </c>
      <c r="L86">
        <v>65</v>
      </c>
      <c r="M86">
        <v>1.7949999999999999</v>
      </c>
      <c r="N86">
        <v>52.9</v>
      </c>
      <c r="O86">
        <v>8</v>
      </c>
      <c r="P86">
        <v>214</v>
      </c>
      <c r="Q86">
        <v>773</v>
      </c>
      <c r="R86">
        <v>196</v>
      </c>
      <c r="S86" s="31">
        <f t="shared" si="3"/>
        <v>3.1940298507462686</v>
      </c>
      <c r="T86" s="14">
        <f t="shared" si="4"/>
        <v>50128.978947368421</v>
      </c>
    </row>
    <row r="87" spans="1:20" x14ac:dyDescent="0.25">
      <c r="A87" s="7">
        <v>86</v>
      </c>
      <c r="B87" t="s">
        <v>86</v>
      </c>
      <c r="C87" s="5">
        <v>46</v>
      </c>
      <c r="D87">
        <v>32</v>
      </c>
      <c r="E87">
        <v>96</v>
      </c>
      <c r="F87">
        <v>17</v>
      </c>
      <c r="G87">
        <v>3</v>
      </c>
      <c r="H87">
        <v>0</v>
      </c>
      <c r="I87" s="9">
        <v>950274.25</v>
      </c>
      <c r="J87">
        <v>291</v>
      </c>
      <c r="K87">
        <v>62.3</v>
      </c>
      <c r="L87">
        <v>64.7</v>
      </c>
      <c r="M87">
        <v>1.7609999999999999</v>
      </c>
      <c r="N87">
        <v>44.9</v>
      </c>
      <c r="O87">
        <v>14</v>
      </c>
      <c r="P87">
        <v>340</v>
      </c>
      <c r="Q87">
        <v>1036</v>
      </c>
      <c r="R87">
        <v>265</v>
      </c>
      <c r="S87" s="31">
        <f t="shared" si="3"/>
        <v>3.5416666666666665</v>
      </c>
      <c r="T87" s="14">
        <f t="shared" si="4"/>
        <v>29696.0703125</v>
      </c>
    </row>
    <row r="88" spans="1:20" x14ac:dyDescent="0.25">
      <c r="A88" s="7">
        <v>87</v>
      </c>
      <c r="B88" t="s">
        <v>240</v>
      </c>
      <c r="C88" s="5">
        <v>31</v>
      </c>
      <c r="D88">
        <v>20</v>
      </c>
      <c r="E88">
        <v>58</v>
      </c>
      <c r="F88">
        <v>10</v>
      </c>
      <c r="G88">
        <v>2</v>
      </c>
      <c r="H88">
        <v>0</v>
      </c>
      <c r="I88" s="9">
        <v>946890.2</v>
      </c>
      <c r="J88">
        <v>284.8</v>
      </c>
      <c r="K88">
        <v>62.3</v>
      </c>
      <c r="L88">
        <v>59.8</v>
      </c>
      <c r="M88">
        <v>1.788</v>
      </c>
      <c r="N88">
        <v>48.2</v>
      </c>
      <c r="O88">
        <v>5</v>
      </c>
      <c r="P88">
        <v>192</v>
      </c>
      <c r="Q88">
        <v>635</v>
      </c>
      <c r="R88">
        <v>185</v>
      </c>
      <c r="S88" s="31">
        <f t="shared" si="3"/>
        <v>3.3103448275862069</v>
      </c>
      <c r="T88" s="14">
        <f t="shared" si="4"/>
        <v>47344.509999999995</v>
      </c>
    </row>
    <row r="89" spans="1:20" x14ac:dyDescent="0.25">
      <c r="A89" s="7">
        <v>88</v>
      </c>
      <c r="B89" t="s">
        <v>94</v>
      </c>
      <c r="C89" s="5">
        <v>32</v>
      </c>
      <c r="D89">
        <v>32</v>
      </c>
      <c r="E89">
        <v>100</v>
      </c>
      <c r="F89">
        <v>21</v>
      </c>
      <c r="G89">
        <v>4</v>
      </c>
      <c r="H89">
        <v>0</v>
      </c>
      <c r="I89" s="9">
        <v>942346.75</v>
      </c>
      <c r="J89">
        <v>297.60000000000002</v>
      </c>
      <c r="K89">
        <v>61</v>
      </c>
      <c r="L89">
        <v>69.7</v>
      </c>
      <c r="M89">
        <v>1.802</v>
      </c>
      <c r="N89">
        <v>41</v>
      </c>
      <c r="O89">
        <v>7</v>
      </c>
      <c r="P89">
        <v>337</v>
      </c>
      <c r="Q89">
        <v>1117</v>
      </c>
      <c r="R89">
        <v>249</v>
      </c>
      <c r="S89" s="31">
        <f t="shared" si="3"/>
        <v>3.37</v>
      </c>
      <c r="T89" s="14">
        <f t="shared" si="4"/>
        <v>29448.3359375</v>
      </c>
    </row>
    <row r="90" spans="1:20" x14ac:dyDescent="0.25">
      <c r="A90" s="7">
        <v>89</v>
      </c>
      <c r="B90" t="s">
        <v>103</v>
      </c>
      <c r="C90" s="5">
        <v>32</v>
      </c>
      <c r="D90">
        <v>21</v>
      </c>
      <c r="E90">
        <v>63</v>
      </c>
      <c r="F90">
        <v>14</v>
      </c>
      <c r="G90">
        <v>4</v>
      </c>
      <c r="H90">
        <v>0</v>
      </c>
      <c r="I90" s="9">
        <v>921796.25</v>
      </c>
      <c r="J90">
        <v>283.5</v>
      </c>
      <c r="K90">
        <v>66.7</v>
      </c>
      <c r="L90">
        <v>66.8</v>
      </c>
      <c r="M90">
        <v>1.7849999999999999</v>
      </c>
      <c r="N90">
        <v>49.5</v>
      </c>
      <c r="O90">
        <v>6</v>
      </c>
      <c r="P90">
        <v>218</v>
      </c>
      <c r="Q90">
        <v>723</v>
      </c>
      <c r="R90">
        <v>166</v>
      </c>
      <c r="S90" s="31">
        <f t="shared" si="3"/>
        <v>3.4603174603174605</v>
      </c>
      <c r="T90" s="14">
        <f t="shared" si="4"/>
        <v>43895.059523809527</v>
      </c>
    </row>
    <row r="91" spans="1:20" x14ac:dyDescent="0.25">
      <c r="A91" s="7">
        <v>90</v>
      </c>
      <c r="B91" t="s">
        <v>27</v>
      </c>
      <c r="C91" s="5">
        <v>31</v>
      </c>
      <c r="D91">
        <v>26</v>
      </c>
      <c r="E91">
        <v>79</v>
      </c>
      <c r="F91">
        <v>15</v>
      </c>
      <c r="G91">
        <v>3</v>
      </c>
      <c r="H91">
        <v>0</v>
      </c>
      <c r="I91" s="9">
        <v>920987.75</v>
      </c>
      <c r="J91">
        <v>297.2</v>
      </c>
      <c r="K91">
        <v>55.6</v>
      </c>
      <c r="L91">
        <v>60.2</v>
      </c>
      <c r="M91">
        <v>1.79</v>
      </c>
      <c r="N91">
        <v>57.4</v>
      </c>
      <c r="O91">
        <v>11</v>
      </c>
      <c r="P91">
        <v>269</v>
      </c>
      <c r="Q91">
        <v>795</v>
      </c>
      <c r="R91">
        <v>237</v>
      </c>
      <c r="S91" s="31">
        <f t="shared" si="3"/>
        <v>3.4050632911392404</v>
      </c>
      <c r="T91" s="14">
        <f t="shared" si="4"/>
        <v>35422.605769230766</v>
      </c>
    </row>
    <row r="92" spans="1:20" x14ac:dyDescent="0.25">
      <c r="A92" s="7">
        <v>91</v>
      </c>
      <c r="B92" t="s">
        <v>215</v>
      </c>
      <c r="C92" s="5">
        <v>33</v>
      </c>
      <c r="D92">
        <v>34</v>
      </c>
      <c r="E92">
        <v>104</v>
      </c>
      <c r="F92">
        <v>19</v>
      </c>
      <c r="G92">
        <v>2</v>
      </c>
      <c r="H92">
        <v>0</v>
      </c>
      <c r="I92" s="9">
        <v>893367.75</v>
      </c>
      <c r="J92">
        <v>297.3</v>
      </c>
      <c r="K92">
        <v>55.5</v>
      </c>
      <c r="L92">
        <v>63.9</v>
      </c>
      <c r="M92">
        <v>1.778</v>
      </c>
      <c r="N92">
        <v>55</v>
      </c>
      <c r="O92">
        <v>9</v>
      </c>
      <c r="P92">
        <v>377</v>
      </c>
      <c r="Q92">
        <v>1143</v>
      </c>
      <c r="R92">
        <v>264</v>
      </c>
      <c r="S92" s="31">
        <f t="shared" si="3"/>
        <v>3.625</v>
      </c>
      <c r="T92" s="14">
        <f t="shared" si="4"/>
        <v>26275.522058823528</v>
      </c>
    </row>
    <row r="93" spans="1:20" x14ac:dyDescent="0.25">
      <c r="A93" s="7">
        <v>92</v>
      </c>
      <c r="B93" t="s">
        <v>217</v>
      </c>
      <c r="C93" s="5">
        <v>32</v>
      </c>
      <c r="D93">
        <v>31</v>
      </c>
      <c r="E93">
        <v>91</v>
      </c>
      <c r="F93">
        <v>17</v>
      </c>
      <c r="G93">
        <v>5</v>
      </c>
      <c r="H93">
        <v>0</v>
      </c>
      <c r="I93" s="9">
        <v>891812</v>
      </c>
      <c r="J93">
        <v>300.2</v>
      </c>
      <c r="K93">
        <v>54.6</v>
      </c>
      <c r="L93">
        <v>65.099999999999994</v>
      </c>
      <c r="M93">
        <v>1.7410000000000001</v>
      </c>
      <c r="N93">
        <v>49.3</v>
      </c>
      <c r="O93">
        <v>11</v>
      </c>
      <c r="P93">
        <v>365</v>
      </c>
      <c r="Q93">
        <v>965</v>
      </c>
      <c r="R93">
        <v>247</v>
      </c>
      <c r="S93" s="31">
        <f t="shared" si="3"/>
        <v>4.0109890109890109</v>
      </c>
      <c r="T93" s="14">
        <f t="shared" si="4"/>
        <v>28768.129032258064</v>
      </c>
    </row>
    <row r="94" spans="1:20" x14ac:dyDescent="0.25">
      <c r="A94" s="7">
        <v>93</v>
      </c>
      <c r="B94" t="s">
        <v>22</v>
      </c>
      <c r="C94" s="5">
        <v>41</v>
      </c>
      <c r="D94">
        <v>25</v>
      </c>
      <c r="E94">
        <v>92</v>
      </c>
      <c r="F94">
        <v>22</v>
      </c>
      <c r="G94">
        <v>1</v>
      </c>
      <c r="H94">
        <v>0</v>
      </c>
      <c r="I94" s="9">
        <v>891477.3</v>
      </c>
      <c r="J94">
        <v>283.60000000000002</v>
      </c>
      <c r="K94">
        <v>64.2</v>
      </c>
      <c r="L94">
        <v>64.7</v>
      </c>
      <c r="M94">
        <v>1.76</v>
      </c>
      <c r="N94">
        <v>48.3</v>
      </c>
      <c r="O94">
        <v>10</v>
      </c>
      <c r="P94">
        <v>300</v>
      </c>
      <c r="Q94">
        <v>1023</v>
      </c>
      <c r="R94">
        <v>234</v>
      </c>
      <c r="S94" s="31">
        <f t="shared" si="3"/>
        <v>3.2608695652173911</v>
      </c>
      <c r="T94" s="14">
        <f t="shared" si="4"/>
        <v>35659.092000000004</v>
      </c>
    </row>
    <row r="95" spans="1:20" x14ac:dyDescent="0.25">
      <c r="A95" s="7">
        <v>94</v>
      </c>
      <c r="B95" t="s">
        <v>75</v>
      </c>
      <c r="C95" s="5">
        <v>51</v>
      </c>
      <c r="D95">
        <v>18</v>
      </c>
      <c r="E95">
        <v>53</v>
      </c>
      <c r="F95">
        <v>11</v>
      </c>
      <c r="G95">
        <v>2</v>
      </c>
      <c r="H95">
        <v>0</v>
      </c>
      <c r="I95" s="9">
        <v>874330.2</v>
      </c>
      <c r="J95">
        <v>270</v>
      </c>
      <c r="K95">
        <v>68</v>
      </c>
      <c r="L95">
        <v>65.400000000000006</v>
      </c>
      <c r="M95">
        <v>1.772</v>
      </c>
      <c r="N95">
        <v>54.7</v>
      </c>
      <c r="O95">
        <v>2</v>
      </c>
      <c r="P95">
        <v>179</v>
      </c>
      <c r="Q95">
        <v>585</v>
      </c>
      <c r="R95">
        <v>139</v>
      </c>
      <c r="S95" s="31">
        <f t="shared" si="3"/>
        <v>3.3773584905660377</v>
      </c>
      <c r="T95" s="14">
        <f t="shared" si="4"/>
        <v>48573.899999999994</v>
      </c>
    </row>
    <row r="96" spans="1:20" x14ac:dyDescent="0.25">
      <c r="A96" s="7">
        <v>95</v>
      </c>
      <c r="B96" t="s">
        <v>176</v>
      </c>
      <c r="C96" s="5">
        <v>33</v>
      </c>
      <c r="D96">
        <v>8</v>
      </c>
      <c r="E96">
        <v>28</v>
      </c>
      <c r="F96">
        <v>6</v>
      </c>
      <c r="G96">
        <v>1</v>
      </c>
      <c r="H96">
        <v>1</v>
      </c>
      <c r="I96" s="9">
        <v>871135</v>
      </c>
      <c r="O96">
        <v>7</v>
      </c>
      <c r="P96">
        <v>105</v>
      </c>
      <c r="Q96">
        <v>307</v>
      </c>
      <c r="R96">
        <v>65</v>
      </c>
      <c r="S96" s="31">
        <f t="shared" si="3"/>
        <v>3.75</v>
      </c>
      <c r="T96" s="14">
        <f t="shared" si="4"/>
        <v>108891.875</v>
      </c>
    </row>
    <row r="97" spans="1:20" x14ac:dyDescent="0.25">
      <c r="A97" s="7">
        <v>96</v>
      </c>
      <c r="B97" t="s">
        <v>20</v>
      </c>
      <c r="C97" s="5">
        <v>40</v>
      </c>
      <c r="D97">
        <v>30</v>
      </c>
      <c r="E97">
        <v>85</v>
      </c>
      <c r="F97">
        <v>16</v>
      </c>
      <c r="G97">
        <v>2</v>
      </c>
      <c r="H97">
        <v>0</v>
      </c>
      <c r="I97" s="9">
        <v>869106.3</v>
      </c>
      <c r="J97">
        <v>284.2</v>
      </c>
      <c r="K97">
        <v>62.9</v>
      </c>
      <c r="L97">
        <v>62.9</v>
      </c>
      <c r="M97">
        <v>1.8069999999999999</v>
      </c>
      <c r="N97">
        <v>54.9</v>
      </c>
      <c r="O97">
        <v>6</v>
      </c>
      <c r="P97">
        <v>277</v>
      </c>
      <c r="Q97">
        <v>936</v>
      </c>
      <c r="R97">
        <v>275</v>
      </c>
      <c r="S97" s="31">
        <f t="shared" si="3"/>
        <v>3.2588235294117647</v>
      </c>
      <c r="T97" s="14">
        <f t="shared" si="4"/>
        <v>28970.210000000003</v>
      </c>
    </row>
    <row r="98" spans="1:20" x14ac:dyDescent="0.25">
      <c r="A98" s="7">
        <v>97</v>
      </c>
      <c r="B98" t="s">
        <v>67</v>
      </c>
      <c r="C98" s="5">
        <v>32</v>
      </c>
      <c r="D98">
        <v>23</v>
      </c>
      <c r="E98">
        <v>71</v>
      </c>
      <c r="F98">
        <v>14</v>
      </c>
      <c r="G98">
        <v>3</v>
      </c>
      <c r="H98">
        <v>0</v>
      </c>
      <c r="I98" s="9">
        <v>868525.1</v>
      </c>
      <c r="J98">
        <v>289.5</v>
      </c>
      <c r="K98">
        <v>57.4</v>
      </c>
      <c r="L98">
        <v>62.3</v>
      </c>
      <c r="M98">
        <v>1.7729999999999999</v>
      </c>
      <c r="N98">
        <v>55.4</v>
      </c>
      <c r="O98">
        <v>7</v>
      </c>
      <c r="P98">
        <v>235</v>
      </c>
      <c r="Q98">
        <v>772</v>
      </c>
      <c r="R98">
        <v>197</v>
      </c>
      <c r="S98" s="31">
        <f t="shared" ref="S98:S129" si="5">P98/E98</f>
        <v>3.3098591549295775</v>
      </c>
      <c r="T98" s="14">
        <f t="shared" si="4"/>
        <v>37761.960869565213</v>
      </c>
    </row>
    <row r="99" spans="1:20" x14ac:dyDescent="0.25">
      <c r="A99" s="7">
        <v>98</v>
      </c>
      <c r="B99" t="s">
        <v>110</v>
      </c>
      <c r="C99" s="5">
        <v>36</v>
      </c>
      <c r="D99">
        <v>29</v>
      </c>
      <c r="E99">
        <v>99</v>
      </c>
      <c r="F99">
        <v>22</v>
      </c>
      <c r="G99">
        <v>3</v>
      </c>
      <c r="H99">
        <v>0</v>
      </c>
      <c r="I99" s="9">
        <v>855324.56</v>
      </c>
      <c r="J99">
        <v>291</v>
      </c>
      <c r="K99">
        <v>66</v>
      </c>
      <c r="L99">
        <v>68</v>
      </c>
      <c r="M99">
        <v>1.7909999999999999</v>
      </c>
      <c r="N99">
        <v>52.9</v>
      </c>
      <c r="O99">
        <v>10</v>
      </c>
      <c r="P99">
        <v>345</v>
      </c>
      <c r="Q99">
        <v>1084</v>
      </c>
      <c r="R99">
        <v>241</v>
      </c>
      <c r="S99" s="31">
        <f t="shared" si="5"/>
        <v>3.4848484848484849</v>
      </c>
      <c r="T99" s="14">
        <f t="shared" si="4"/>
        <v>29493.950344827586</v>
      </c>
    </row>
    <row r="100" spans="1:20" x14ac:dyDescent="0.25">
      <c r="A100" s="7">
        <v>99</v>
      </c>
      <c r="B100" t="s">
        <v>248</v>
      </c>
      <c r="C100" s="5">
        <v>32</v>
      </c>
      <c r="D100">
        <v>23</v>
      </c>
      <c r="E100">
        <v>75</v>
      </c>
      <c r="F100">
        <v>15</v>
      </c>
      <c r="G100">
        <v>2</v>
      </c>
      <c r="H100">
        <v>0</v>
      </c>
      <c r="I100" s="9">
        <v>854459.94</v>
      </c>
      <c r="J100">
        <v>281.5</v>
      </c>
      <c r="K100">
        <v>71.7</v>
      </c>
      <c r="L100">
        <v>65.7</v>
      </c>
      <c r="M100">
        <v>1.7889999999999999</v>
      </c>
      <c r="N100">
        <v>56.2</v>
      </c>
      <c r="O100">
        <v>14</v>
      </c>
      <c r="P100">
        <v>244</v>
      </c>
      <c r="Q100">
        <v>792</v>
      </c>
      <c r="R100">
        <v>206</v>
      </c>
      <c r="S100" s="31">
        <f t="shared" si="5"/>
        <v>3.2533333333333334</v>
      </c>
      <c r="T100" s="14">
        <f t="shared" si="4"/>
        <v>37150.432173913039</v>
      </c>
    </row>
    <row r="101" spans="1:20" x14ac:dyDescent="0.25">
      <c r="A101" s="7">
        <v>100</v>
      </c>
      <c r="B101" t="s">
        <v>25</v>
      </c>
      <c r="C101" s="5">
        <v>31</v>
      </c>
      <c r="D101">
        <v>30</v>
      </c>
      <c r="E101">
        <v>95</v>
      </c>
      <c r="F101">
        <v>19</v>
      </c>
      <c r="G101">
        <v>1</v>
      </c>
      <c r="H101">
        <v>0</v>
      </c>
      <c r="I101" s="9">
        <v>852147.06</v>
      </c>
      <c r="J101">
        <v>294.39999999999998</v>
      </c>
      <c r="K101">
        <v>63.7</v>
      </c>
      <c r="L101">
        <v>65.7</v>
      </c>
      <c r="M101">
        <v>1.7809999999999999</v>
      </c>
      <c r="N101">
        <v>40.5</v>
      </c>
      <c r="O101">
        <v>15</v>
      </c>
      <c r="P101">
        <v>337</v>
      </c>
      <c r="Q101">
        <v>1043</v>
      </c>
      <c r="R101">
        <v>277</v>
      </c>
      <c r="S101" s="31">
        <f t="shared" si="5"/>
        <v>3.5473684210526315</v>
      </c>
      <c r="T101" s="14">
        <f t="shared" si="4"/>
        <v>28404.902000000002</v>
      </c>
    </row>
    <row r="102" spans="1:20" x14ac:dyDescent="0.25">
      <c r="A102" s="7">
        <v>101</v>
      </c>
      <c r="B102" t="s">
        <v>249</v>
      </c>
      <c r="C102" s="5">
        <v>29</v>
      </c>
      <c r="D102">
        <v>26</v>
      </c>
      <c r="E102">
        <v>71</v>
      </c>
      <c r="F102">
        <v>12</v>
      </c>
      <c r="G102">
        <v>1</v>
      </c>
      <c r="H102">
        <v>0</v>
      </c>
      <c r="I102" s="9">
        <v>849890.94</v>
      </c>
      <c r="J102">
        <v>295.5</v>
      </c>
      <c r="K102">
        <v>53.1</v>
      </c>
      <c r="L102">
        <v>63.2</v>
      </c>
      <c r="M102">
        <v>1.7809999999999999</v>
      </c>
      <c r="N102">
        <v>54</v>
      </c>
      <c r="O102">
        <v>12</v>
      </c>
      <c r="P102">
        <v>227</v>
      </c>
      <c r="Q102">
        <v>779</v>
      </c>
      <c r="R102">
        <v>196</v>
      </c>
      <c r="S102" s="31">
        <f t="shared" si="5"/>
        <v>3.1971830985915495</v>
      </c>
      <c r="T102" s="14">
        <f t="shared" si="4"/>
        <v>32688.113076923073</v>
      </c>
    </row>
    <row r="103" spans="1:20" x14ac:dyDescent="0.25">
      <c r="A103" s="7">
        <v>102</v>
      </c>
      <c r="B103" t="s">
        <v>60</v>
      </c>
      <c r="C103" s="5">
        <v>42</v>
      </c>
      <c r="D103">
        <v>26</v>
      </c>
      <c r="E103">
        <v>87</v>
      </c>
      <c r="F103">
        <v>20</v>
      </c>
      <c r="G103">
        <v>3</v>
      </c>
      <c r="H103">
        <v>0</v>
      </c>
      <c r="I103" s="9">
        <v>845875.19999999995</v>
      </c>
      <c r="J103">
        <v>287.7</v>
      </c>
      <c r="K103">
        <v>64.900000000000006</v>
      </c>
      <c r="L103">
        <v>67.099999999999994</v>
      </c>
      <c r="M103">
        <v>1.792</v>
      </c>
      <c r="N103">
        <v>60</v>
      </c>
      <c r="O103">
        <v>3</v>
      </c>
      <c r="P103">
        <v>297</v>
      </c>
      <c r="Q103">
        <v>979</v>
      </c>
      <c r="R103">
        <v>185</v>
      </c>
      <c r="S103" s="31">
        <f t="shared" si="5"/>
        <v>3.4137931034482758</v>
      </c>
      <c r="T103" s="14">
        <f t="shared" si="4"/>
        <v>32533.661538461536</v>
      </c>
    </row>
    <row r="104" spans="1:20" x14ac:dyDescent="0.25">
      <c r="A104" s="7">
        <v>103</v>
      </c>
      <c r="B104" t="s">
        <v>98</v>
      </c>
      <c r="C104" s="5">
        <v>37</v>
      </c>
      <c r="D104">
        <v>27</v>
      </c>
      <c r="E104">
        <v>87</v>
      </c>
      <c r="F104">
        <v>17</v>
      </c>
      <c r="G104">
        <v>4</v>
      </c>
      <c r="H104">
        <v>0</v>
      </c>
      <c r="I104" s="9">
        <v>821902.7</v>
      </c>
      <c r="J104">
        <v>281.89999999999998</v>
      </c>
      <c r="K104">
        <v>65.2</v>
      </c>
      <c r="L104">
        <v>64.900000000000006</v>
      </c>
      <c r="M104">
        <v>1.7549999999999999</v>
      </c>
      <c r="N104">
        <v>54.6</v>
      </c>
      <c r="O104">
        <v>5</v>
      </c>
      <c r="P104">
        <v>302</v>
      </c>
      <c r="Q104">
        <v>950</v>
      </c>
      <c r="R104">
        <v>207</v>
      </c>
      <c r="S104" s="31">
        <f t="shared" si="5"/>
        <v>3.4712643678160919</v>
      </c>
      <c r="T104" s="14">
        <f t="shared" si="4"/>
        <v>30440.840740740739</v>
      </c>
    </row>
    <row r="105" spans="1:20" x14ac:dyDescent="0.25">
      <c r="A105" s="7">
        <v>104</v>
      </c>
      <c r="B105" t="s">
        <v>250</v>
      </c>
      <c r="C105" s="5">
        <v>26</v>
      </c>
      <c r="D105">
        <v>28</v>
      </c>
      <c r="E105">
        <v>77</v>
      </c>
      <c r="F105">
        <v>14</v>
      </c>
      <c r="G105">
        <v>3</v>
      </c>
      <c r="H105">
        <v>0</v>
      </c>
      <c r="I105" s="9">
        <v>806304.44</v>
      </c>
      <c r="J105">
        <v>295.8</v>
      </c>
      <c r="K105">
        <v>61.8</v>
      </c>
      <c r="L105">
        <v>67</v>
      </c>
      <c r="M105">
        <v>1.792</v>
      </c>
      <c r="N105">
        <v>47.8</v>
      </c>
      <c r="O105">
        <v>18</v>
      </c>
      <c r="P105">
        <v>253</v>
      </c>
      <c r="Q105">
        <v>813</v>
      </c>
      <c r="R105">
        <v>210</v>
      </c>
      <c r="S105" s="31">
        <f t="shared" si="5"/>
        <v>3.2857142857142856</v>
      </c>
      <c r="T105" s="14">
        <f t="shared" si="4"/>
        <v>28796.587142857141</v>
      </c>
    </row>
    <row r="106" spans="1:20" x14ac:dyDescent="0.25">
      <c r="A106" s="7">
        <v>105</v>
      </c>
      <c r="B106" t="s">
        <v>64</v>
      </c>
      <c r="C106" s="5">
        <v>31</v>
      </c>
      <c r="D106">
        <v>30</v>
      </c>
      <c r="E106">
        <v>80</v>
      </c>
      <c r="F106">
        <v>12</v>
      </c>
      <c r="G106">
        <v>2</v>
      </c>
      <c r="H106">
        <v>0</v>
      </c>
      <c r="I106" s="9">
        <v>786817.2</v>
      </c>
      <c r="J106">
        <v>307.7</v>
      </c>
      <c r="K106">
        <v>49.9</v>
      </c>
      <c r="L106">
        <v>61.4</v>
      </c>
      <c r="M106">
        <v>1.7689999999999999</v>
      </c>
      <c r="N106">
        <v>46</v>
      </c>
      <c r="O106">
        <v>7</v>
      </c>
      <c r="P106">
        <v>274</v>
      </c>
      <c r="Q106">
        <v>832</v>
      </c>
      <c r="R106">
        <v>248</v>
      </c>
      <c r="S106" s="31">
        <f t="shared" si="5"/>
        <v>3.4249999999999998</v>
      </c>
      <c r="T106" s="14">
        <f t="shared" si="4"/>
        <v>26227.239999999998</v>
      </c>
    </row>
    <row r="107" spans="1:20" x14ac:dyDescent="0.25">
      <c r="A107" s="7">
        <v>106</v>
      </c>
      <c r="B107" t="s">
        <v>73</v>
      </c>
      <c r="C107" s="5">
        <v>38</v>
      </c>
      <c r="D107">
        <v>29</v>
      </c>
      <c r="E107">
        <v>87</v>
      </c>
      <c r="F107">
        <v>19</v>
      </c>
      <c r="G107">
        <v>0</v>
      </c>
      <c r="H107">
        <v>0</v>
      </c>
      <c r="I107" s="9">
        <v>758057.2</v>
      </c>
      <c r="J107">
        <v>277.39999999999998</v>
      </c>
      <c r="K107">
        <v>67.900000000000006</v>
      </c>
      <c r="L107">
        <v>65.7</v>
      </c>
      <c r="M107">
        <v>1.782</v>
      </c>
      <c r="N107">
        <v>53.5</v>
      </c>
      <c r="O107">
        <v>4</v>
      </c>
      <c r="P107">
        <v>290</v>
      </c>
      <c r="Q107">
        <v>941</v>
      </c>
      <c r="R107">
        <v>245</v>
      </c>
      <c r="S107" s="31">
        <f t="shared" si="5"/>
        <v>3.3333333333333335</v>
      </c>
      <c r="T107" s="14">
        <f t="shared" si="4"/>
        <v>26139.903448275862</v>
      </c>
    </row>
    <row r="108" spans="1:20" x14ac:dyDescent="0.25">
      <c r="A108" s="7">
        <v>107</v>
      </c>
      <c r="B108" t="s">
        <v>81</v>
      </c>
      <c r="C108" s="5">
        <v>43</v>
      </c>
      <c r="D108">
        <v>25</v>
      </c>
      <c r="E108">
        <v>76</v>
      </c>
      <c r="F108">
        <v>17</v>
      </c>
      <c r="G108">
        <v>2</v>
      </c>
      <c r="H108">
        <v>0</v>
      </c>
      <c r="I108" s="9">
        <v>743780.06</v>
      </c>
      <c r="J108">
        <v>284.5</v>
      </c>
      <c r="K108">
        <v>70.5</v>
      </c>
      <c r="L108">
        <v>63.8</v>
      </c>
      <c r="M108">
        <v>1.7949999999999999</v>
      </c>
      <c r="N108">
        <v>45.8</v>
      </c>
      <c r="O108">
        <v>5</v>
      </c>
      <c r="P108">
        <v>251</v>
      </c>
      <c r="Q108">
        <v>784</v>
      </c>
      <c r="R108">
        <v>221</v>
      </c>
      <c r="S108" s="31">
        <f t="shared" si="5"/>
        <v>3.3026315789473686</v>
      </c>
      <c r="T108" s="14">
        <f t="shared" si="4"/>
        <v>29751.202400000002</v>
      </c>
    </row>
    <row r="109" spans="1:20" x14ac:dyDescent="0.25">
      <c r="A109" s="7">
        <v>108</v>
      </c>
      <c r="B109" t="s">
        <v>120</v>
      </c>
      <c r="C109" s="5">
        <v>34</v>
      </c>
      <c r="D109">
        <v>28</v>
      </c>
      <c r="E109">
        <v>89</v>
      </c>
      <c r="F109">
        <v>16</v>
      </c>
      <c r="G109">
        <v>1</v>
      </c>
      <c r="H109">
        <v>0</v>
      </c>
      <c r="I109" s="9">
        <v>739835.9</v>
      </c>
      <c r="J109">
        <v>277.5</v>
      </c>
      <c r="K109">
        <v>71.400000000000006</v>
      </c>
      <c r="L109">
        <v>63.9</v>
      </c>
      <c r="M109">
        <v>1.788</v>
      </c>
      <c r="N109">
        <v>56.5</v>
      </c>
      <c r="O109">
        <v>6</v>
      </c>
      <c r="P109">
        <v>285</v>
      </c>
      <c r="Q109">
        <v>990</v>
      </c>
      <c r="R109">
        <v>260</v>
      </c>
      <c r="S109" s="31">
        <f t="shared" si="5"/>
        <v>3.202247191011236</v>
      </c>
      <c r="T109" s="14">
        <f t="shared" si="4"/>
        <v>26422.710714285717</v>
      </c>
    </row>
    <row r="110" spans="1:20" x14ac:dyDescent="0.25">
      <c r="A110" s="7">
        <v>109</v>
      </c>
      <c r="B110" t="s">
        <v>147</v>
      </c>
      <c r="C110" s="5">
        <v>47</v>
      </c>
      <c r="D110">
        <v>23</v>
      </c>
      <c r="E110">
        <v>73</v>
      </c>
      <c r="F110">
        <v>15</v>
      </c>
      <c r="G110">
        <v>2</v>
      </c>
      <c r="H110">
        <v>0</v>
      </c>
      <c r="I110" s="9">
        <v>736506.1</v>
      </c>
      <c r="J110">
        <v>258.7</v>
      </c>
      <c r="K110">
        <v>67</v>
      </c>
      <c r="L110">
        <v>62.6</v>
      </c>
      <c r="M110">
        <v>1.762</v>
      </c>
      <c r="N110">
        <v>52.5</v>
      </c>
      <c r="O110">
        <v>5</v>
      </c>
      <c r="P110">
        <v>249</v>
      </c>
      <c r="Q110">
        <v>838</v>
      </c>
      <c r="R110">
        <v>203</v>
      </c>
      <c r="S110" s="31">
        <f t="shared" si="5"/>
        <v>3.4109589041095889</v>
      </c>
      <c r="T110" s="14">
        <f t="shared" si="4"/>
        <v>32022.004347826085</v>
      </c>
    </row>
    <row r="111" spans="1:20" x14ac:dyDescent="0.25">
      <c r="A111" s="7">
        <v>110</v>
      </c>
      <c r="B111" t="s">
        <v>145</v>
      </c>
      <c r="C111" s="5">
        <v>42</v>
      </c>
      <c r="D111">
        <v>24</v>
      </c>
      <c r="E111">
        <v>82</v>
      </c>
      <c r="F111">
        <v>18</v>
      </c>
      <c r="G111">
        <v>2</v>
      </c>
      <c r="H111">
        <v>0</v>
      </c>
      <c r="I111" s="9">
        <v>732844.56</v>
      </c>
      <c r="J111">
        <v>292.2</v>
      </c>
      <c r="K111">
        <v>57.6</v>
      </c>
      <c r="L111">
        <v>61.1</v>
      </c>
      <c r="M111">
        <v>1.762</v>
      </c>
      <c r="N111">
        <v>41.9</v>
      </c>
      <c r="O111">
        <v>11</v>
      </c>
      <c r="P111">
        <v>278</v>
      </c>
      <c r="Q111">
        <v>931</v>
      </c>
      <c r="R111">
        <v>227</v>
      </c>
      <c r="S111" s="31">
        <f t="shared" si="5"/>
        <v>3.3902439024390243</v>
      </c>
      <c r="T111" s="14">
        <f t="shared" si="4"/>
        <v>30535.190000000002</v>
      </c>
    </row>
    <row r="112" spans="1:20" x14ac:dyDescent="0.25">
      <c r="A112" s="7">
        <v>111</v>
      </c>
      <c r="B112" t="s">
        <v>158</v>
      </c>
      <c r="C112" s="5">
        <v>37</v>
      </c>
      <c r="D112">
        <v>24</v>
      </c>
      <c r="E112">
        <v>70</v>
      </c>
      <c r="F112">
        <v>11</v>
      </c>
      <c r="G112">
        <v>2</v>
      </c>
      <c r="H112">
        <v>0</v>
      </c>
      <c r="I112" s="9">
        <v>731990</v>
      </c>
      <c r="J112">
        <v>278.39999999999998</v>
      </c>
      <c r="K112">
        <v>68.900000000000006</v>
      </c>
      <c r="L112">
        <v>66.900000000000006</v>
      </c>
      <c r="M112">
        <v>1.766</v>
      </c>
      <c r="N112">
        <v>51</v>
      </c>
      <c r="O112">
        <v>3</v>
      </c>
      <c r="P112">
        <v>236</v>
      </c>
      <c r="Q112">
        <v>759</v>
      </c>
      <c r="R112">
        <v>165</v>
      </c>
      <c r="S112" s="31">
        <f t="shared" si="5"/>
        <v>3.3714285714285714</v>
      </c>
      <c r="T112" s="14">
        <f t="shared" si="4"/>
        <v>30499.583333333332</v>
      </c>
    </row>
    <row r="113" spans="1:20" x14ac:dyDescent="0.25">
      <c r="A113" s="7">
        <v>112</v>
      </c>
      <c r="B113" t="s">
        <v>69</v>
      </c>
      <c r="C113" s="5">
        <v>29</v>
      </c>
      <c r="D113">
        <v>31</v>
      </c>
      <c r="E113">
        <v>99</v>
      </c>
      <c r="F113">
        <v>22</v>
      </c>
      <c r="G113">
        <v>1</v>
      </c>
      <c r="H113">
        <v>0</v>
      </c>
      <c r="I113" s="9">
        <v>726022.5</v>
      </c>
      <c r="J113">
        <v>297</v>
      </c>
      <c r="K113">
        <v>59.8</v>
      </c>
      <c r="L113">
        <v>64.599999999999994</v>
      </c>
      <c r="M113">
        <v>1.7889999999999999</v>
      </c>
      <c r="N113">
        <v>49.1</v>
      </c>
      <c r="O113">
        <v>11</v>
      </c>
      <c r="P113">
        <v>361</v>
      </c>
      <c r="Q113">
        <v>1085</v>
      </c>
      <c r="R113">
        <v>285</v>
      </c>
      <c r="S113" s="31">
        <f t="shared" si="5"/>
        <v>3.6464646464646466</v>
      </c>
      <c r="T113" s="14">
        <f t="shared" si="4"/>
        <v>23420.080645161292</v>
      </c>
    </row>
    <row r="114" spans="1:20" x14ac:dyDescent="0.25">
      <c r="A114" s="7">
        <v>113</v>
      </c>
      <c r="B114" t="s">
        <v>138</v>
      </c>
      <c r="C114" s="5">
        <v>34</v>
      </c>
      <c r="D114">
        <v>26</v>
      </c>
      <c r="E114">
        <v>77</v>
      </c>
      <c r="F114">
        <v>15</v>
      </c>
      <c r="G114">
        <v>1</v>
      </c>
      <c r="H114">
        <v>0</v>
      </c>
      <c r="I114" s="9">
        <v>720362.4</v>
      </c>
      <c r="J114">
        <v>289.60000000000002</v>
      </c>
      <c r="K114">
        <v>64.5</v>
      </c>
      <c r="L114">
        <v>66.7</v>
      </c>
      <c r="M114">
        <v>1.78</v>
      </c>
      <c r="N114">
        <v>52.5</v>
      </c>
      <c r="O114">
        <v>9</v>
      </c>
      <c r="P114">
        <v>276</v>
      </c>
      <c r="Q114">
        <v>810</v>
      </c>
      <c r="R114">
        <v>221</v>
      </c>
      <c r="S114" s="31">
        <f t="shared" si="5"/>
        <v>3.5844155844155843</v>
      </c>
      <c r="T114" s="14">
        <f t="shared" si="4"/>
        <v>27706.246153846154</v>
      </c>
    </row>
    <row r="115" spans="1:20" x14ac:dyDescent="0.25">
      <c r="A115" s="7">
        <v>114</v>
      </c>
      <c r="B115" t="s">
        <v>52</v>
      </c>
      <c r="C115" s="5">
        <v>36</v>
      </c>
      <c r="D115">
        <v>26</v>
      </c>
      <c r="E115">
        <v>62</v>
      </c>
      <c r="F115">
        <v>8</v>
      </c>
      <c r="G115">
        <v>2</v>
      </c>
      <c r="H115">
        <v>0</v>
      </c>
      <c r="I115" s="9">
        <v>701242.3</v>
      </c>
      <c r="J115">
        <v>288</v>
      </c>
      <c r="K115">
        <v>58</v>
      </c>
      <c r="L115">
        <v>63.4</v>
      </c>
      <c r="M115">
        <v>1.819</v>
      </c>
      <c r="N115">
        <v>50.5</v>
      </c>
      <c r="O115">
        <v>4</v>
      </c>
      <c r="P115">
        <v>186</v>
      </c>
      <c r="Q115">
        <v>669</v>
      </c>
      <c r="R115">
        <v>192</v>
      </c>
      <c r="S115" s="31">
        <f t="shared" si="5"/>
        <v>3</v>
      </c>
      <c r="T115" s="14">
        <f t="shared" si="4"/>
        <v>26970.857692307694</v>
      </c>
    </row>
    <row r="116" spans="1:20" x14ac:dyDescent="0.25">
      <c r="A116" s="7">
        <v>115</v>
      </c>
      <c r="B116" t="s">
        <v>54</v>
      </c>
      <c r="C116" s="5">
        <v>44</v>
      </c>
      <c r="D116">
        <v>24</v>
      </c>
      <c r="E116">
        <v>73</v>
      </c>
      <c r="F116">
        <v>16</v>
      </c>
      <c r="G116">
        <v>1</v>
      </c>
      <c r="H116">
        <v>0</v>
      </c>
      <c r="I116" s="9">
        <v>696249.94</v>
      </c>
      <c r="J116">
        <v>287.7</v>
      </c>
      <c r="K116">
        <v>65.7</v>
      </c>
      <c r="L116">
        <v>64.599999999999994</v>
      </c>
      <c r="M116">
        <v>1.798</v>
      </c>
      <c r="N116">
        <v>42.7</v>
      </c>
      <c r="O116">
        <v>9</v>
      </c>
      <c r="P116">
        <v>254</v>
      </c>
      <c r="Q116">
        <v>820</v>
      </c>
      <c r="R116">
        <v>204</v>
      </c>
      <c r="S116" s="31">
        <f t="shared" si="5"/>
        <v>3.4794520547945207</v>
      </c>
      <c r="T116" s="14">
        <f t="shared" si="4"/>
        <v>29010.414166666666</v>
      </c>
    </row>
    <row r="117" spans="1:20" x14ac:dyDescent="0.25">
      <c r="A117" s="7">
        <v>116</v>
      </c>
      <c r="B117" t="s">
        <v>251</v>
      </c>
      <c r="C117" s="5">
        <v>27</v>
      </c>
      <c r="D117">
        <v>14</v>
      </c>
      <c r="E117">
        <v>41</v>
      </c>
      <c r="F117">
        <v>10</v>
      </c>
      <c r="G117">
        <v>2</v>
      </c>
      <c r="H117">
        <v>0</v>
      </c>
      <c r="I117" s="9">
        <v>691867.44</v>
      </c>
      <c r="O117">
        <v>6</v>
      </c>
      <c r="P117">
        <v>134</v>
      </c>
      <c r="Q117">
        <v>467</v>
      </c>
      <c r="R117">
        <v>117</v>
      </c>
      <c r="S117" s="31">
        <f t="shared" si="5"/>
        <v>3.2682926829268291</v>
      </c>
      <c r="T117" s="14">
        <f t="shared" si="4"/>
        <v>49419.102857142854</v>
      </c>
    </row>
    <row r="118" spans="1:20" x14ac:dyDescent="0.25">
      <c r="A118" s="7">
        <v>117</v>
      </c>
      <c r="B118" t="s">
        <v>135</v>
      </c>
      <c r="C118" s="5">
        <v>35</v>
      </c>
      <c r="D118">
        <v>33</v>
      </c>
      <c r="E118">
        <v>99</v>
      </c>
      <c r="F118">
        <v>19</v>
      </c>
      <c r="G118">
        <v>1</v>
      </c>
      <c r="H118">
        <v>0</v>
      </c>
      <c r="I118" s="9">
        <v>689861.7</v>
      </c>
      <c r="J118">
        <v>275.39999999999998</v>
      </c>
      <c r="K118">
        <v>67.2</v>
      </c>
      <c r="L118">
        <v>62.3</v>
      </c>
      <c r="M118">
        <v>1.764</v>
      </c>
      <c r="N118">
        <v>55.9</v>
      </c>
      <c r="O118">
        <v>2</v>
      </c>
      <c r="P118">
        <v>330</v>
      </c>
      <c r="Q118">
        <v>1151</v>
      </c>
      <c r="R118">
        <v>260</v>
      </c>
      <c r="S118" s="31">
        <f t="shared" si="5"/>
        <v>3.3333333333333335</v>
      </c>
      <c r="T118" s="14">
        <f t="shared" si="4"/>
        <v>20904.899999999998</v>
      </c>
    </row>
    <row r="119" spans="1:20" x14ac:dyDescent="0.25">
      <c r="A119" s="7">
        <v>118</v>
      </c>
      <c r="B119" t="s">
        <v>117</v>
      </c>
      <c r="C119" s="5">
        <v>30</v>
      </c>
      <c r="D119">
        <v>16</v>
      </c>
      <c r="E119">
        <v>50</v>
      </c>
      <c r="F119">
        <v>9</v>
      </c>
      <c r="G119">
        <v>4</v>
      </c>
      <c r="H119">
        <v>0</v>
      </c>
      <c r="I119" s="9">
        <v>689363.5</v>
      </c>
      <c r="J119">
        <v>286.3</v>
      </c>
      <c r="K119">
        <v>68.5</v>
      </c>
      <c r="L119">
        <v>68.099999999999994</v>
      </c>
      <c r="M119">
        <v>1.768</v>
      </c>
      <c r="N119">
        <v>58.2</v>
      </c>
      <c r="O119">
        <v>2</v>
      </c>
      <c r="P119">
        <v>197</v>
      </c>
      <c r="Q119">
        <v>566</v>
      </c>
      <c r="R119">
        <v>116</v>
      </c>
      <c r="S119" s="31">
        <f t="shared" si="5"/>
        <v>3.94</v>
      </c>
      <c r="T119" s="14">
        <f t="shared" si="4"/>
        <v>43085.21875</v>
      </c>
    </row>
    <row r="120" spans="1:20" x14ac:dyDescent="0.25">
      <c r="A120" s="7">
        <v>119</v>
      </c>
      <c r="B120" t="s">
        <v>252</v>
      </c>
      <c r="C120" s="5">
        <v>24</v>
      </c>
      <c r="D120">
        <v>14</v>
      </c>
      <c r="E120">
        <v>48</v>
      </c>
      <c r="F120">
        <v>10</v>
      </c>
      <c r="G120">
        <v>1</v>
      </c>
      <c r="H120">
        <v>0</v>
      </c>
      <c r="I120" s="9">
        <v>686249.8</v>
      </c>
      <c r="O120">
        <v>4</v>
      </c>
      <c r="P120">
        <v>179</v>
      </c>
      <c r="Q120">
        <v>542</v>
      </c>
      <c r="R120">
        <v>117</v>
      </c>
      <c r="S120" s="31">
        <f t="shared" si="5"/>
        <v>3.7291666666666665</v>
      </c>
      <c r="T120" s="14">
        <f t="shared" si="4"/>
        <v>49017.842857142859</v>
      </c>
    </row>
    <row r="121" spans="1:20" x14ac:dyDescent="0.25">
      <c r="A121" s="7">
        <v>120</v>
      </c>
      <c r="B121" t="s">
        <v>104</v>
      </c>
      <c r="C121" s="5">
        <v>36</v>
      </c>
      <c r="D121">
        <v>34</v>
      </c>
      <c r="E121">
        <v>102</v>
      </c>
      <c r="F121">
        <v>19</v>
      </c>
      <c r="G121">
        <v>2</v>
      </c>
      <c r="H121">
        <v>0</v>
      </c>
      <c r="I121" s="9">
        <v>686113.25</v>
      </c>
      <c r="J121">
        <v>282.2</v>
      </c>
      <c r="K121">
        <v>68.5</v>
      </c>
      <c r="L121">
        <v>66.900000000000006</v>
      </c>
      <c r="M121">
        <v>1.7749999999999999</v>
      </c>
      <c r="N121">
        <v>50</v>
      </c>
      <c r="O121">
        <v>6</v>
      </c>
      <c r="P121">
        <v>359</v>
      </c>
      <c r="Q121">
        <v>1147</v>
      </c>
      <c r="R121">
        <v>261</v>
      </c>
      <c r="S121" s="31">
        <f t="shared" si="5"/>
        <v>3.5196078431372548</v>
      </c>
      <c r="T121" s="14">
        <f t="shared" si="4"/>
        <v>20179.801470588234</v>
      </c>
    </row>
    <row r="122" spans="1:20" x14ac:dyDescent="0.25">
      <c r="A122" s="7">
        <v>121</v>
      </c>
      <c r="B122" t="s">
        <v>107</v>
      </c>
      <c r="C122" s="5">
        <v>37</v>
      </c>
      <c r="D122">
        <v>35</v>
      </c>
      <c r="E122">
        <v>111</v>
      </c>
      <c r="F122">
        <v>22</v>
      </c>
      <c r="G122">
        <v>1</v>
      </c>
      <c r="H122">
        <v>0</v>
      </c>
      <c r="I122" s="9">
        <v>675037.5</v>
      </c>
      <c r="J122">
        <v>289</v>
      </c>
      <c r="K122">
        <v>60.8</v>
      </c>
      <c r="L122">
        <v>62.7</v>
      </c>
      <c r="M122">
        <v>1.7629999999999999</v>
      </c>
      <c r="N122">
        <v>34.299999999999997</v>
      </c>
      <c r="O122">
        <v>7</v>
      </c>
      <c r="P122">
        <v>389</v>
      </c>
      <c r="Q122">
        <v>1156</v>
      </c>
      <c r="R122">
        <v>299</v>
      </c>
      <c r="S122" s="31">
        <f t="shared" si="5"/>
        <v>3.5045045045045047</v>
      </c>
      <c r="T122" s="14">
        <f t="shared" si="4"/>
        <v>19286.785714285714</v>
      </c>
    </row>
    <row r="123" spans="1:20" x14ac:dyDescent="0.25">
      <c r="A123" s="7">
        <v>122</v>
      </c>
      <c r="B123" t="s">
        <v>93</v>
      </c>
      <c r="C123" s="5">
        <v>37</v>
      </c>
      <c r="D123">
        <v>35</v>
      </c>
      <c r="E123">
        <v>99</v>
      </c>
      <c r="F123">
        <v>16</v>
      </c>
      <c r="G123">
        <v>2</v>
      </c>
      <c r="H123">
        <v>0</v>
      </c>
      <c r="I123" s="9">
        <v>664097.93999999994</v>
      </c>
      <c r="J123">
        <v>276</v>
      </c>
      <c r="K123">
        <v>64.5</v>
      </c>
      <c r="L123">
        <v>60</v>
      </c>
      <c r="M123">
        <v>1.7330000000000001</v>
      </c>
      <c r="N123">
        <v>48.4</v>
      </c>
      <c r="O123">
        <v>5</v>
      </c>
      <c r="P123">
        <v>330</v>
      </c>
      <c r="Q123">
        <v>1053</v>
      </c>
      <c r="R123">
        <v>293</v>
      </c>
      <c r="S123" s="31">
        <f t="shared" si="5"/>
        <v>3.3333333333333335</v>
      </c>
      <c r="T123" s="14">
        <f t="shared" si="4"/>
        <v>18974.226857142854</v>
      </c>
    </row>
    <row r="124" spans="1:20" x14ac:dyDescent="0.25">
      <c r="A124" s="7">
        <v>123</v>
      </c>
      <c r="B124" t="s">
        <v>57</v>
      </c>
      <c r="C124" s="5">
        <v>46</v>
      </c>
      <c r="D124">
        <v>31</v>
      </c>
      <c r="E124">
        <v>86</v>
      </c>
      <c r="F124">
        <v>15</v>
      </c>
      <c r="G124">
        <v>2</v>
      </c>
      <c r="H124">
        <v>0</v>
      </c>
      <c r="I124" s="9">
        <v>657969.75</v>
      </c>
      <c r="J124">
        <v>293.60000000000002</v>
      </c>
      <c r="K124">
        <v>62.3</v>
      </c>
      <c r="L124">
        <v>64</v>
      </c>
      <c r="M124">
        <v>1.7569999999999999</v>
      </c>
      <c r="N124">
        <v>45.6</v>
      </c>
      <c r="O124">
        <v>6</v>
      </c>
      <c r="P124">
        <v>322</v>
      </c>
      <c r="Q124">
        <v>919</v>
      </c>
      <c r="R124">
        <v>248</v>
      </c>
      <c r="S124" s="31">
        <f t="shared" si="5"/>
        <v>3.7441860465116279</v>
      </c>
      <c r="T124" s="14">
        <f t="shared" si="4"/>
        <v>21224.830645161292</v>
      </c>
    </row>
    <row r="125" spans="1:20" x14ac:dyDescent="0.25">
      <c r="A125" s="7">
        <v>124</v>
      </c>
      <c r="B125" t="s">
        <v>253</v>
      </c>
      <c r="C125" s="5">
        <v>30</v>
      </c>
      <c r="D125">
        <v>25</v>
      </c>
      <c r="E125">
        <v>78</v>
      </c>
      <c r="F125">
        <v>14</v>
      </c>
      <c r="G125">
        <v>1</v>
      </c>
      <c r="H125">
        <v>0</v>
      </c>
      <c r="I125" s="9">
        <v>650221.1</v>
      </c>
      <c r="J125">
        <v>290.10000000000002</v>
      </c>
      <c r="K125">
        <v>57.6</v>
      </c>
      <c r="L125">
        <v>64.099999999999994</v>
      </c>
      <c r="M125">
        <v>1.77</v>
      </c>
      <c r="N125">
        <v>55.6</v>
      </c>
      <c r="O125">
        <v>5</v>
      </c>
      <c r="P125">
        <v>276</v>
      </c>
      <c r="Q125">
        <v>857</v>
      </c>
      <c r="R125">
        <v>203</v>
      </c>
      <c r="S125" s="31">
        <f t="shared" si="5"/>
        <v>3.5384615384615383</v>
      </c>
      <c r="T125" s="14">
        <f t="shared" si="4"/>
        <v>26008.843999999997</v>
      </c>
    </row>
    <row r="126" spans="1:20" x14ac:dyDescent="0.25">
      <c r="A126" s="7">
        <v>125</v>
      </c>
      <c r="B126" t="s">
        <v>254</v>
      </c>
      <c r="C126" s="5">
        <v>35</v>
      </c>
      <c r="D126">
        <v>13</v>
      </c>
      <c r="E126">
        <v>41</v>
      </c>
      <c r="F126">
        <v>11</v>
      </c>
      <c r="G126">
        <v>3</v>
      </c>
      <c r="H126">
        <v>0</v>
      </c>
      <c r="I126" s="9">
        <v>649201.80000000005</v>
      </c>
      <c r="O126">
        <v>1</v>
      </c>
      <c r="P126">
        <v>105</v>
      </c>
      <c r="Q126">
        <v>491</v>
      </c>
      <c r="R126">
        <v>133</v>
      </c>
      <c r="S126" s="31">
        <f t="shared" si="5"/>
        <v>2.5609756097560976</v>
      </c>
      <c r="T126" s="14">
        <f t="shared" si="4"/>
        <v>49938.600000000006</v>
      </c>
    </row>
    <row r="127" spans="1:20" x14ac:dyDescent="0.25">
      <c r="A127" s="7">
        <v>126</v>
      </c>
      <c r="B127" t="s">
        <v>183</v>
      </c>
      <c r="C127" s="5">
        <v>47</v>
      </c>
      <c r="D127">
        <v>29</v>
      </c>
      <c r="E127">
        <v>103</v>
      </c>
      <c r="F127">
        <v>22</v>
      </c>
      <c r="G127">
        <v>1</v>
      </c>
      <c r="H127">
        <v>0</v>
      </c>
      <c r="I127" s="9">
        <v>636642.6</v>
      </c>
      <c r="J127">
        <v>287.10000000000002</v>
      </c>
      <c r="K127">
        <v>66.099999999999994</v>
      </c>
      <c r="L127">
        <v>68.2</v>
      </c>
      <c r="M127">
        <v>1.8009999999999999</v>
      </c>
      <c r="N127">
        <v>45.5</v>
      </c>
      <c r="O127">
        <v>8</v>
      </c>
      <c r="P127">
        <v>326</v>
      </c>
      <c r="Q127">
        <v>1148</v>
      </c>
      <c r="R127">
        <v>268</v>
      </c>
      <c r="S127" s="31">
        <f t="shared" si="5"/>
        <v>3.1650485436893203</v>
      </c>
      <c r="T127" s="14">
        <f t="shared" si="4"/>
        <v>21953.193103448277</v>
      </c>
    </row>
    <row r="128" spans="1:20" x14ac:dyDescent="0.25">
      <c r="A128" s="7">
        <v>127</v>
      </c>
      <c r="B128" t="s">
        <v>151</v>
      </c>
      <c r="C128" s="5">
        <v>40</v>
      </c>
      <c r="D128">
        <v>32</v>
      </c>
      <c r="E128">
        <v>97</v>
      </c>
      <c r="F128">
        <v>18</v>
      </c>
      <c r="G128">
        <v>2</v>
      </c>
      <c r="H128">
        <v>0</v>
      </c>
      <c r="I128" s="9">
        <v>629943.75</v>
      </c>
      <c r="J128">
        <v>288.3</v>
      </c>
      <c r="K128">
        <v>65.599999999999994</v>
      </c>
      <c r="L128">
        <v>65.5</v>
      </c>
      <c r="M128">
        <v>1.758</v>
      </c>
      <c r="N128">
        <v>47.7</v>
      </c>
      <c r="O128">
        <v>4</v>
      </c>
      <c r="P128">
        <v>346</v>
      </c>
      <c r="Q128">
        <v>1017</v>
      </c>
      <c r="R128">
        <v>271</v>
      </c>
      <c r="S128" s="31">
        <f t="shared" si="5"/>
        <v>3.5670103092783507</v>
      </c>
      <c r="T128" s="14">
        <f t="shared" si="4"/>
        <v>19685.7421875</v>
      </c>
    </row>
    <row r="129" spans="1:20" x14ac:dyDescent="0.25">
      <c r="A129" s="7">
        <v>128</v>
      </c>
      <c r="B129" t="s">
        <v>163</v>
      </c>
      <c r="C129" s="5">
        <v>41</v>
      </c>
      <c r="D129">
        <v>15</v>
      </c>
      <c r="E129">
        <v>47</v>
      </c>
      <c r="F129">
        <v>10</v>
      </c>
      <c r="G129">
        <v>2</v>
      </c>
      <c r="H129">
        <v>0</v>
      </c>
      <c r="I129" s="9">
        <v>629886.69999999995</v>
      </c>
      <c r="O129">
        <v>1</v>
      </c>
      <c r="P129">
        <v>141</v>
      </c>
      <c r="Q129">
        <v>539</v>
      </c>
      <c r="R129">
        <v>149</v>
      </c>
      <c r="S129" s="31">
        <f t="shared" si="5"/>
        <v>3</v>
      </c>
      <c r="T129" s="14">
        <f t="shared" si="4"/>
        <v>41992.446666666663</v>
      </c>
    </row>
    <row r="130" spans="1:20" x14ac:dyDescent="0.25">
      <c r="A130" s="7">
        <v>129</v>
      </c>
      <c r="B130" t="s">
        <v>11</v>
      </c>
      <c r="C130" s="5">
        <v>50</v>
      </c>
      <c r="D130">
        <v>16</v>
      </c>
      <c r="E130">
        <v>48</v>
      </c>
      <c r="F130">
        <v>11</v>
      </c>
      <c r="G130">
        <v>2</v>
      </c>
      <c r="H130">
        <v>0</v>
      </c>
      <c r="I130" s="9">
        <v>626735.93999999994</v>
      </c>
      <c r="O130">
        <v>2</v>
      </c>
      <c r="P130">
        <v>141</v>
      </c>
      <c r="Q130">
        <v>581</v>
      </c>
      <c r="R130">
        <v>126</v>
      </c>
      <c r="S130" s="31">
        <f t="shared" ref="S130:S161" si="6">P130/E130</f>
        <v>2.9375</v>
      </c>
      <c r="T130" s="14">
        <f t="shared" si="4"/>
        <v>39170.996249999997</v>
      </c>
    </row>
    <row r="131" spans="1:20" x14ac:dyDescent="0.25">
      <c r="A131" s="7">
        <v>130</v>
      </c>
      <c r="B131" t="s">
        <v>23</v>
      </c>
      <c r="C131" s="5">
        <v>35</v>
      </c>
      <c r="D131">
        <v>33</v>
      </c>
      <c r="E131">
        <v>96</v>
      </c>
      <c r="F131">
        <v>18</v>
      </c>
      <c r="G131">
        <v>2</v>
      </c>
      <c r="H131">
        <v>0</v>
      </c>
      <c r="I131" s="9">
        <v>624190.56000000006</v>
      </c>
      <c r="J131">
        <v>288.7</v>
      </c>
      <c r="K131">
        <v>67.099999999999994</v>
      </c>
      <c r="L131">
        <v>68.599999999999994</v>
      </c>
      <c r="M131">
        <v>1.788</v>
      </c>
      <c r="N131">
        <v>41.5</v>
      </c>
      <c r="O131">
        <v>9</v>
      </c>
      <c r="P131">
        <v>327</v>
      </c>
      <c r="Q131">
        <v>1050</v>
      </c>
      <c r="R131">
        <v>241</v>
      </c>
      <c r="S131" s="31">
        <f t="shared" si="6"/>
        <v>3.40625</v>
      </c>
      <c r="T131" s="14">
        <f t="shared" ref="T131:T194" si="7">I131/D131</f>
        <v>18914.865454545456</v>
      </c>
    </row>
    <row r="132" spans="1:20" x14ac:dyDescent="0.25">
      <c r="A132" s="7">
        <v>131</v>
      </c>
      <c r="B132" t="s">
        <v>255</v>
      </c>
      <c r="C132" s="5">
        <v>26</v>
      </c>
      <c r="D132">
        <v>31</v>
      </c>
      <c r="E132">
        <v>89</v>
      </c>
      <c r="F132">
        <v>16</v>
      </c>
      <c r="G132">
        <v>2</v>
      </c>
      <c r="H132">
        <v>0</v>
      </c>
      <c r="I132" s="9">
        <v>605369.30000000005</v>
      </c>
      <c r="J132">
        <v>298.89999999999998</v>
      </c>
      <c r="K132">
        <v>59.4</v>
      </c>
      <c r="L132">
        <v>66.2</v>
      </c>
      <c r="M132">
        <v>1.778</v>
      </c>
      <c r="N132">
        <v>43.8</v>
      </c>
      <c r="O132">
        <v>11</v>
      </c>
      <c r="P132">
        <v>312</v>
      </c>
      <c r="Q132">
        <v>986</v>
      </c>
      <c r="R132">
        <v>216</v>
      </c>
      <c r="S132" s="31">
        <f t="shared" si="6"/>
        <v>3.50561797752809</v>
      </c>
      <c r="T132" s="14">
        <f t="shared" si="7"/>
        <v>19528.041935483874</v>
      </c>
    </row>
    <row r="133" spans="1:20" x14ac:dyDescent="0.25">
      <c r="A133" s="7">
        <v>132</v>
      </c>
      <c r="B133" t="s">
        <v>35</v>
      </c>
      <c r="C133" s="5">
        <v>45</v>
      </c>
      <c r="D133">
        <v>18</v>
      </c>
      <c r="E133">
        <v>53</v>
      </c>
      <c r="F133">
        <v>9</v>
      </c>
      <c r="G133">
        <v>1</v>
      </c>
      <c r="H133">
        <v>0</v>
      </c>
      <c r="I133" s="9">
        <v>598145</v>
      </c>
      <c r="J133">
        <v>276</v>
      </c>
      <c r="K133">
        <v>70.400000000000006</v>
      </c>
      <c r="L133">
        <v>63.1</v>
      </c>
      <c r="M133">
        <v>1.7689999999999999</v>
      </c>
      <c r="N133">
        <v>56.3</v>
      </c>
      <c r="O133">
        <v>7</v>
      </c>
      <c r="P133">
        <v>183</v>
      </c>
      <c r="Q133">
        <v>594</v>
      </c>
      <c r="R133">
        <v>147</v>
      </c>
      <c r="S133" s="31">
        <f t="shared" si="6"/>
        <v>3.4528301886792452</v>
      </c>
      <c r="T133" s="14">
        <f t="shared" si="7"/>
        <v>33230.277777777781</v>
      </c>
    </row>
    <row r="134" spans="1:20" x14ac:dyDescent="0.25">
      <c r="A134" s="7">
        <v>133</v>
      </c>
      <c r="B134" t="s">
        <v>29</v>
      </c>
      <c r="C134" s="5">
        <v>30</v>
      </c>
      <c r="D134">
        <v>24</v>
      </c>
      <c r="E134">
        <v>65</v>
      </c>
      <c r="F134">
        <v>8</v>
      </c>
      <c r="G134">
        <v>2</v>
      </c>
      <c r="H134">
        <v>0</v>
      </c>
      <c r="I134" s="9">
        <v>594670</v>
      </c>
      <c r="J134">
        <v>280</v>
      </c>
      <c r="K134">
        <v>63.4</v>
      </c>
      <c r="L134">
        <v>61.9</v>
      </c>
      <c r="M134">
        <v>1.8109999999999999</v>
      </c>
      <c r="N134">
        <v>40.5</v>
      </c>
      <c r="O134">
        <v>6</v>
      </c>
      <c r="P134">
        <v>186</v>
      </c>
      <c r="Q134">
        <v>708</v>
      </c>
      <c r="R134">
        <v>197</v>
      </c>
      <c r="S134" s="31">
        <f t="shared" si="6"/>
        <v>2.8615384615384616</v>
      </c>
      <c r="T134" s="14">
        <f t="shared" si="7"/>
        <v>24777.916666666668</v>
      </c>
    </row>
    <row r="135" spans="1:20" x14ac:dyDescent="0.25">
      <c r="A135" s="7">
        <v>134</v>
      </c>
      <c r="B135" t="s">
        <v>212</v>
      </c>
      <c r="C135" s="5">
        <v>48</v>
      </c>
      <c r="D135">
        <v>30</v>
      </c>
      <c r="E135">
        <v>90</v>
      </c>
      <c r="F135">
        <v>15</v>
      </c>
      <c r="G135">
        <v>2</v>
      </c>
      <c r="H135">
        <v>0</v>
      </c>
      <c r="I135" s="9">
        <v>591829.06000000006</v>
      </c>
      <c r="J135">
        <v>292.10000000000002</v>
      </c>
      <c r="K135">
        <v>54.2</v>
      </c>
      <c r="L135">
        <v>62.6</v>
      </c>
      <c r="M135">
        <v>1.7569999999999999</v>
      </c>
      <c r="N135">
        <v>46.5</v>
      </c>
      <c r="O135">
        <v>9</v>
      </c>
      <c r="P135">
        <v>316</v>
      </c>
      <c r="Q135">
        <v>984</v>
      </c>
      <c r="R135">
        <v>271</v>
      </c>
      <c r="S135" s="31">
        <f t="shared" si="6"/>
        <v>3.5111111111111111</v>
      </c>
      <c r="T135" s="14">
        <f t="shared" si="7"/>
        <v>19727.635333333335</v>
      </c>
    </row>
    <row r="136" spans="1:20" x14ac:dyDescent="0.25">
      <c r="A136" s="7">
        <v>135</v>
      </c>
      <c r="B136" t="s">
        <v>213</v>
      </c>
      <c r="C136" s="5">
        <v>25</v>
      </c>
      <c r="D136">
        <v>34</v>
      </c>
      <c r="E136">
        <v>101</v>
      </c>
      <c r="F136">
        <v>19</v>
      </c>
      <c r="G136">
        <v>2</v>
      </c>
      <c r="H136">
        <v>0</v>
      </c>
      <c r="I136" s="9">
        <v>589566.93999999994</v>
      </c>
      <c r="J136">
        <v>293.8</v>
      </c>
      <c r="K136">
        <v>61.4</v>
      </c>
      <c r="L136">
        <v>66.7</v>
      </c>
      <c r="M136">
        <v>1.772</v>
      </c>
      <c r="N136">
        <v>42.2</v>
      </c>
      <c r="O136">
        <v>7</v>
      </c>
      <c r="P136">
        <v>368</v>
      </c>
      <c r="Q136">
        <v>1075</v>
      </c>
      <c r="R136">
        <v>283</v>
      </c>
      <c r="S136" s="31">
        <f t="shared" si="6"/>
        <v>3.6435643564356437</v>
      </c>
      <c r="T136" s="14">
        <f t="shared" si="7"/>
        <v>17340.204117647056</v>
      </c>
    </row>
    <row r="137" spans="1:20" x14ac:dyDescent="0.25">
      <c r="A137" s="7">
        <v>136</v>
      </c>
      <c r="B137" t="s">
        <v>256</v>
      </c>
      <c r="C137" s="5">
        <v>33</v>
      </c>
      <c r="D137">
        <v>28</v>
      </c>
      <c r="E137">
        <v>74</v>
      </c>
      <c r="F137">
        <v>11</v>
      </c>
      <c r="G137">
        <v>2</v>
      </c>
      <c r="H137">
        <v>0</v>
      </c>
      <c r="I137" s="9">
        <v>576029.43999999994</v>
      </c>
      <c r="J137">
        <v>311.7</v>
      </c>
      <c r="K137">
        <v>56.6</v>
      </c>
      <c r="L137">
        <v>68.3</v>
      </c>
      <c r="M137">
        <v>1.788</v>
      </c>
      <c r="N137">
        <v>42.9</v>
      </c>
      <c r="O137">
        <v>9</v>
      </c>
      <c r="P137">
        <v>276</v>
      </c>
      <c r="Q137">
        <v>775</v>
      </c>
      <c r="R137">
        <v>200</v>
      </c>
      <c r="S137" s="31">
        <f t="shared" si="6"/>
        <v>3.7297297297297298</v>
      </c>
      <c r="T137" s="14">
        <f t="shared" si="7"/>
        <v>20572.48</v>
      </c>
    </row>
    <row r="138" spans="1:20" x14ac:dyDescent="0.25">
      <c r="A138" s="7">
        <v>137</v>
      </c>
      <c r="B138" t="s">
        <v>121</v>
      </c>
      <c r="C138" s="5">
        <v>32</v>
      </c>
      <c r="D138">
        <v>25</v>
      </c>
      <c r="E138">
        <v>70</v>
      </c>
      <c r="F138">
        <v>12</v>
      </c>
      <c r="G138">
        <v>3</v>
      </c>
      <c r="H138">
        <v>0</v>
      </c>
      <c r="I138" s="9">
        <v>573218.25</v>
      </c>
      <c r="J138">
        <v>278.60000000000002</v>
      </c>
      <c r="K138">
        <v>67.2</v>
      </c>
      <c r="L138">
        <v>65.900000000000006</v>
      </c>
      <c r="M138">
        <v>1.76</v>
      </c>
      <c r="N138">
        <v>55.5</v>
      </c>
      <c r="O138">
        <v>4</v>
      </c>
      <c r="P138">
        <v>244</v>
      </c>
      <c r="Q138">
        <v>782</v>
      </c>
      <c r="R138">
        <v>172</v>
      </c>
      <c r="S138" s="31">
        <f t="shared" si="6"/>
        <v>3.4857142857142858</v>
      </c>
      <c r="T138" s="14">
        <f t="shared" si="7"/>
        <v>22928.73</v>
      </c>
    </row>
    <row r="139" spans="1:20" x14ac:dyDescent="0.25">
      <c r="A139" s="7">
        <v>138</v>
      </c>
      <c r="B139" t="s">
        <v>200</v>
      </c>
      <c r="C139" s="5">
        <v>41</v>
      </c>
      <c r="D139">
        <v>31</v>
      </c>
      <c r="E139">
        <v>91</v>
      </c>
      <c r="F139">
        <v>18</v>
      </c>
      <c r="G139">
        <v>0</v>
      </c>
      <c r="H139">
        <v>0</v>
      </c>
      <c r="I139" s="9">
        <v>559494.6</v>
      </c>
      <c r="J139">
        <v>287.2</v>
      </c>
      <c r="K139">
        <v>61.9</v>
      </c>
      <c r="L139">
        <v>63.7</v>
      </c>
      <c r="M139">
        <v>1.77</v>
      </c>
      <c r="N139">
        <v>43.4</v>
      </c>
      <c r="O139">
        <v>5</v>
      </c>
      <c r="P139">
        <v>291</v>
      </c>
      <c r="Q139">
        <v>963</v>
      </c>
      <c r="R139">
        <v>274</v>
      </c>
      <c r="S139" s="31">
        <f t="shared" si="6"/>
        <v>3.197802197802198</v>
      </c>
      <c r="T139" s="14">
        <f t="shared" si="7"/>
        <v>18048.212903225805</v>
      </c>
    </row>
    <row r="140" spans="1:20" x14ac:dyDescent="0.25">
      <c r="A140" s="7">
        <v>139</v>
      </c>
      <c r="B140" t="s">
        <v>257</v>
      </c>
      <c r="C140" s="5">
        <v>32</v>
      </c>
      <c r="D140">
        <v>19</v>
      </c>
      <c r="E140">
        <v>56</v>
      </c>
      <c r="F140">
        <v>9</v>
      </c>
      <c r="G140">
        <v>1</v>
      </c>
      <c r="H140">
        <v>0</v>
      </c>
      <c r="I140" s="9">
        <v>544057.69999999995</v>
      </c>
      <c r="J140">
        <v>283.8</v>
      </c>
      <c r="K140">
        <v>66.3</v>
      </c>
      <c r="L140">
        <v>66.3</v>
      </c>
      <c r="M140">
        <v>1.8049999999999999</v>
      </c>
      <c r="N140">
        <v>55.4</v>
      </c>
      <c r="O140">
        <v>2</v>
      </c>
      <c r="P140">
        <v>186</v>
      </c>
      <c r="Q140">
        <v>613</v>
      </c>
      <c r="R140">
        <v>154</v>
      </c>
      <c r="S140" s="31">
        <f t="shared" si="6"/>
        <v>3.3214285714285716</v>
      </c>
      <c r="T140" s="14">
        <f t="shared" si="7"/>
        <v>28634.615789473683</v>
      </c>
    </row>
    <row r="141" spans="1:20" x14ac:dyDescent="0.25">
      <c r="A141" s="7">
        <v>140</v>
      </c>
      <c r="B141" t="s">
        <v>228</v>
      </c>
      <c r="C141" s="5">
        <v>38</v>
      </c>
      <c r="D141">
        <v>27</v>
      </c>
      <c r="E141">
        <v>84</v>
      </c>
      <c r="F141">
        <v>16</v>
      </c>
      <c r="G141">
        <v>1</v>
      </c>
      <c r="H141">
        <v>0</v>
      </c>
      <c r="I141" s="9">
        <v>538237.75</v>
      </c>
      <c r="J141">
        <v>275.8</v>
      </c>
      <c r="K141">
        <v>74.900000000000006</v>
      </c>
      <c r="L141">
        <v>66.5</v>
      </c>
      <c r="M141">
        <v>1.7929999999999999</v>
      </c>
      <c r="N141">
        <v>55.3</v>
      </c>
      <c r="O141">
        <v>5</v>
      </c>
      <c r="P141">
        <v>287</v>
      </c>
      <c r="Q141">
        <v>942</v>
      </c>
      <c r="R141">
        <v>222</v>
      </c>
      <c r="S141" s="31">
        <f t="shared" si="6"/>
        <v>3.4166666666666665</v>
      </c>
      <c r="T141" s="14">
        <f t="shared" si="7"/>
        <v>19934.731481481482</v>
      </c>
    </row>
    <row r="142" spans="1:20" x14ac:dyDescent="0.25">
      <c r="A142" s="7">
        <v>141</v>
      </c>
      <c r="B142" t="s">
        <v>128</v>
      </c>
      <c r="C142" s="5">
        <v>44</v>
      </c>
      <c r="D142">
        <v>31</v>
      </c>
      <c r="E142">
        <v>95</v>
      </c>
      <c r="F142">
        <v>18</v>
      </c>
      <c r="G142">
        <v>1</v>
      </c>
      <c r="H142">
        <v>0</v>
      </c>
      <c r="I142" s="9">
        <v>532185.43999999994</v>
      </c>
      <c r="J142">
        <v>293.39999999999998</v>
      </c>
      <c r="K142">
        <v>59</v>
      </c>
      <c r="L142">
        <v>65.400000000000006</v>
      </c>
      <c r="M142">
        <v>1.7769999999999999</v>
      </c>
      <c r="N142">
        <v>47.4</v>
      </c>
      <c r="O142">
        <v>8</v>
      </c>
      <c r="P142">
        <v>331</v>
      </c>
      <c r="Q142">
        <v>1018</v>
      </c>
      <c r="R142">
        <v>245</v>
      </c>
      <c r="S142" s="31">
        <f t="shared" si="6"/>
        <v>3.4842105263157896</v>
      </c>
      <c r="T142" s="14">
        <f t="shared" si="7"/>
        <v>17167.272258064513</v>
      </c>
    </row>
    <row r="143" spans="1:20" x14ac:dyDescent="0.25">
      <c r="A143" s="7">
        <v>142</v>
      </c>
      <c r="B143" t="s">
        <v>102</v>
      </c>
      <c r="C143" s="5">
        <v>41</v>
      </c>
      <c r="D143">
        <v>22</v>
      </c>
      <c r="E143">
        <v>63</v>
      </c>
      <c r="F143">
        <v>10</v>
      </c>
      <c r="G143">
        <v>2</v>
      </c>
      <c r="H143">
        <v>0</v>
      </c>
      <c r="I143" s="9">
        <v>531704.06000000006</v>
      </c>
      <c r="J143">
        <v>281.7</v>
      </c>
      <c r="K143">
        <v>60.5</v>
      </c>
      <c r="L143">
        <v>61.6</v>
      </c>
      <c r="M143">
        <v>1.7609999999999999</v>
      </c>
      <c r="N143">
        <v>51</v>
      </c>
      <c r="O143">
        <v>4</v>
      </c>
      <c r="P143">
        <v>223</v>
      </c>
      <c r="Q143">
        <v>704</v>
      </c>
      <c r="R143">
        <v>182</v>
      </c>
      <c r="S143" s="31">
        <f t="shared" si="6"/>
        <v>3.5396825396825395</v>
      </c>
      <c r="T143" s="14">
        <f t="shared" si="7"/>
        <v>24168.366363636367</v>
      </c>
    </row>
    <row r="144" spans="1:20" x14ac:dyDescent="0.25">
      <c r="A144" s="7">
        <v>143</v>
      </c>
      <c r="B144" t="s">
        <v>91</v>
      </c>
      <c r="C144" s="5">
        <v>43</v>
      </c>
      <c r="D144">
        <v>23</v>
      </c>
      <c r="E144">
        <v>82</v>
      </c>
      <c r="F144">
        <v>18</v>
      </c>
      <c r="G144">
        <v>1</v>
      </c>
      <c r="H144">
        <v>0</v>
      </c>
      <c r="I144" s="9">
        <v>526264.4</v>
      </c>
      <c r="J144">
        <v>292.39999999999998</v>
      </c>
      <c r="K144">
        <v>62.8</v>
      </c>
      <c r="L144">
        <v>67.400000000000006</v>
      </c>
      <c r="M144">
        <v>1.7569999999999999</v>
      </c>
      <c r="N144">
        <v>52</v>
      </c>
      <c r="O144">
        <v>5</v>
      </c>
      <c r="P144">
        <v>296</v>
      </c>
      <c r="Q144">
        <v>877</v>
      </c>
      <c r="R144">
        <v>194</v>
      </c>
      <c r="S144" s="31">
        <f t="shared" si="6"/>
        <v>3.6097560975609757</v>
      </c>
      <c r="T144" s="14">
        <f t="shared" si="7"/>
        <v>22881.060869565219</v>
      </c>
    </row>
    <row r="145" spans="1:20" x14ac:dyDescent="0.25">
      <c r="A145" s="7">
        <v>144</v>
      </c>
      <c r="B145" t="s">
        <v>43</v>
      </c>
      <c r="C145" s="5">
        <v>36</v>
      </c>
      <c r="D145">
        <v>31</v>
      </c>
      <c r="E145">
        <v>82</v>
      </c>
      <c r="F145">
        <v>15</v>
      </c>
      <c r="G145">
        <v>0</v>
      </c>
      <c r="H145">
        <v>0</v>
      </c>
      <c r="I145" s="9">
        <v>510082.38</v>
      </c>
      <c r="J145">
        <v>286.60000000000002</v>
      </c>
      <c r="K145">
        <v>67.2</v>
      </c>
      <c r="L145">
        <v>64.5</v>
      </c>
      <c r="M145">
        <v>1.8220000000000001</v>
      </c>
      <c r="N145">
        <v>44.4</v>
      </c>
      <c r="O145">
        <v>6</v>
      </c>
      <c r="P145">
        <v>258</v>
      </c>
      <c r="Q145">
        <v>896</v>
      </c>
      <c r="R145">
        <v>255</v>
      </c>
      <c r="S145" s="31">
        <f t="shared" si="6"/>
        <v>3.1463414634146343</v>
      </c>
      <c r="T145" s="14">
        <f t="shared" si="7"/>
        <v>16454.270322580644</v>
      </c>
    </row>
    <row r="146" spans="1:20" x14ac:dyDescent="0.25">
      <c r="A146" s="7">
        <v>145</v>
      </c>
      <c r="B146" t="s">
        <v>166</v>
      </c>
      <c r="C146" s="5">
        <v>34</v>
      </c>
      <c r="D146">
        <v>32</v>
      </c>
      <c r="E146">
        <v>94</v>
      </c>
      <c r="F146">
        <v>18</v>
      </c>
      <c r="G146">
        <v>0</v>
      </c>
      <c r="H146">
        <v>0</v>
      </c>
      <c r="I146" s="9">
        <v>505516.78</v>
      </c>
      <c r="J146">
        <v>291.10000000000002</v>
      </c>
      <c r="K146">
        <v>62.1</v>
      </c>
      <c r="L146">
        <v>64.599999999999994</v>
      </c>
      <c r="M146">
        <v>1.7789999999999999</v>
      </c>
      <c r="N146">
        <v>39.4</v>
      </c>
      <c r="O146">
        <v>12</v>
      </c>
      <c r="P146">
        <v>314</v>
      </c>
      <c r="Q146">
        <v>988</v>
      </c>
      <c r="R146">
        <v>271</v>
      </c>
      <c r="S146" s="31">
        <f t="shared" si="6"/>
        <v>3.3404255319148937</v>
      </c>
      <c r="T146" s="14">
        <f t="shared" si="7"/>
        <v>15797.399375000001</v>
      </c>
    </row>
    <row r="147" spans="1:20" x14ac:dyDescent="0.25">
      <c r="A147" s="7">
        <v>146</v>
      </c>
      <c r="B147" t="s">
        <v>258</v>
      </c>
      <c r="C147" s="5">
        <v>34</v>
      </c>
      <c r="D147">
        <v>15</v>
      </c>
      <c r="E147">
        <v>48</v>
      </c>
      <c r="F147">
        <v>12</v>
      </c>
      <c r="G147">
        <v>0</v>
      </c>
      <c r="H147">
        <v>0</v>
      </c>
      <c r="I147" s="9">
        <v>501267.1</v>
      </c>
      <c r="O147">
        <v>6</v>
      </c>
      <c r="P147">
        <v>155</v>
      </c>
      <c r="Q147">
        <v>520</v>
      </c>
      <c r="R147">
        <v>152</v>
      </c>
      <c r="S147" s="31">
        <f t="shared" si="6"/>
        <v>3.2291666666666665</v>
      </c>
      <c r="T147" s="14">
        <f t="shared" si="7"/>
        <v>33417.806666666664</v>
      </c>
    </row>
    <row r="148" spans="1:20" x14ac:dyDescent="0.25">
      <c r="A148" s="7">
        <v>147</v>
      </c>
      <c r="B148" t="s">
        <v>149</v>
      </c>
      <c r="C148" s="5">
        <v>32</v>
      </c>
      <c r="D148">
        <v>26</v>
      </c>
      <c r="E148">
        <v>76</v>
      </c>
      <c r="F148">
        <v>14</v>
      </c>
      <c r="G148">
        <v>2</v>
      </c>
      <c r="H148">
        <v>0</v>
      </c>
      <c r="I148" s="9">
        <v>499826.84</v>
      </c>
      <c r="J148">
        <v>283.60000000000002</v>
      </c>
      <c r="K148">
        <v>69.3</v>
      </c>
      <c r="L148">
        <v>66.5</v>
      </c>
      <c r="M148">
        <v>1.7689999999999999</v>
      </c>
      <c r="N148">
        <v>50</v>
      </c>
      <c r="O148">
        <v>5</v>
      </c>
      <c r="P148">
        <v>275</v>
      </c>
      <c r="Q148">
        <v>844</v>
      </c>
      <c r="R148">
        <v>185</v>
      </c>
      <c r="S148" s="31">
        <f t="shared" si="6"/>
        <v>3.6184210526315788</v>
      </c>
      <c r="T148" s="14">
        <f t="shared" si="7"/>
        <v>19224.109230769231</v>
      </c>
    </row>
    <row r="149" spans="1:20" x14ac:dyDescent="0.25">
      <c r="A149" s="7">
        <v>148</v>
      </c>
      <c r="B149" t="s">
        <v>259</v>
      </c>
      <c r="C149" s="5">
        <v>32</v>
      </c>
      <c r="D149">
        <v>28</v>
      </c>
      <c r="E149">
        <v>79</v>
      </c>
      <c r="F149">
        <v>15</v>
      </c>
      <c r="G149">
        <v>1</v>
      </c>
      <c r="H149">
        <v>0</v>
      </c>
      <c r="I149" s="9">
        <v>498816.56</v>
      </c>
      <c r="J149">
        <v>301.5</v>
      </c>
      <c r="K149">
        <v>55.8</v>
      </c>
      <c r="L149">
        <v>66.7</v>
      </c>
      <c r="M149">
        <v>1.8089999999999999</v>
      </c>
      <c r="N149">
        <v>50.5</v>
      </c>
      <c r="O149">
        <v>7</v>
      </c>
      <c r="P149">
        <v>260</v>
      </c>
      <c r="Q149">
        <v>888</v>
      </c>
      <c r="R149">
        <v>202</v>
      </c>
      <c r="S149" s="31">
        <f t="shared" si="6"/>
        <v>3.2911392405063293</v>
      </c>
      <c r="T149" s="14">
        <f t="shared" si="7"/>
        <v>17814.877142857142</v>
      </c>
    </row>
    <row r="150" spans="1:20" x14ac:dyDescent="0.25">
      <c r="A150" s="7">
        <v>149</v>
      </c>
      <c r="B150" t="s">
        <v>99</v>
      </c>
      <c r="C150" s="5">
        <v>45</v>
      </c>
      <c r="D150">
        <v>29</v>
      </c>
      <c r="E150">
        <v>78</v>
      </c>
      <c r="F150">
        <v>13</v>
      </c>
      <c r="G150">
        <v>2</v>
      </c>
      <c r="H150">
        <v>0</v>
      </c>
      <c r="I150" s="9">
        <v>488779.44</v>
      </c>
      <c r="J150">
        <v>289.89999999999998</v>
      </c>
      <c r="K150">
        <v>56.8</v>
      </c>
      <c r="L150">
        <v>60.3</v>
      </c>
      <c r="M150">
        <v>1.796</v>
      </c>
      <c r="N150">
        <v>52.3</v>
      </c>
      <c r="O150">
        <v>8</v>
      </c>
      <c r="P150">
        <v>253</v>
      </c>
      <c r="Q150">
        <v>831</v>
      </c>
      <c r="R150">
        <v>242</v>
      </c>
      <c r="S150" s="31">
        <f t="shared" si="6"/>
        <v>3.2435897435897436</v>
      </c>
      <c r="T150" s="14">
        <f t="shared" si="7"/>
        <v>16854.463448275863</v>
      </c>
    </row>
    <row r="151" spans="1:20" x14ac:dyDescent="0.25">
      <c r="A151" s="7">
        <v>150</v>
      </c>
      <c r="B151" t="s">
        <v>13</v>
      </c>
      <c r="C151" s="5">
        <v>38</v>
      </c>
      <c r="D151">
        <v>29</v>
      </c>
      <c r="E151">
        <v>79</v>
      </c>
      <c r="F151">
        <v>12</v>
      </c>
      <c r="G151">
        <v>2</v>
      </c>
      <c r="H151">
        <v>0</v>
      </c>
      <c r="I151" s="9">
        <v>487401.9</v>
      </c>
      <c r="J151">
        <v>288.39999999999998</v>
      </c>
      <c r="K151">
        <v>62.1</v>
      </c>
      <c r="L151">
        <v>65</v>
      </c>
      <c r="M151">
        <v>1.8049999999999999</v>
      </c>
      <c r="N151">
        <v>39</v>
      </c>
      <c r="O151">
        <v>7</v>
      </c>
      <c r="P151">
        <v>241</v>
      </c>
      <c r="Q151">
        <v>881</v>
      </c>
      <c r="R151">
        <v>230</v>
      </c>
      <c r="S151" s="31">
        <f t="shared" si="6"/>
        <v>3.0506329113924049</v>
      </c>
      <c r="T151" s="14">
        <f t="shared" si="7"/>
        <v>16806.962068965517</v>
      </c>
    </row>
    <row r="152" spans="1:20" x14ac:dyDescent="0.25">
      <c r="A152" s="7">
        <v>151</v>
      </c>
      <c r="B152" t="s">
        <v>61</v>
      </c>
      <c r="C152" s="5">
        <v>37</v>
      </c>
      <c r="D152">
        <v>33</v>
      </c>
      <c r="E152">
        <v>96</v>
      </c>
      <c r="F152">
        <v>19</v>
      </c>
      <c r="G152">
        <v>1</v>
      </c>
      <c r="H152">
        <v>0</v>
      </c>
      <c r="I152" s="9">
        <v>486580.8</v>
      </c>
      <c r="J152">
        <v>288.2</v>
      </c>
      <c r="K152">
        <v>62.8</v>
      </c>
      <c r="L152">
        <v>64.900000000000006</v>
      </c>
      <c r="M152">
        <v>1.77</v>
      </c>
      <c r="N152">
        <v>40.4</v>
      </c>
      <c r="O152">
        <v>8</v>
      </c>
      <c r="P152">
        <v>350</v>
      </c>
      <c r="Q152">
        <v>1044</v>
      </c>
      <c r="R152">
        <v>274</v>
      </c>
      <c r="S152" s="31">
        <f t="shared" si="6"/>
        <v>3.6458333333333335</v>
      </c>
      <c r="T152" s="14">
        <f t="shared" si="7"/>
        <v>14744.872727272726</v>
      </c>
    </row>
    <row r="153" spans="1:20" x14ac:dyDescent="0.25">
      <c r="A153" s="7">
        <v>152</v>
      </c>
      <c r="B153" t="s">
        <v>111</v>
      </c>
      <c r="C153" s="5">
        <v>42</v>
      </c>
      <c r="D153">
        <v>15</v>
      </c>
      <c r="E153">
        <v>48</v>
      </c>
      <c r="F153">
        <v>9</v>
      </c>
      <c r="G153">
        <v>1</v>
      </c>
      <c r="H153">
        <v>0</v>
      </c>
      <c r="I153" s="9">
        <v>486361.8</v>
      </c>
      <c r="O153">
        <v>7</v>
      </c>
      <c r="P153">
        <v>165</v>
      </c>
      <c r="Q153">
        <v>545</v>
      </c>
      <c r="R153">
        <v>125</v>
      </c>
      <c r="S153" s="31">
        <f t="shared" si="6"/>
        <v>3.4375</v>
      </c>
      <c r="T153" s="14">
        <f t="shared" si="7"/>
        <v>32424.12</v>
      </c>
    </row>
    <row r="154" spans="1:20" x14ac:dyDescent="0.25">
      <c r="A154" s="7">
        <v>153</v>
      </c>
      <c r="B154" t="s">
        <v>260</v>
      </c>
      <c r="C154" s="5">
        <v>48</v>
      </c>
      <c r="D154">
        <v>27</v>
      </c>
      <c r="E154">
        <v>82</v>
      </c>
      <c r="F154">
        <v>16</v>
      </c>
      <c r="G154">
        <v>0</v>
      </c>
      <c r="H154">
        <v>0</v>
      </c>
      <c r="I154" s="9">
        <v>485486.8</v>
      </c>
      <c r="J154">
        <v>310.5</v>
      </c>
      <c r="K154">
        <v>57.9</v>
      </c>
      <c r="L154">
        <v>67.599999999999994</v>
      </c>
      <c r="M154">
        <v>1.772</v>
      </c>
      <c r="N154">
        <v>43.6</v>
      </c>
      <c r="O154">
        <v>12</v>
      </c>
      <c r="P154">
        <v>302</v>
      </c>
      <c r="Q154">
        <v>850</v>
      </c>
      <c r="R154">
        <v>208</v>
      </c>
      <c r="S154" s="31">
        <f t="shared" si="6"/>
        <v>3.6829268292682928</v>
      </c>
      <c r="T154" s="14">
        <f t="shared" si="7"/>
        <v>17980.992592592593</v>
      </c>
    </row>
    <row r="155" spans="1:20" x14ac:dyDescent="0.25">
      <c r="A155" s="7">
        <v>154</v>
      </c>
      <c r="B155" t="s">
        <v>169</v>
      </c>
      <c r="C155" s="5">
        <v>38</v>
      </c>
      <c r="D155">
        <v>20</v>
      </c>
      <c r="E155">
        <v>53</v>
      </c>
      <c r="F155">
        <v>9</v>
      </c>
      <c r="G155">
        <v>1</v>
      </c>
      <c r="H155">
        <v>0</v>
      </c>
      <c r="I155" s="9">
        <v>485343.4</v>
      </c>
      <c r="J155">
        <v>287.2</v>
      </c>
      <c r="K155">
        <v>56.9</v>
      </c>
      <c r="L155">
        <v>61.3</v>
      </c>
      <c r="M155">
        <v>1.8580000000000001</v>
      </c>
      <c r="N155">
        <v>39.200000000000003</v>
      </c>
      <c r="O155">
        <v>4</v>
      </c>
      <c r="P155">
        <v>143</v>
      </c>
      <c r="Q155">
        <v>525</v>
      </c>
      <c r="R155">
        <v>185</v>
      </c>
      <c r="S155" s="31">
        <f t="shared" si="6"/>
        <v>2.6981132075471699</v>
      </c>
      <c r="T155" s="14">
        <f t="shared" si="7"/>
        <v>24267.170000000002</v>
      </c>
    </row>
    <row r="156" spans="1:20" x14ac:dyDescent="0.25">
      <c r="A156" s="7">
        <v>155</v>
      </c>
      <c r="B156" t="s">
        <v>9</v>
      </c>
      <c r="C156" s="5">
        <v>53</v>
      </c>
      <c r="D156">
        <v>16</v>
      </c>
      <c r="E156">
        <v>51</v>
      </c>
      <c r="F156">
        <v>12</v>
      </c>
      <c r="G156">
        <v>1</v>
      </c>
      <c r="H156">
        <v>0</v>
      </c>
      <c r="I156" s="9">
        <v>485109.28</v>
      </c>
      <c r="J156">
        <v>276</v>
      </c>
      <c r="K156">
        <v>65.599999999999994</v>
      </c>
      <c r="L156">
        <v>61.8</v>
      </c>
      <c r="M156">
        <v>1.7989999999999999</v>
      </c>
      <c r="N156">
        <v>44.3</v>
      </c>
      <c r="O156">
        <v>2</v>
      </c>
      <c r="P156">
        <v>168</v>
      </c>
      <c r="Q156">
        <v>571</v>
      </c>
      <c r="R156">
        <v>161</v>
      </c>
      <c r="S156" s="31">
        <f t="shared" si="6"/>
        <v>3.2941176470588234</v>
      </c>
      <c r="T156" s="14">
        <f t="shared" si="7"/>
        <v>30319.33</v>
      </c>
    </row>
    <row r="157" spans="1:20" x14ac:dyDescent="0.25">
      <c r="A157" s="7">
        <v>156</v>
      </c>
      <c r="B157" t="s">
        <v>116</v>
      </c>
      <c r="C157" s="5">
        <v>37</v>
      </c>
      <c r="D157">
        <v>31</v>
      </c>
      <c r="E157">
        <v>92</v>
      </c>
      <c r="F157">
        <v>16</v>
      </c>
      <c r="G157">
        <v>1</v>
      </c>
      <c r="H157">
        <v>0</v>
      </c>
      <c r="I157" s="9">
        <v>474107.44</v>
      </c>
      <c r="J157">
        <v>286</v>
      </c>
      <c r="K157">
        <v>65.5</v>
      </c>
      <c r="L157">
        <v>64.8</v>
      </c>
      <c r="M157">
        <v>1.764</v>
      </c>
      <c r="N157">
        <v>52.6</v>
      </c>
      <c r="O157">
        <v>8</v>
      </c>
      <c r="P157">
        <v>316</v>
      </c>
      <c r="Q157">
        <v>974</v>
      </c>
      <c r="R157">
        <v>250</v>
      </c>
      <c r="S157" s="31">
        <f t="shared" si="6"/>
        <v>3.4347826086956523</v>
      </c>
      <c r="T157" s="14">
        <f t="shared" si="7"/>
        <v>15293.788387096774</v>
      </c>
    </row>
    <row r="158" spans="1:20" x14ac:dyDescent="0.25">
      <c r="A158" s="7">
        <v>157</v>
      </c>
      <c r="B158" t="s">
        <v>58</v>
      </c>
      <c r="C158" s="5">
        <v>44</v>
      </c>
      <c r="D158">
        <v>28</v>
      </c>
      <c r="E158">
        <v>82</v>
      </c>
      <c r="F158">
        <v>16</v>
      </c>
      <c r="G158">
        <v>0</v>
      </c>
      <c r="H158">
        <v>0</v>
      </c>
      <c r="I158" s="9">
        <v>462724.78</v>
      </c>
      <c r="J158">
        <v>283</v>
      </c>
      <c r="K158">
        <v>69.3</v>
      </c>
      <c r="L158">
        <v>66.400000000000006</v>
      </c>
      <c r="M158">
        <v>1.788</v>
      </c>
      <c r="N158">
        <v>43.2</v>
      </c>
      <c r="O158">
        <v>4</v>
      </c>
      <c r="P158">
        <v>300</v>
      </c>
      <c r="Q158">
        <v>907</v>
      </c>
      <c r="R158">
        <v>236</v>
      </c>
      <c r="S158" s="31">
        <f t="shared" si="6"/>
        <v>3.6585365853658538</v>
      </c>
      <c r="T158" s="14">
        <f t="shared" si="7"/>
        <v>16525.885000000002</v>
      </c>
    </row>
    <row r="159" spans="1:20" x14ac:dyDescent="0.25">
      <c r="A159" s="7">
        <v>158</v>
      </c>
      <c r="B159" t="s">
        <v>123</v>
      </c>
      <c r="C159" s="5">
        <v>38</v>
      </c>
      <c r="D159">
        <v>32</v>
      </c>
      <c r="E159">
        <v>93</v>
      </c>
      <c r="F159">
        <v>14</v>
      </c>
      <c r="G159">
        <v>1</v>
      </c>
      <c r="H159">
        <v>0</v>
      </c>
      <c r="I159" s="9">
        <v>454375.2</v>
      </c>
      <c r="J159">
        <v>300.8</v>
      </c>
      <c r="K159">
        <v>60.2</v>
      </c>
      <c r="L159">
        <v>69.2</v>
      </c>
      <c r="M159">
        <v>1.8009999999999999</v>
      </c>
      <c r="N159">
        <v>41.7</v>
      </c>
      <c r="O159">
        <v>9</v>
      </c>
      <c r="P159">
        <v>334</v>
      </c>
      <c r="Q159">
        <v>965</v>
      </c>
      <c r="R159">
        <v>255</v>
      </c>
      <c r="S159" s="31">
        <f t="shared" si="6"/>
        <v>3.5913978494623655</v>
      </c>
      <c r="T159" s="14">
        <f t="shared" si="7"/>
        <v>14199.225</v>
      </c>
    </row>
    <row r="160" spans="1:20" x14ac:dyDescent="0.25">
      <c r="A160" s="7">
        <v>159</v>
      </c>
      <c r="B160" t="s">
        <v>41</v>
      </c>
      <c r="C160" s="5">
        <v>42</v>
      </c>
      <c r="D160">
        <v>26</v>
      </c>
      <c r="E160">
        <v>73</v>
      </c>
      <c r="F160">
        <v>13</v>
      </c>
      <c r="G160">
        <v>1</v>
      </c>
      <c r="H160">
        <v>0</v>
      </c>
      <c r="I160" s="9">
        <v>422748.3</v>
      </c>
      <c r="J160">
        <v>285.7</v>
      </c>
      <c r="K160">
        <v>56.6</v>
      </c>
      <c r="L160">
        <v>64</v>
      </c>
      <c r="M160">
        <v>1.7809999999999999</v>
      </c>
      <c r="N160">
        <v>56.6</v>
      </c>
      <c r="O160">
        <v>5</v>
      </c>
      <c r="P160">
        <v>253</v>
      </c>
      <c r="Q160">
        <v>813</v>
      </c>
      <c r="R160">
        <v>211</v>
      </c>
      <c r="S160" s="31">
        <f t="shared" si="6"/>
        <v>3.4657534246575343</v>
      </c>
      <c r="T160" s="14">
        <f t="shared" si="7"/>
        <v>16259.55</v>
      </c>
    </row>
    <row r="161" spans="1:20" x14ac:dyDescent="0.25">
      <c r="A161" s="7">
        <v>160</v>
      </c>
      <c r="B161" t="s">
        <v>143</v>
      </c>
      <c r="C161" s="5">
        <v>38</v>
      </c>
      <c r="D161">
        <v>28</v>
      </c>
      <c r="E161">
        <v>75</v>
      </c>
      <c r="F161">
        <v>13</v>
      </c>
      <c r="G161">
        <v>0</v>
      </c>
      <c r="H161">
        <v>0</v>
      </c>
      <c r="I161" s="9">
        <v>421050.13</v>
      </c>
      <c r="J161">
        <v>284.60000000000002</v>
      </c>
      <c r="K161">
        <v>64.5</v>
      </c>
      <c r="L161">
        <v>64.099999999999994</v>
      </c>
      <c r="M161">
        <v>1.7849999999999999</v>
      </c>
      <c r="N161">
        <v>48.1</v>
      </c>
      <c r="O161">
        <v>4</v>
      </c>
      <c r="P161">
        <v>242</v>
      </c>
      <c r="Q161">
        <v>830</v>
      </c>
      <c r="R161">
        <v>211</v>
      </c>
      <c r="S161" s="31">
        <f t="shared" si="6"/>
        <v>3.2266666666666666</v>
      </c>
      <c r="T161" s="14">
        <f t="shared" si="7"/>
        <v>15037.504642857142</v>
      </c>
    </row>
    <row r="162" spans="1:20" x14ac:dyDescent="0.25">
      <c r="A162" s="7">
        <v>161</v>
      </c>
      <c r="B162" t="s">
        <v>261</v>
      </c>
      <c r="C162" s="5">
        <v>40</v>
      </c>
      <c r="D162">
        <v>25</v>
      </c>
      <c r="E162">
        <v>74</v>
      </c>
      <c r="F162">
        <v>13</v>
      </c>
      <c r="G162">
        <v>0</v>
      </c>
      <c r="H162">
        <v>0</v>
      </c>
      <c r="I162" s="9">
        <v>419415.2</v>
      </c>
      <c r="J162">
        <v>283.60000000000002</v>
      </c>
      <c r="K162">
        <v>65.8</v>
      </c>
      <c r="L162">
        <v>64.2</v>
      </c>
      <c r="M162">
        <v>1.7589999999999999</v>
      </c>
      <c r="N162">
        <v>56.9</v>
      </c>
      <c r="O162">
        <v>4</v>
      </c>
      <c r="P162">
        <v>258</v>
      </c>
      <c r="Q162">
        <v>839</v>
      </c>
      <c r="R162">
        <v>171</v>
      </c>
      <c r="S162" s="31">
        <f t="shared" ref="S162:S193" si="8">P162/E162</f>
        <v>3.4864864864864864</v>
      </c>
      <c r="T162" s="14">
        <f t="shared" si="7"/>
        <v>16776.608</v>
      </c>
    </row>
    <row r="163" spans="1:20" x14ac:dyDescent="0.25">
      <c r="A163" s="7">
        <v>162</v>
      </c>
      <c r="B163" t="s">
        <v>100</v>
      </c>
      <c r="C163" s="5">
        <v>33</v>
      </c>
      <c r="D163">
        <v>32</v>
      </c>
      <c r="E163">
        <v>98</v>
      </c>
      <c r="F163">
        <v>18</v>
      </c>
      <c r="G163">
        <v>1</v>
      </c>
      <c r="H163">
        <v>0</v>
      </c>
      <c r="I163" s="9">
        <v>418428.38</v>
      </c>
      <c r="J163">
        <v>297.7</v>
      </c>
      <c r="K163">
        <v>58.6</v>
      </c>
      <c r="L163">
        <v>64.099999999999994</v>
      </c>
      <c r="M163">
        <v>1.8089999999999999</v>
      </c>
      <c r="N163">
        <v>54.6</v>
      </c>
      <c r="O163">
        <v>13</v>
      </c>
      <c r="P163">
        <v>333</v>
      </c>
      <c r="Q163">
        <v>1038</v>
      </c>
      <c r="R163">
        <v>300</v>
      </c>
      <c r="S163" s="31">
        <f t="shared" si="8"/>
        <v>3.3979591836734695</v>
      </c>
      <c r="T163" s="14">
        <f t="shared" si="7"/>
        <v>13075.886875</v>
      </c>
    </row>
    <row r="164" spans="1:20" x14ac:dyDescent="0.25">
      <c r="A164" s="7">
        <v>163</v>
      </c>
      <c r="B164" t="s">
        <v>168</v>
      </c>
      <c r="C164" s="5">
        <v>28</v>
      </c>
      <c r="D164">
        <v>21</v>
      </c>
      <c r="E164">
        <v>60</v>
      </c>
      <c r="F164">
        <v>9</v>
      </c>
      <c r="G164">
        <v>1</v>
      </c>
      <c r="H164">
        <v>0</v>
      </c>
      <c r="I164" s="9">
        <v>402785.75</v>
      </c>
      <c r="J164">
        <v>280</v>
      </c>
      <c r="K164">
        <v>69</v>
      </c>
      <c r="L164">
        <v>62.9</v>
      </c>
      <c r="M164">
        <v>1.7909999999999999</v>
      </c>
      <c r="N164">
        <v>48.1</v>
      </c>
      <c r="O164">
        <v>2</v>
      </c>
      <c r="P164">
        <v>185</v>
      </c>
      <c r="Q164">
        <v>680</v>
      </c>
      <c r="R164">
        <v>154</v>
      </c>
      <c r="S164" s="31">
        <f t="shared" si="8"/>
        <v>3.0833333333333335</v>
      </c>
      <c r="T164" s="14">
        <f t="shared" si="7"/>
        <v>19180.273809523809</v>
      </c>
    </row>
    <row r="165" spans="1:20" x14ac:dyDescent="0.25">
      <c r="A165" s="7">
        <v>164</v>
      </c>
      <c r="B165" t="s">
        <v>219</v>
      </c>
      <c r="C165" s="5">
        <v>37</v>
      </c>
      <c r="D165">
        <v>19</v>
      </c>
      <c r="E165">
        <v>58</v>
      </c>
      <c r="F165">
        <v>13</v>
      </c>
      <c r="G165">
        <v>1</v>
      </c>
      <c r="H165">
        <v>0</v>
      </c>
      <c r="I165" s="9">
        <v>401139.75</v>
      </c>
      <c r="J165">
        <v>301.39999999999998</v>
      </c>
      <c r="K165">
        <v>63.2</v>
      </c>
      <c r="L165">
        <v>64.900000000000006</v>
      </c>
      <c r="M165">
        <v>1.827</v>
      </c>
      <c r="N165">
        <v>39.799999999999997</v>
      </c>
      <c r="O165">
        <v>10</v>
      </c>
      <c r="P165">
        <v>185</v>
      </c>
      <c r="Q165">
        <v>615</v>
      </c>
      <c r="R165">
        <v>146</v>
      </c>
      <c r="S165" s="31">
        <f t="shared" si="8"/>
        <v>3.1896551724137931</v>
      </c>
      <c r="T165" s="14">
        <f t="shared" si="7"/>
        <v>21112.61842105263</v>
      </c>
    </row>
    <row r="166" spans="1:20" x14ac:dyDescent="0.25">
      <c r="A166" s="7">
        <v>165</v>
      </c>
      <c r="B166" t="s">
        <v>262</v>
      </c>
      <c r="C166" s="5">
        <v>30</v>
      </c>
      <c r="D166">
        <v>33</v>
      </c>
      <c r="E166">
        <v>90</v>
      </c>
      <c r="F166">
        <v>15</v>
      </c>
      <c r="G166">
        <v>0</v>
      </c>
      <c r="H166">
        <v>0</v>
      </c>
      <c r="I166" s="9">
        <v>400540.22</v>
      </c>
      <c r="J166">
        <v>290.5</v>
      </c>
      <c r="K166">
        <v>63.6</v>
      </c>
      <c r="L166">
        <v>64.900000000000006</v>
      </c>
      <c r="M166">
        <v>1.798</v>
      </c>
      <c r="N166">
        <v>50.4</v>
      </c>
      <c r="O166">
        <v>10</v>
      </c>
      <c r="P166">
        <v>301</v>
      </c>
      <c r="Q166">
        <v>1019</v>
      </c>
      <c r="R166">
        <v>252</v>
      </c>
      <c r="S166" s="31">
        <f t="shared" si="8"/>
        <v>3.3444444444444446</v>
      </c>
      <c r="T166" s="14">
        <f t="shared" si="7"/>
        <v>12137.582424242424</v>
      </c>
    </row>
    <row r="167" spans="1:20" x14ac:dyDescent="0.25">
      <c r="A167" s="7">
        <v>166</v>
      </c>
      <c r="B167" t="s">
        <v>190</v>
      </c>
      <c r="C167" s="5">
        <v>40</v>
      </c>
      <c r="D167">
        <v>21</v>
      </c>
      <c r="E167">
        <v>62</v>
      </c>
      <c r="F167">
        <v>10</v>
      </c>
      <c r="G167">
        <v>1</v>
      </c>
      <c r="H167">
        <v>0</v>
      </c>
      <c r="I167" s="9">
        <v>397639.94</v>
      </c>
      <c r="J167">
        <v>285.10000000000002</v>
      </c>
      <c r="K167">
        <v>52.3</v>
      </c>
      <c r="L167">
        <v>61.3</v>
      </c>
      <c r="M167">
        <v>1.7130000000000001</v>
      </c>
      <c r="N167">
        <v>48.5</v>
      </c>
      <c r="O167">
        <v>6</v>
      </c>
      <c r="P167">
        <v>225</v>
      </c>
      <c r="Q167">
        <v>640</v>
      </c>
      <c r="R167">
        <v>144</v>
      </c>
      <c r="S167" s="31">
        <f t="shared" si="8"/>
        <v>3.629032258064516</v>
      </c>
      <c r="T167" s="14">
        <f t="shared" si="7"/>
        <v>18935.23523809524</v>
      </c>
    </row>
    <row r="168" spans="1:20" x14ac:dyDescent="0.25">
      <c r="A168" s="7">
        <v>167</v>
      </c>
      <c r="B168" t="s">
        <v>90</v>
      </c>
      <c r="C168" s="5">
        <v>40</v>
      </c>
      <c r="D168">
        <v>16</v>
      </c>
      <c r="E168">
        <v>53</v>
      </c>
      <c r="F168">
        <v>10</v>
      </c>
      <c r="G168">
        <v>1</v>
      </c>
      <c r="H168">
        <v>0</v>
      </c>
      <c r="I168" s="9">
        <v>382653.44</v>
      </c>
      <c r="J168">
        <v>281.5</v>
      </c>
      <c r="K168">
        <v>70.8</v>
      </c>
      <c r="L168">
        <v>63.4</v>
      </c>
      <c r="M168">
        <v>1.7649999999999999</v>
      </c>
      <c r="N168">
        <v>46.9</v>
      </c>
      <c r="O168">
        <v>6</v>
      </c>
      <c r="P168">
        <v>171</v>
      </c>
      <c r="Q168">
        <v>587</v>
      </c>
      <c r="R168">
        <v>131</v>
      </c>
      <c r="S168" s="31">
        <f t="shared" si="8"/>
        <v>3.2264150943396226</v>
      </c>
      <c r="T168" s="14">
        <f t="shared" si="7"/>
        <v>23915.84</v>
      </c>
    </row>
    <row r="169" spans="1:20" x14ac:dyDescent="0.25">
      <c r="A169" s="7">
        <v>168</v>
      </c>
      <c r="B169" t="s">
        <v>263</v>
      </c>
      <c r="C169" s="5">
        <v>39</v>
      </c>
      <c r="D169">
        <v>31</v>
      </c>
      <c r="E169">
        <v>87</v>
      </c>
      <c r="F169">
        <v>14</v>
      </c>
      <c r="G169">
        <v>0</v>
      </c>
      <c r="H169">
        <v>0</v>
      </c>
      <c r="I169" s="9">
        <v>380435.97</v>
      </c>
      <c r="J169">
        <v>281.2</v>
      </c>
      <c r="K169">
        <v>57.5</v>
      </c>
      <c r="L169">
        <v>62.5</v>
      </c>
      <c r="M169">
        <v>1.8049999999999999</v>
      </c>
      <c r="N169">
        <v>50.4</v>
      </c>
      <c r="O169">
        <v>4</v>
      </c>
      <c r="P169">
        <v>261</v>
      </c>
      <c r="Q169">
        <v>984</v>
      </c>
      <c r="R169">
        <v>253</v>
      </c>
      <c r="S169" s="31">
        <f t="shared" si="8"/>
        <v>3</v>
      </c>
      <c r="T169" s="14">
        <f t="shared" si="7"/>
        <v>12272.128064516128</v>
      </c>
    </row>
    <row r="170" spans="1:20" x14ac:dyDescent="0.25">
      <c r="A170" s="7">
        <v>169</v>
      </c>
      <c r="B170" t="s">
        <v>236</v>
      </c>
      <c r="C170" s="5">
        <v>49</v>
      </c>
      <c r="D170">
        <v>26</v>
      </c>
      <c r="E170">
        <v>70</v>
      </c>
      <c r="F170">
        <v>10</v>
      </c>
      <c r="G170">
        <v>1</v>
      </c>
      <c r="H170">
        <v>0</v>
      </c>
      <c r="I170" s="9">
        <v>374185.25</v>
      </c>
      <c r="J170">
        <v>272.60000000000002</v>
      </c>
      <c r="K170">
        <v>69.8</v>
      </c>
      <c r="L170">
        <v>63.9</v>
      </c>
      <c r="M170">
        <v>1.764</v>
      </c>
      <c r="N170">
        <v>44.2</v>
      </c>
      <c r="O170">
        <v>4</v>
      </c>
      <c r="P170">
        <v>235</v>
      </c>
      <c r="Q170">
        <v>776</v>
      </c>
      <c r="R170">
        <v>230</v>
      </c>
      <c r="S170" s="31">
        <f t="shared" si="8"/>
        <v>3.3571428571428572</v>
      </c>
      <c r="T170" s="14">
        <f t="shared" si="7"/>
        <v>14391.740384615385</v>
      </c>
    </row>
    <row r="171" spans="1:20" x14ac:dyDescent="0.25">
      <c r="A171" s="7">
        <v>170</v>
      </c>
      <c r="B171" t="s">
        <v>264</v>
      </c>
      <c r="C171" s="5">
        <v>30</v>
      </c>
      <c r="D171">
        <v>28</v>
      </c>
      <c r="E171">
        <v>79</v>
      </c>
      <c r="F171">
        <v>14</v>
      </c>
      <c r="G171">
        <v>1</v>
      </c>
      <c r="H171">
        <v>0</v>
      </c>
      <c r="I171" s="9">
        <v>371925.28</v>
      </c>
      <c r="J171">
        <v>289.60000000000002</v>
      </c>
      <c r="K171">
        <v>59</v>
      </c>
      <c r="L171">
        <v>64.099999999999994</v>
      </c>
      <c r="M171">
        <v>1.75</v>
      </c>
      <c r="N171">
        <v>46.3</v>
      </c>
      <c r="O171">
        <v>9</v>
      </c>
      <c r="P171">
        <v>282</v>
      </c>
      <c r="Q171">
        <v>854</v>
      </c>
      <c r="R171">
        <v>214</v>
      </c>
      <c r="S171" s="31">
        <f t="shared" si="8"/>
        <v>3.5696202531645569</v>
      </c>
      <c r="T171" s="14">
        <f t="shared" si="7"/>
        <v>13283.045714285716</v>
      </c>
    </row>
    <row r="172" spans="1:20" x14ac:dyDescent="0.25">
      <c r="A172" s="7">
        <v>171</v>
      </c>
      <c r="B172" t="s">
        <v>118</v>
      </c>
      <c r="C172" s="5">
        <v>41</v>
      </c>
      <c r="D172">
        <v>27</v>
      </c>
      <c r="E172">
        <v>79</v>
      </c>
      <c r="F172">
        <v>14</v>
      </c>
      <c r="G172">
        <v>1</v>
      </c>
      <c r="H172">
        <v>0</v>
      </c>
      <c r="I172" s="9">
        <v>370220.72</v>
      </c>
      <c r="J172">
        <v>286.10000000000002</v>
      </c>
      <c r="K172">
        <v>62.3</v>
      </c>
      <c r="L172">
        <v>61.1</v>
      </c>
      <c r="M172">
        <v>1.7649999999999999</v>
      </c>
      <c r="N172">
        <v>51.9</v>
      </c>
      <c r="O172">
        <v>6</v>
      </c>
      <c r="P172">
        <v>263</v>
      </c>
      <c r="Q172">
        <v>881</v>
      </c>
      <c r="R172">
        <v>241</v>
      </c>
      <c r="S172" s="31">
        <f t="shared" si="8"/>
        <v>3.3291139240506329</v>
      </c>
      <c r="T172" s="14">
        <f t="shared" si="7"/>
        <v>13711.878518518517</v>
      </c>
    </row>
    <row r="173" spans="1:20" x14ac:dyDescent="0.25">
      <c r="A173" s="7">
        <v>172</v>
      </c>
      <c r="B173" t="s">
        <v>265</v>
      </c>
      <c r="C173" s="5">
        <v>27</v>
      </c>
      <c r="D173">
        <v>33</v>
      </c>
      <c r="E173">
        <v>92</v>
      </c>
      <c r="F173">
        <v>14</v>
      </c>
      <c r="G173">
        <v>2</v>
      </c>
      <c r="H173">
        <v>0</v>
      </c>
      <c r="I173" s="9">
        <v>367775.16</v>
      </c>
      <c r="J173">
        <v>300.10000000000002</v>
      </c>
      <c r="K173">
        <v>60.4</v>
      </c>
      <c r="L173">
        <v>64.599999999999994</v>
      </c>
      <c r="M173">
        <v>1.7729999999999999</v>
      </c>
      <c r="N173">
        <v>43.2</v>
      </c>
      <c r="O173">
        <v>22</v>
      </c>
      <c r="P173">
        <v>322</v>
      </c>
      <c r="Q173">
        <v>941</v>
      </c>
      <c r="R173">
        <v>246</v>
      </c>
      <c r="S173" s="31">
        <f t="shared" si="8"/>
        <v>3.5</v>
      </c>
      <c r="T173" s="14">
        <f t="shared" si="7"/>
        <v>11144.701818181817</v>
      </c>
    </row>
    <row r="174" spans="1:20" x14ac:dyDescent="0.25">
      <c r="A174" s="7">
        <v>173</v>
      </c>
      <c r="B174" t="s">
        <v>266</v>
      </c>
      <c r="C174" s="5">
        <v>38</v>
      </c>
      <c r="D174">
        <v>22</v>
      </c>
      <c r="E174">
        <v>70</v>
      </c>
      <c r="F174">
        <v>13</v>
      </c>
      <c r="G174">
        <v>1</v>
      </c>
      <c r="H174">
        <v>0</v>
      </c>
      <c r="I174" s="9">
        <v>359522.94</v>
      </c>
      <c r="J174">
        <v>267.7</v>
      </c>
      <c r="K174">
        <v>73.400000000000006</v>
      </c>
      <c r="L174">
        <v>62.2</v>
      </c>
      <c r="M174">
        <v>1.7589999999999999</v>
      </c>
      <c r="N174">
        <v>56.3</v>
      </c>
      <c r="O174">
        <v>5</v>
      </c>
      <c r="P174">
        <v>220</v>
      </c>
      <c r="Q174">
        <v>752</v>
      </c>
      <c r="R174">
        <v>179</v>
      </c>
      <c r="S174" s="31">
        <f t="shared" si="8"/>
        <v>3.1428571428571428</v>
      </c>
      <c r="T174" s="14">
        <f t="shared" si="7"/>
        <v>16341.951818181818</v>
      </c>
    </row>
    <row r="175" spans="1:20" x14ac:dyDescent="0.25">
      <c r="A175" s="7">
        <v>174</v>
      </c>
      <c r="B175" t="s">
        <v>221</v>
      </c>
      <c r="C175" s="5" t="s">
        <v>391</v>
      </c>
      <c r="D175">
        <v>28</v>
      </c>
      <c r="E175">
        <v>73</v>
      </c>
      <c r="F175">
        <v>10</v>
      </c>
      <c r="G175">
        <v>1</v>
      </c>
      <c r="H175">
        <v>0</v>
      </c>
      <c r="I175" s="9">
        <v>356247.13</v>
      </c>
      <c r="J175">
        <v>318.89999999999998</v>
      </c>
      <c r="K175">
        <v>45.4</v>
      </c>
      <c r="L175">
        <v>63.2</v>
      </c>
      <c r="M175">
        <v>1.819</v>
      </c>
      <c r="N175">
        <v>48.6</v>
      </c>
      <c r="O175">
        <v>8</v>
      </c>
      <c r="P175">
        <v>244</v>
      </c>
      <c r="Q175">
        <v>713</v>
      </c>
      <c r="R175">
        <v>228</v>
      </c>
      <c r="S175" s="31">
        <f t="shared" si="8"/>
        <v>3.3424657534246576</v>
      </c>
      <c r="T175" s="14">
        <f t="shared" si="7"/>
        <v>12723.111785714285</v>
      </c>
    </row>
    <row r="176" spans="1:20" x14ac:dyDescent="0.25">
      <c r="A176" s="7">
        <v>175</v>
      </c>
      <c r="B176" t="s">
        <v>267</v>
      </c>
      <c r="C176" s="5">
        <v>37</v>
      </c>
      <c r="D176">
        <v>24</v>
      </c>
      <c r="E176">
        <v>67</v>
      </c>
      <c r="F176">
        <v>9</v>
      </c>
      <c r="G176">
        <v>1</v>
      </c>
      <c r="H176">
        <v>0</v>
      </c>
      <c r="I176" s="9">
        <v>355488.13</v>
      </c>
      <c r="J176">
        <v>291.5</v>
      </c>
      <c r="K176">
        <v>57.5</v>
      </c>
      <c r="L176">
        <v>60.9</v>
      </c>
      <c r="M176">
        <v>1.7270000000000001</v>
      </c>
      <c r="N176">
        <v>45.9</v>
      </c>
      <c r="O176">
        <v>6</v>
      </c>
      <c r="P176">
        <v>254</v>
      </c>
      <c r="Q176">
        <v>694</v>
      </c>
      <c r="R176">
        <v>173</v>
      </c>
      <c r="S176" s="31">
        <f t="shared" si="8"/>
        <v>3.7910447761194028</v>
      </c>
      <c r="T176" s="14">
        <f t="shared" si="7"/>
        <v>14812.005416666667</v>
      </c>
    </row>
    <row r="177" spans="1:20" x14ac:dyDescent="0.25">
      <c r="A177" s="7">
        <v>176</v>
      </c>
      <c r="B177" t="s">
        <v>115</v>
      </c>
      <c r="C177" s="5">
        <v>36</v>
      </c>
      <c r="D177">
        <v>28</v>
      </c>
      <c r="E177">
        <v>76</v>
      </c>
      <c r="F177">
        <v>11</v>
      </c>
      <c r="G177">
        <v>1</v>
      </c>
      <c r="H177">
        <v>0</v>
      </c>
      <c r="I177" s="9">
        <v>344150.75</v>
      </c>
      <c r="J177">
        <v>280.3</v>
      </c>
      <c r="K177">
        <v>63.3</v>
      </c>
      <c r="L177">
        <v>62.5</v>
      </c>
      <c r="M177">
        <v>1.7709999999999999</v>
      </c>
      <c r="N177">
        <v>45.4</v>
      </c>
      <c r="O177">
        <v>7</v>
      </c>
      <c r="P177">
        <v>239</v>
      </c>
      <c r="Q177">
        <v>847</v>
      </c>
      <c r="R177">
        <v>212</v>
      </c>
      <c r="S177" s="31">
        <f t="shared" si="8"/>
        <v>3.1447368421052633</v>
      </c>
      <c r="T177" s="14">
        <f t="shared" si="7"/>
        <v>12291.098214285714</v>
      </c>
    </row>
    <row r="178" spans="1:20" x14ac:dyDescent="0.25">
      <c r="A178" s="7">
        <v>177</v>
      </c>
      <c r="B178" t="s">
        <v>233</v>
      </c>
      <c r="C178" s="5">
        <v>30</v>
      </c>
      <c r="D178">
        <v>26</v>
      </c>
      <c r="E178">
        <v>73</v>
      </c>
      <c r="F178">
        <v>13</v>
      </c>
      <c r="G178">
        <v>1</v>
      </c>
      <c r="H178">
        <v>0</v>
      </c>
      <c r="I178" s="9">
        <v>326299.38</v>
      </c>
      <c r="J178">
        <v>292</v>
      </c>
      <c r="K178">
        <v>64.599999999999994</v>
      </c>
      <c r="L178">
        <v>68.599999999999994</v>
      </c>
      <c r="M178">
        <v>1.8120000000000001</v>
      </c>
      <c r="N178">
        <v>38</v>
      </c>
      <c r="O178">
        <v>6</v>
      </c>
      <c r="P178">
        <v>249</v>
      </c>
      <c r="Q178">
        <v>800</v>
      </c>
      <c r="R178">
        <v>197</v>
      </c>
      <c r="S178" s="31">
        <f t="shared" si="8"/>
        <v>3.4109589041095889</v>
      </c>
      <c r="T178" s="14">
        <f t="shared" si="7"/>
        <v>12549.976153846153</v>
      </c>
    </row>
    <row r="179" spans="1:20" x14ac:dyDescent="0.25">
      <c r="A179" s="7">
        <v>178</v>
      </c>
      <c r="B179" t="s">
        <v>178</v>
      </c>
      <c r="C179" s="5">
        <v>36</v>
      </c>
      <c r="D179">
        <v>27</v>
      </c>
      <c r="E179">
        <v>74</v>
      </c>
      <c r="F179">
        <v>13</v>
      </c>
      <c r="G179">
        <v>0</v>
      </c>
      <c r="H179">
        <v>0</v>
      </c>
      <c r="I179" s="9">
        <v>324458.63</v>
      </c>
      <c r="J179">
        <v>278</v>
      </c>
      <c r="K179">
        <v>66.2</v>
      </c>
      <c r="L179">
        <v>61.2</v>
      </c>
      <c r="M179">
        <v>1.7989999999999999</v>
      </c>
      <c r="N179">
        <v>47</v>
      </c>
      <c r="O179">
        <v>2</v>
      </c>
      <c r="P179">
        <v>244</v>
      </c>
      <c r="Q179">
        <v>785</v>
      </c>
      <c r="R179">
        <v>198</v>
      </c>
      <c r="S179" s="31">
        <f t="shared" si="8"/>
        <v>3.2972972972972974</v>
      </c>
      <c r="T179" s="14">
        <f t="shared" si="7"/>
        <v>12016.986296296296</v>
      </c>
    </row>
    <row r="180" spans="1:20" x14ac:dyDescent="0.25">
      <c r="A180" s="7">
        <v>179</v>
      </c>
      <c r="B180" t="s">
        <v>130</v>
      </c>
      <c r="C180" s="5">
        <v>46</v>
      </c>
      <c r="D180">
        <v>27</v>
      </c>
      <c r="E180">
        <v>83</v>
      </c>
      <c r="F180">
        <v>15</v>
      </c>
      <c r="G180">
        <v>0</v>
      </c>
      <c r="H180">
        <v>0</v>
      </c>
      <c r="I180" s="9">
        <v>323953.13</v>
      </c>
      <c r="J180">
        <v>274.3</v>
      </c>
      <c r="K180">
        <v>70.3</v>
      </c>
      <c r="L180">
        <v>64.900000000000006</v>
      </c>
      <c r="M180">
        <v>1.8</v>
      </c>
      <c r="N180">
        <v>49.1</v>
      </c>
      <c r="O180">
        <v>6</v>
      </c>
      <c r="P180">
        <v>256</v>
      </c>
      <c r="Q180">
        <v>898</v>
      </c>
      <c r="R180">
        <v>230</v>
      </c>
      <c r="S180" s="31">
        <f t="shared" si="8"/>
        <v>3.0843373493975905</v>
      </c>
      <c r="T180" s="14">
        <f t="shared" si="7"/>
        <v>11998.264074074074</v>
      </c>
    </row>
    <row r="181" spans="1:20" x14ac:dyDescent="0.25">
      <c r="A181" s="7">
        <v>180</v>
      </c>
      <c r="B181" t="s">
        <v>88</v>
      </c>
      <c r="C181" s="5">
        <v>39</v>
      </c>
      <c r="D181">
        <v>21</v>
      </c>
      <c r="E181">
        <v>59</v>
      </c>
      <c r="F181">
        <v>11</v>
      </c>
      <c r="G181">
        <v>1</v>
      </c>
      <c r="H181">
        <v>0</v>
      </c>
      <c r="I181" s="9">
        <v>309558.71999999997</v>
      </c>
      <c r="J181">
        <v>281.10000000000002</v>
      </c>
      <c r="K181">
        <v>63</v>
      </c>
      <c r="L181">
        <v>63.5</v>
      </c>
      <c r="M181">
        <v>1.788</v>
      </c>
      <c r="N181">
        <v>56.3</v>
      </c>
      <c r="O181">
        <v>8</v>
      </c>
      <c r="P181">
        <v>177</v>
      </c>
      <c r="Q181">
        <v>685</v>
      </c>
      <c r="R181">
        <v>169</v>
      </c>
      <c r="S181" s="31">
        <f t="shared" si="8"/>
        <v>3</v>
      </c>
      <c r="T181" s="14">
        <f t="shared" si="7"/>
        <v>14740.891428571427</v>
      </c>
    </row>
    <row r="182" spans="1:20" x14ac:dyDescent="0.25">
      <c r="A182" s="7">
        <v>181</v>
      </c>
      <c r="B182" t="s">
        <v>227</v>
      </c>
      <c r="C182" s="5">
        <v>31</v>
      </c>
      <c r="D182">
        <v>26</v>
      </c>
      <c r="E182">
        <v>72</v>
      </c>
      <c r="F182">
        <v>12</v>
      </c>
      <c r="G182">
        <v>0</v>
      </c>
      <c r="H182">
        <v>0</v>
      </c>
      <c r="I182" s="9">
        <v>294849.13</v>
      </c>
      <c r="J182">
        <v>295.5</v>
      </c>
      <c r="K182">
        <v>63.1</v>
      </c>
      <c r="L182">
        <v>63.8</v>
      </c>
      <c r="M182">
        <v>1.8320000000000001</v>
      </c>
      <c r="N182">
        <v>35.799999999999997</v>
      </c>
      <c r="O182">
        <v>4</v>
      </c>
      <c r="P182">
        <v>215</v>
      </c>
      <c r="Q182">
        <v>741</v>
      </c>
      <c r="R182">
        <v>242</v>
      </c>
      <c r="S182" s="31">
        <f t="shared" si="8"/>
        <v>2.9861111111111112</v>
      </c>
      <c r="T182" s="14">
        <f t="shared" si="7"/>
        <v>11340.351153846153</v>
      </c>
    </row>
    <row r="183" spans="1:20" x14ac:dyDescent="0.25">
      <c r="A183" s="7">
        <v>182</v>
      </c>
      <c r="B183" t="s">
        <v>68</v>
      </c>
      <c r="C183" s="5">
        <v>37</v>
      </c>
      <c r="D183">
        <v>15</v>
      </c>
      <c r="E183">
        <v>51</v>
      </c>
      <c r="F183">
        <v>10</v>
      </c>
      <c r="G183">
        <v>0</v>
      </c>
      <c r="H183">
        <v>0</v>
      </c>
      <c r="I183" s="9">
        <v>279340.38</v>
      </c>
      <c r="J183">
        <v>309.39999999999998</v>
      </c>
      <c r="K183">
        <v>50.6</v>
      </c>
      <c r="L183">
        <v>64.8</v>
      </c>
      <c r="M183">
        <v>1.7390000000000001</v>
      </c>
      <c r="N183">
        <v>49.1</v>
      </c>
      <c r="O183">
        <v>14</v>
      </c>
      <c r="P183">
        <v>206</v>
      </c>
      <c r="Q183">
        <v>519</v>
      </c>
      <c r="R183">
        <v>147</v>
      </c>
      <c r="S183" s="31">
        <f t="shared" si="8"/>
        <v>4.0392156862745097</v>
      </c>
      <c r="T183" s="14">
        <f t="shared" si="7"/>
        <v>18622.691999999999</v>
      </c>
    </row>
    <row r="184" spans="1:20" x14ac:dyDescent="0.25">
      <c r="A184" s="7">
        <v>183</v>
      </c>
      <c r="B184" t="s">
        <v>268</v>
      </c>
      <c r="C184" s="5">
        <v>32</v>
      </c>
      <c r="D184">
        <v>25</v>
      </c>
      <c r="E184">
        <v>73</v>
      </c>
      <c r="F184">
        <v>13</v>
      </c>
      <c r="G184">
        <v>1</v>
      </c>
      <c r="H184">
        <v>0</v>
      </c>
      <c r="I184" s="9">
        <v>275528.88</v>
      </c>
      <c r="J184">
        <v>300.2</v>
      </c>
      <c r="K184">
        <v>62.1</v>
      </c>
      <c r="L184">
        <v>65.400000000000006</v>
      </c>
      <c r="M184">
        <v>1.7929999999999999</v>
      </c>
      <c r="N184">
        <v>44.6</v>
      </c>
      <c r="O184">
        <v>2</v>
      </c>
      <c r="P184">
        <v>262</v>
      </c>
      <c r="Q184">
        <v>778</v>
      </c>
      <c r="R184">
        <v>191</v>
      </c>
      <c r="S184" s="31">
        <f t="shared" si="8"/>
        <v>3.5890410958904111</v>
      </c>
      <c r="T184" s="14">
        <f t="shared" si="7"/>
        <v>11021.155200000001</v>
      </c>
    </row>
    <row r="185" spans="1:20" x14ac:dyDescent="0.25">
      <c r="A185" s="7">
        <v>184</v>
      </c>
      <c r="B185" t="s">
        <v>184</v>
      </c>
      <c r="C185" s="5">
        <v>46</v>
      </c>
      <c r="D185">
        <v>28</v>
      </c>
      <c r="E185">
        <v>72</v>
      </c>
      <c r="F185">
        <v>10</v>
      </c>
      <c r="G185">
        <v>1</v>
      </c>
      <c r="H185">
        <v>0</v>
      </c>
      <c r="I185" s="9">
        <v>273667.75</v>
      </c>
      <c r="J185">
        <v>269.10000000000002</v>
      </c>
      <c r="K185">
        <v>67.900000000000006</v>
      </c>
      <c r="L185">
        <v>59.7</v>
      </c>
      <c r="M185">
        <v>1.7909999999999999</v>
      </c>
      <c r="N185">
        <v>47.9</v>
      </c>
      <c r="O185">
        <v>5</v>
      </c>
      <c r="P185">
        <v>204</v>
      </c>
      <c r="Q185">
        <v>779</v>
      </c>
      <c r="R185">
        <v>205</v>
      </c>
      <c r="S185" s="31">
        <f t="shared" si="8"/>
        <v>2.8333333333333335</v>
      </c>
      <c r="T185" s="14">
        <f t="shared" si="7"/>
        <v>9773.8482142857138</v>
      </c>
    </row>
    <row r="186" spans="1:20" x14ac:dyDescent="0.25">
      <c r="A186" s="7">
        <v>185</v>
      </c>
      <c r="B186" t="s">
        <v>269</v>
      </c>
      <c r="C186" s="5">
        <v>36</v>
      </c>
      <c r="D186">
        <v>25</v>
      </c>
      <c r="E186">
        <v>62</v>
      </c>
      <c r="F186">
        <v>9</v>
      </c>
      <c r="G186">
        <v>1</v>
      </c>
      <c r="H186">
        <v>0</v>
      </c>
      <c r="I186" s="9">
        <v>270347</v>
      </c>
      <c r="J186">
        <v>278.10000000000002</v>
      </c>
      <c r="K186">
        <v>63.7</v>
      </c>
      <c r="L186">
        <v>61</v>
      </c>
      <c r="M186">
        <v>1.758</v>
      </c>
      <c r="N186">
        <v>45.9</v>
      </c>
      <c r="O186">
        <v>7</v>
      </c>
      <c r="P186">
        <v>195</v>
      </c>
      <c r="Q186">
        <v>665</v>
      </c>
      <c r="R186">
        <v>193</v>
      </c>
      <c r="S186" s="31">
        <f t="shared" si="8"/>
        <v>3.1451612903225805</v>
      </c>
      <c r="T186" s="14">
        <f t="shared" si="7"/>
        <v>10813.88</v>
      </c>
    </row>
    <row r="187" spans="1:20" x14ac:dyDescent="0.25">
      <c r="A187" s="7">
        <v>186</v>
      </c>
      <c r="B187" t="s">
        <v>173</v>
      </c>
      <c r="C187" s="5">
        <v>43</v>
      </c>
      <c r="D187">
        <v>22</v>
      </c>
      <c r="E187">
        <v>54</v>
      </c>
      <c r="F187">
        <v>8</v>
      </c>
      <c r="G187">
        <v>0</v>
      </c>
      <c r="H187">
        <v>0</v>
      </c>
      <c r="I187" s="9">
        <v>269705</v>
      </c>
      <c r="J187">
        <v>276.39999999999998</v>
      </c>
      <c r="K187">
        <v>71.900000000000006</v>
      </c>
      <c r="L187">
        <v>60.5</v>
      </c>
      <c r="M187">
        <v>1.7889999999999999</v>
      </c>
      <c r="N187">
        <v>52.7</v>
      </c>
      <c r="O187">
        <v>2</v>
      </c>
      <c r="P187">
        <v>178</v>
      </c>
      <c r="Q187">
        <v>586</v>
      </c>
      <c r="R187">
        <v>135</v>
      </c>
      <c r="S187" s="31">
        <f t="shared" si="8"/>
        <v>3.2962962962962963</v>
      </c>
      <c r="T187" s="14">
        <f t="shared" si="7"/>
        <v>12259.318181818182</v>
      </c>
    </row>
    <row r="188" spans="1:20" x14ac:dyDescent="0.25">
      <c r="A188" s="7">
        <v>187</v>
      </c>
      <c r="B188" t="s">
        <v>270</v>
      </c>
      <c r="C188" s="5">
        <v>39</v>
      </c>
      <c r="D188">
        <v>29</v>
      </c>
      <c r="E188">
        <v>80</v>
      </c>
      <c r="F188">
        <v>11</v>
      </c>
      <c r="G188">
        <v>0</v>
      </c>
      <c r="H188">
        <v>0</v>
      </c>
      <c r="I188" s="9">
        <v>269700.53000000003</v>
      </c>
      <c r="J188">
        <v>281.7</v>
      </c>
      <c r="K188">
        <v>71.099999999999994</v>
      </c>
      <c r="L188">
        <v>64</v>
      </c>
      <c r="M188">
        <v>1.8080000000000001</v>
      </c>
      <c r="N188">
        <v>42.6</v>
      </c>
      <c r="O188">
        <v>4</v>
      </c>
      <c r="P188">
        <v>239</v>
      </c>
      <c r="Q188">
        <v>870</v>
      </c>
      <c r="R188">
        <v>233</v>
      </c>
      <c r="S188" s="31">
        <f t="shared" si="8"/>
        <v>2.9874999999999998</v>
      </c>
      <c r="T188" s="14">
        <f t="shared" si="7"/>
        <v>9300.0182758620704</v>
      </c>
    </row>
    <row r="189" spans="1:20" x14ac:dyDescent="0.25">
      <c r="A189" s="7">
        <v>188</v>
      </c>
      <c r="B189" t="s">
        <v>34</v>
      </c>
      <c r="C189" s="5">
        <v>33</v>
      </c>
      <c r="D189">
        <v>25</v>
      </c>
      <c r="E189">
        <v>65</v>
      </c>
      <c r="F189">
        <v>12</v>
      </c>
      <c r="G189">
        <v>0</v>
      </c>
      <c r="H189">
        <v>0</v>
      </c>
      <c r="I189" s="9">
        <v>268735.06</v>
      </c>
      <c r="J189">
        <v>278</v>
      </c>
      <c r="K189">
        <v>67.099999999999994</v>
      </c>
      <c r="L189">
        <v>58.5</v>
      </c>
      <c r="M189">
        <v>1.8220000000000001</v>
      </c>
      <c r="N189">
        <v>54.6</v>
      </c>
      <c r="O189">
        <v>3</v>
      </c>
      <c r="P189">
        <v>192</v>
      </c>
      <c r="Q189">
        <v>744</v>
      </c>
      <c r="R189">
        <v>202</v>
      </c>
      <c r="S189" s="31">
        <f t="shared" si="8"/>
        <v>2.953846153846154</v>
      </c>
      <c r="T189" s="14">
        <f t="shared" si="7"/>
        <v>10749.402399999999</v>
      </c>
    </row>
    <row r="190" spans="1:20" x14ac:dyDescent="0.25">
      <c r="A190" s="7">
        <v>189</v>
      </c>
      <c r="B190" t="s">
        <v>89</v>
      </c>
      <c r="C190" s="5">
        <v>54</v>
      </c>
      <c r="D190">
        <v>6</v>
      </c>
      <c r="E190">
        <v>24</v>
      </c>
      <c r="F190">
        <v>5</v>
      </c>
      <c r="G190">
        <v>1</v>
      </c>
      <c r="H190">
        <v>0</v>
      </c>
      <c r="I190" s="9">
        <v>256110</v>
      </c>
      <c r="O190">
        <v>0</v>
      </c>
      <c r="P190">
        <v>76</v>
      </c>
      <c r="Q190">
        <v>277</v>
      </c>
      <c r="R190">
        <v>73</v>
      </c>
      <c r="S190" s="31">
        <f t="shared" si="8"/>
        <v>3.1666666666666665</v>
      </c>
      <c r="T190" s="14">
        <f t="shared" si="7"/>
        <v>42685</v>
      </c>
    </row>
    <row r="191" spans="1:20" x14ac:dyDescent="0.25">
      <c r="A191" s="7">
        <v>190</v>
      </c>
      <c r="B191" t="s">
        <v>271</v>
      </c>
      <c r="C191" s="5">
        <v>35</v>
      </c>
      <c r="D191">
        <v>23</v>
      </c>
      <c r="E191">
        <v>66</v>
      </c>
      <c r="F191">
        <v>12</v>
      </c>
      <c r="G191">
        <v>1</v>
      </c>
      <c r="H191">
        <v>0</v>
      </c>
      <c r="I191" s="9">
        <v>250080.98</v>
      </c>
      <c r="J191">
        <v>285.10000000000002</v>
      </c>
      <c r="K191">
        <v>62.1</v>
      </c>
      <c r="L191">
        <v>59.1</v>
      </c>
      <c r="M191">
        <v>1.746</v>
      </c>
      <c r="N191">
        <v>54</v>
      </c>
      <c r="O191">
        <v>6</v>
      </c>
      <c r="P191">
        <v>204</v>
      </c>
      <c r="Q191">
        <v>708</v>
      </c>
      <c r="R191">
        <v>172</v>
      </c>
      <c r="S191" s="31">
        <f t="shared" si="8"/>
        <v>3.0909090909090908</v>
      </c>
      <c r="T191" s="14">
        <f t="shared" si="7"/>
        <v>10873.086086956522</v>
      </c>
    </row>
    <row r="192" spans="1:20" x14ac:dyDescent="0.25">
      <c r="A192" s="7">
        <v>191</v>
      </c>
      <c r="B192" t="s">
        <v>192</v>
      </c>
      <c r="C192" s="5">
        <v>47</v>
      </c>
      <c r="D192">
        <v>22</v>
      </c>
      <c r="E192">
        <v>66</v>
      </c>
      <c r="F192">
        <v>10</v>
      </c>
      <c r="G192">
        <v>0</v>
      </c>
      <c r="H192">
        <v>0</v>
      </c>
      <c r="I192" s="9">
        <v>246489.3</v>
      </c>
      <c r="J192">
        <v>284.60000000000002</v>
      </c>
      <c r="K192">
        <v>60.8</v>
      </c>
      <c r="L192">
        <v>60.9</v>
      </c>
      <c r="M192">
        <v>1.7509999999999999</v>
      </c>
      <c r="N192">
        <v>46.8</v>
      </c>
      <c r="O192">
        <v>3</v>
      </c>
      <c r="P192">
        <v>220</v>
      </c>
      <c r="Q192">
        <v>678</v>
      </c>
      <c r="R192">
        <v>183</v>
      </c>
      <c r="S192" s="31">
        <f t="shared" si="8"/>
        <v>3.3333333333333335</v>
      </c>
      <c r="T192" s="14">
        <f t="shared" si="7"/>
        <v>11204.05909090909</v>
      </c>
    </row>
    <row r="193" spans="1:20" x14ac:dyDescent="0.25">
      <c r="A193" s="7">
        <v>192</v>
      </c>
      <c r="B193" t="s">
        <v>154</v>
      </c>
      <c r="C193" s="5">
        <v>44</v>
      </c>
      <c r="D193">
        <v>24</v>
      </c>
      <c r="E193">
        <v>63</v>
      </c>
      <c r="F193">
        <v>8</v>
      </c>
      <c r="G193">
        <v>1</v>
      </c>
      <c r="H193">
        <v>0</v>
      </c>
      <c r="I193" s="9">
        <v>232146.86</v>
      </c>
      <c r="J193">
        <v>298.2</v>
      </c>
      <c r="K193">
        <v>54.6</v>
      </c>
      <c r="L193">
        <v>61.3</v>
      </c>
      <c r="M193">
        <v>1.8129999999999999</v>
      </c>
      <c r="N193">
        <v>45</v>
      </c>
      <c r="O193">
        <v>7</v>
      </c>
      <c r="P193">
        <v>198</v>
      </c>
      <c r="Q193">
        <v>656</v>
      </c>
      <c r="R193">
        <v>208</v>
      </c>
      <c r="S193" s="31">
        <f t="shared" si="8"/>
        <v>3.1428571428571428</v>
      </c>
      <c r="T193" s="14">
        <f t="shared" si="7"/>
        <v>9672.7858333333334</v>
      </c>
    </row>
    <row r="194" spans="1:20" x14ac:dyDescent="0.25">
      <c r="A194" s="7">
        <v>193</v>
      </c>
      <c r="B194" t="s">
        <v>179</v>
      </c>
      <c r="C194" s="5">
        <v>46</v>
      </c>
      <c r="D194">
        <v>11</v>
      </c>
      <c r="E194">
        <v>37</v>
      </c>
      <c r="F194">
        <v>7</v>
      </c>
      <c r="G194">
        <v>2</v>
      </c>
      <c r="H194">
        <v>0</v>
      </c>
      <c r="I194" s="9">
        <v>230850.95</v>
      </c>
      <c r="O194">
        <v>4</v>
      </c>
      <c r="P194">
        <v>139</v>
      </c>
      <c r="Q194">
        <v>426</v>
      </c>
      <c r="R194">
        <v>88</v>
      </c>
      <c r="S194" s="31">
        <f t="shared" ref="S194:S201" si="9">P194/E194</f>
        <v>3.7567567567567566</v>
      </c>
      <c r="T194" s="14">
        <f t="shared" si="7"/>
        <v>20986.45</v>
      </c>
    </row>
    <row r="195" spans="1:20" x14ac:dyDescent="0.25">
      <c r="A195" s="7">
        <v>194</v>
      </c>
      <c r="B195" t="s">
        <v>78</v>
      </c>
      <c r="C195" s="5">
        <v>48</v>
      </c>
      <c r="D195">
        <v>17</v>
      </c>
      <c r="E195">
        <v>50</v>
      </c>
      <c r="F195">
        <v>10</v>
      </c>
      <c r="G195">
        <v>0</v>
      </c>
      <c r="H195">
        <v>0</v>
      </c>
      <c r="I195" s="9">
        <v>214134.63</v>
      </c>
      <c r="J195">
        <v>294</v>
      </c>
      <c r="K195">
        <v>58.3</v>
      </c>
      <c r="L195">
        <v>69.2</v>
      </c>
      <c r="M195">
        <v>1.7769999999999999</v>
      </c>
      <c r="N195">
        <v>48.6</v>
      </c>
      <c r="O195">
        <v>3</v>
      </c>
      <c r="P195">
        <v>183</v>
      </c>
      <c r="Q195">
        <v>573</v>
      </c>
      <c r="R195">
        <v>125</v>
      </c>
      <c r="S195" s="31">
        <f t="shared" si="9"/>
        <v>3.66</v>
      </c>
      <c r="T195" s="14">
        <f t="shared" ref="T195:T201" si="10">I195/D195</f>
        <v>12596.154705882353</v>
      </c>
    </row>
    <row r="196" spans="1:20" x14ac:dyDescent="0.25">
      <c r="A196" s="7">
        <v>195</v>
      </c>
      <c r="B196" t="s">
        <v>46</v>
      </c>
      <c r="C196" s="5">
        <v>39</v>
      </c>
      <c r="D196">
        <v>34</v>
      </c>
      <c r="E196">
        <v>84</v>
      </c>
      <c r="F196">
        <v>10</v>
      </c>
      <c r="G196">
        <v>0</v>
      </c>
      <c r="H196">
        <v>0</v>
      </c>
      <c r="I196" s="9">
        <v>209637.6</v>
      </c>
      <c r="J196">
        <v>278</v>
      </c>
      <c r="K196">
        <v>59.9</v>
      </c>
      <c r="L196">
        <v>55.5</v>
      </c>
      <c r="M196">
        <v>1.784</v>
      </c>
      <c r="N196">
        <v>52.3</v>
      </c>
      <c r="O196">
        <v>5</v>
      </c>
      <c r="P196">
        <v>237</v>
      </c>
      <c r="Q196">
        <v>876</v>
      </c>
      <c r="R196">
        <v>275</v>
      </c>
      <c r="S196" s="31">
        <f t="shared" si="9"/>
        <v>2.8214285714285716</v>
      </c>
      <c r="T196" s="14">
        <f t="shared" si="10"/>
        <v>6165.8117647058825</v>
      </c>
    </row>
    <row r="197" spans="1:20" x14ac:dyDescent="0.25">
      <c r="A197" s="7">
        <v>196</v>
      </c>
      <c r="B197" t="s">
        <v>272</v>
      </c>
      <c r="C197" s="5">
        <v>31</v>
      </c>
      <c r="D197">
        <v>24</v>
      </c>
      <c r="E197">
        <v>63</v>
      </c>
      <c r="F197">
        <v>10</v>
      </c>
      <c r="G197">
        <v>0</v>
      </c>
      <c r="H197">
        <v>0</v>
      </c>
      <c r="I197" s="9">
        <v>207399.95</v>
      </c>
      <c r="J197">
        <v>289</v>
      </c>
      <c r="K197">
        <v>59.3</v>
      </c>
      <c r="L197">
        <v>61</v>
      </c>
      <c r="M197">
        <v>1.756</v>
      </c>
      <c r="N197">
        <v>48.6</v>
      </c>
      <c r="O197">
        <v>0</v>
      </c>
      <c r="P197">
        <v>205</v>
      </c>
      <c r="Q197">
        <v>656</v>
      </c>
      <c r="R197">
        <v>177</v>
      </c>
      <c r="S197" s="31">
        <f t="shared" si="9"/>
        <v>3.253968253968254</v>
      </c>
      <c r="T197" s="14">
        <f t="shared" si="10"/>
        <v>8641.6645833333332</v>
      </c>
    </row>
    <row r="198" spans="1:20" x14ac:dyDescent="0.25">
      <c r="A198" s="7">
        <v>197</v>
      </c>
      <c r="B198" t="s">
        <v>273</v>
      </c>
      <c r="C198" s="5">
        <v>48</v>
      </c>
      <c r="D198">
        <v>18</v>
      </c>
      <c r="E198">
        <v>50</v>
      </c>
      <c r="F198">
        <v>9</v>
      </c>
      <c r="G198">
        <v>0</v>
      </c>
      <c r="H198">
        <v>0</v>
      </c>
      <c r="I198" s="9">
        <v>206968.66</v>
      </c>
      <c r="J198">
        <v>275.7</v>
      </c>
      <c r="K198">
        <v>70.2</v>
      </c>
      <c r="L198">
        <v>62.2</v>
      </c>
      <c r="M198">
        <v>1.7949999999999999</v>
      </c>
      <c r="N198">
        <v>54.4</v>
      </c>
      <c r="O198">
        <v>1</v>
      </c>
      <c r="P198">
        <v>158</v>
      </c>
      <c r="Q198">
        <v>574</v>
      </c>
      <c r="R198">
        <v>146</v>
      </c>
      <c r="S198" s="31">
        <f t="shared" si="9"/>
        <v>3.16</v>
      </c>
      <c r="T198" s="14">
        <f t="shared" si="10"/>
        <v>11498.258888888889</v>
      </c>
    </row>
    <row r="199" spans="1:20" x14ac:dyDescent="0.25">
      <c r="A199" s="7">
        <v>198</v>
      </c>
      <c r="B199" t="s">
        <v>222</v>
      </c>
      <c r="C199" s="5">
        <v>38</v>
      </c>
      <c r="D199">
        <v>15</v>
      </c>
      <c r="E199">
        <v>41</v>
      </c>
      <c r="F199">
        <v>6</v>
      </c>
      <c r="G199">
        <v>0</v>
      </c>
      <c r="H199">
        <v>0</v>
      </c>
      <c r="I199" s="9">
        <v>199911.42</v>
      </c>
      <c r="O199">
        <v>3</v>
      </c>
      <c r="P199">
        <v>125</v>
      </c>
      <c r="Q199">
        <v>483</v>
      </c>
      <c r="R199">
        <v>114</v>
      </c>
      <c r="S199" s="31">
        <f t="shared" si="9"/>
        <v>3.0487804878048781</v>
      </c>
      <c r="T199" s="14">
        <f t="shared" si="10"/>
        <v>13327.428000000002</v>
      </c>
    </row>
    <row r="200" spans="1:20" x14ac:dyDescent="0.25">
      <c r="A200" s="7">
        <v>199</v>
      </c>
      <c r="B200" t="s">
        <v>162</v>
      </c>
      <c r="C200" s="5">
        <v>36</v>
      </c>
      <c r="D200">
        <v>13</v>
      </c>
      <c r="E200">
        <v>36</v>
      </c>
      <c r="F200">
        <v>6</v>
      </c>
      <c r="G200">
        <v>0</v>
      </c>
      <c r="H200">
        <v>0</v>
      </c>
      <c r="I200" s="9">
        <v>198214</v>
      </c>
      <c r="O200">
        <v>3</v>
      </c>
      <c r="P200">
        <v>96</v>
      </c>
      <c r="Q200">
        <v>370</v>
      </c>
      <c r="R200">
        <v>97</v>
      </c>
      <c r="S200" s="31">
        <f t="shared" si="9"/>
        <v>2.6666666666666665</v>
      </c>
      <c r="T200" s="14">
        <f t="shared" si="10"/>
        <v>15247.23076923077</v>
      </c>
    </row>
    <row r="201" spans="1:20" x14ac:dyDescent="0.25">
      <c r="A201" s="7">
        <v>200</v>
      </c>
      <c r="B201" t="s">
        <v>274</v>
      </c>
      <c r="C201" s="5">
        <v>27</v>
      </c>
      <c r="D201">
        <v>24</v>
      </c>
      <c r="E201">
        <v>68</v>
      </c>
      <c r="F201">
        <v>10</v>
      </c>
      <c r="G201">
        <v>0</v>
      </c>
      <c r="H201">
        <v>0</v>
      </c>
      <c r="I201" s="9">
        <v>197452.72</v>
      </c>
      <c r="J201">
        <v>295.2</v>
      </c>
      <c r="K201">
        <v>68.5</v>
      </c>
      <c r="L201">
        <v>68.099999999999994</v>
      </c>
      <c r="M201">
        <v>1.8080000000000001</v>
      </c>
      <c r="N201">
        <v>37.200000000000003</v>
      </c>
      <c r="O201">
        <v>8</v>
      </c>
      <c r="P201">
        <v>215</v>
      </c>
      <c r="Q201">
        <v>722</v>
      </c>
      <c r="R201">
        <v>181</v>
      </c>
      <c r="S201" s="31">
        <f t="shared" si="9"/>
        <v>3.1617647058823528</v>
      </c>
      <c r="T201" s="14">
        <f t="shared" si="10"/>
        <v>8227.1966666666667</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9"/>
  <dimension ref="A1:T201"/>
  <sheetViews>
    <sheetView workbookViewId="0"/>
  </sheetViews>
  <sheetFormatPr defaultRowHeight="15" x14ac:dyDescent="0.25"/>
  <cols>
    <col min="1" max="1" width="9.140625" style="7"/>
    <col min="2" max="2" width="18.5703125" customWidth="1"/>
    <col min="3" max="3" width="4.5703125" bestFit="1" customWidth="1"/>
    <col min="4" max="4" width="7.7109375" bestFit="1" customWidth="1"/>
    <col min="5" max="5" width="8.5703125" bestFit="1" customWidth="1"/>
    <col min="6" max="6" width="11.140625" bestFit="1" customWidth="1"/>
    <col min="7" max="7" width="7" bestFit="1" customWidth="1"/>
    <col min="8" max="8" width="5.85546875" bestFit="1" customWidth="1"/>
    <col min="9" max="9" width="11.85546875" style="9" customWidth="1"/>
    <col min="10" max="10" width="12.85546875" bestFit="1" customWidth="1"/>
    <col min="11" max="11" width="15.5703125" bestFit="1" customWidth="1"/>
    <col min="12" max="12" width="19.7109375" bestFit="1" customWidth="1"/>
    <col min="13" max="13" width="15.28515625" bestFit="1" customWidth="1"/>
    <col min="14" max="14" width="13.140625" bestFit="1" customWidth="1"/>
    <col min="19" max="19" width="13.85546875" bestFit="1" customWidth="1"/>
    <col min="20" max="20" width="14.42578125" bestFit="1" customWidth="1"/>
  </cols>
  <sheetData>
    <row r="1" spans="1:20" x14ac:dyDescent="0.25">
      <c r="A1" s="6" t="s">
        <v>457</v>
      </c>
      <c r="B1" s="4" t="s">
        <v>373</v>
      </c>
      <c r="C1" s="3" t="s">
        <v>374</v>
      </c>
      <c r="D1" s="3" t="s">
        <v>375</v>
      </c>
      <c r="E1" s="3" t="s">
        <v>376</v>
      </c>
      <c r="F1" s="3" t="s">
        <v>390</v>
      </c>
      <c r="G1" s="3" t="s">
        <v>377</v>
      </c>
      <c r="H1" s="3" t="s">
        <v>378</v>
      </c>
      <c r="I1" s="10" t="s">
        <v>379</v>
      </c>
      <c r="J1" s="3" t="s">
        <v>380</v>
      </c>
      <c r="K1" s="3" t="s">
        <v>381</v>
      </c>
      <c r="L1" s="3" t="s">
        <v>383</v>
      </c>
      <c r="M1" s="3" t="s">
        <v>382</v>
      </c>
      <c r="N1" s="3" t="s">
        <v>384</v>
      </c>
      <c r="O1" s="3" t="s">
        <v>385</v>
      </c>
      <c r="P1" s="3" t="s">
        <v>386</v>
      </c>
      <c r="Q1" s="3" t="s">
        <v>387</v>
      </c>
      <c r="R1" s="3" t="s">
        <v>388</v>
      </c>
      <c r="S1" s="3" t="s">
        <v>389</v>
      </c>
      <c r="T1" s="4" t="s">
        <v>746</v>
      </c>
    </row>
    <row r="2" spans="1:20" x14ac:dyDescent="0.25">
      <c r="A2" s="7">
        <v>1</v>
      </c>
      <c r="B2" t="s">
        <v>1</v>
      </c>
      <c r="C2" s="5">
        <v>32</v>
      </c>
      <c r="D2">
        <v>15</v>
      </c>
      <c r="E2">
        <v>55</v>
      </c>
      <c r="F2">
        <v>13</v>
      </c>
      <c r="G2">
        <v>11</v>
      </c>
      <c r="H2">
        <v>8</v>
      </c>
      <c r="I2" s="9">
        <v>9941563</v>
      </c>
      <c r="J2">
        <v>306.39999999999998</v>
      </c>
      <c r="K2">
        <v>60.7</v>
      </c>
      <c r="L2">
        <v>71.3</v>
      </c>
      <c r="M2">
        <v>1.756</v>
      </c>
      <c r="N2">
        <v>55.2</v>
      </c>
      <c r="O2">
        <v>13</v>
      </c>
      <c r="P2">
        <v>245</v>
      </c>
      <c r="Q2">
        <v>591</v>
      </c>
      <c r="R2">
        <v>114</v>
      </c>
      <c r="S2" s="31">
        <f t="shared" ref="S2:S33" si="0">P2/E2</f>
        <v>4.4545454545454541</v>
      </c>
      <c r="T2" s="14">
        <f>I2/D2</f>
        <v>662770.8666666667</v>
      </c>
    </row>
    <row r="3" spans="1:20" x14ac:dyDescent="0.25">
      <c r="A3" s="7">
        <v>2</v>
      </c>
      <c r="B3" t="s">
        <v>4</v>
      </c>
      <c r="C3" s="5">
        <v>38</v>
      </c>
      <c r="D3">
        <v>24</v>
      </c>
      <c r="E3">
        <v>89</v>
      </c>
      <c r="F3">
        <v>22</v>
      </c>
      <c r="G3">
        <v>13</v>
      </c>
      <c r="H3">
        <v>2</v>
      </c>
      <c r="I3" s="9">
        <v>7213315.5</v>
      </c>
      <c r="J3">
        <v>282.10000000000002</v>
      </c>
      <c r="K3">
        <v>73.8</v>
      </c>
      <c r="L3">
        <v>69.8</v>
      </c>
      <c r="M3">
        <v>1.742</v>
      </c>
      <c r="N3">
        <v>47.6</v>
      </c>
      <c r="O3">
        <v>4</v>
      </c>
      <c r="P3">
        <v>356</v>
      </c>
      <c r="Q3">
        <v>1050</v>
      </c>
      <c r="R3">
        <v>175</v>
      </c>
      <c r="S3" s="31">
        <f t="shared" si="0"/>
        <v>4</v>
      </c>
      <c r="T3" s="14">
        <f t="shared" ref="T3:T66" si="1">I3/D3</f>
        <v>300554.8125</v>
      </c>
    </row>
    <row r="4" spans="1:20" x14ac:dyDescent="0.25">
      <c r="A4" s="7">
        <v>3</v>
      </c>
      <c r="B4" t="s">
        <v>70</v>
      </c>
      <c r="C4" s="5">
        <v>27</v>
      </c>
      <c r="D4">
        <v>19</v>
      </c>
      <c r="E4">
        <v>69</v>
      </c>
      <c r="F4">
        <v>17</v>
      </c>
      <c r="G4">
        <v>10</v>
      </c>
      <c r="H4">
        <v>1</v>
      </c>
      <c r="I4" s="9">
        <v>4978857.5</v>
      </c>
      <c r="J4">
        <v>301.10000000000002</v>
      </c>
      <c r="K4">
        <v>62</v>
      </c>
      <c r="L4">
        <v>68.099999999999994</v>
      </c>
      <c r="M4">
        <v>1.7669999999999999</v>
      </c>
      <c r="N4">
        <v>53.6</v>
      </c>
      <c r="O4">
        <v>12</v>
      </c>
      <c r="P4">
        <v>266</v>
      </c>
      <c r="Q4">
        <v>762</v>
      </c>
      <c r="R4">
        <v>187</v>
      </c>
      <c r="S4" s="31">
        <f t="shared" si="0"/>
        <v>3.8550724637681157</v>
      </c>
      <c r="T4" s="14">
        <f t="shared" si="1"/>
        <v>262045.13157894736</v>
      </c>
    </row>
    <row r="5" spans="1:20" x14ac:dyDescent="0.25">
      <c r="A5" s="7">
        <v>4</v>
      </c>
      <c r="B5" t="s">
        <v>2</v>
      </c>
      <c r="C5" s="5">
        <v>45</v>
      </c>
      <c r="D5">
        <v>27</v>
      </c>
      <c r="E5">
        <v>101</v>
      </c>
      <c r="F5">
        <v>25</v>
      </c>
      <c r="G5">
        <v>13</v>
      </c>
      <c r="H5">
        <v>1</v>
      </c>
      <c r="I5" s="9">
        <v>4602416.5</v>
      </c>
      <c r="J5">
        <v>293.7</v>
      </c>
      <c r="K5">
        <v>59.3</v>
      </c>
      <c r="L5">
        <v>67.2</v>
      </c>
      <c r="M5">
        <v>1.7529999999999999</v>
      </c>
      <c r="N5">
        <v>55.7</v>
      </c>
      <c r="O5">
        <v>14</v>
      </c>
      <c r="P5">
        <v>391</v>
      </c>
      <c r="Q5">
        <v>1126</v>
      </c>
      <c r="R5">
        <v>256</v>
      </c>
      <c r="S5" s="31">
        <f t="shared" si="0"/>
        <v>3.8712871287128712</v>
      </c>
      <c r="T5" s="14">
        <f t="shared" si="1"/>
        <v>170459.87037037036</v>
      </c>
    </row>
    <row r="6" spans="1:20" x14ac:dyDescent="0.25">
      <c r="A6" s="7">
        <v>5</v>
      </c>
      <c r="B6" t="s">
        <v>44</v>
      </c>
      <c r="C6" s="5">
        <v>31</v>
      </c>
      <c r="D6">
        <v>20</v>
      </c>
      <c r="E6">
        <v>75</v>
      </c>
      <c r="F6">
        <v>17</v>
      </c>
      <c r="G6">
        <v>5</v>
      </c>
      <c r="H6">
        <v>2</v>
      </c>
      <c r="I6" s="9">
        <v>4354969.5</v>
      </c>
      <c r="J6">
        <v>295.3</v>
      </c>
      <c r="K6">
        <v>62</v>
      </c>
      <c r="L6">
        <v>58.7</v>
      </c>
      <c r="M6">
        <v>1.7689999999999999</v>
      </c>
      <c r="N6">
        <v>56.7</v>
      </c>
      <c r="O6">
        <v>6</v>
      </c>
      <c r="P6">
        <v>270</v>
      </c>
      <c r="Q6">
        <v>843</v>
      </c>
      <c r="R6">
        <v>197</v>
      </c>
      <c r="S6" s="31">
        <f t="shared" si="0"/>
        <v>3.6</v>
      </c>
      <c r="T6" s="14">
        <f t="shared" si="1"/>
        <v>217748.47500000001</v>
      </c>
    </row>
    <row r="7" spans="1:20" x14ac:dyDescent="0.25">
      <c r="A7" s="7">
        <v>6</v>
      </c>
      <c r="B7" t="s">
        <v>26</v>
      </c>
      <c r="C7" s="5">
        <v>37</v>
      </c>
      <c r="D7">
        <v>19</v>
      </c>
      <c r="E7">
        <v>70</v>
      </c>
      <c r="F7">
        <v>19</v>
      </c>
      <c r="G7">
        <v>8</v>
      </c>
      <c r="H7">
        <v>2</v>
      </c>
      <c r="I7" s="9">
        <v>4256505</v>
      </c>
      <c r="J7">
        <v>300.7</v>
      </c>
      <c r="K7">
        <v>58.6</v>
      </c>
      <c r="L7">
        <v>67.099999999999994</v>
      </c>
      <c r="M7">
        <v>1.7330000000000001</v>
      </c>
      <c r="N7">
        <v>40.4</v>
      </c>
      <c r="O7">
        <v>12</v>
      </c>
      <c r="P7">
        <v>309</v>
      </c>
      <c r="Q7">
        <v>738</v>
      </c>
      <c r="R7">
        <v>180</v>
      </c>
      <c r="S7" s="31">
        <f t="shared" si="0"/>
        <v>4.4142857142857146</v>
      </c>
      <c r="T7" s="14">
        <f t="shared" si="1"/>
        <v>224026.57894736843</v>
      </c>
    </row>
    <row r="8" spans="1:20" x14ac:dyDescent="0.25">
      <c r="A8" s="7">
        <v>7</v>
      </c>
      <c r="B8" t="s">
        <v>251</v>
      </c>
      <c r="C8" s="5">
        <v>28</v>
      </c>
      <c r="D8">
        <v>24</v>
      </c>
      <c r="E8">
        <v>86</v>
      </c>
      <c r="F8">
        <v>19</v>
      </c>
      <c r="G8">
        <v>8</v>
      </c>
      <c r="H8">
        <v>1</v>
      </c>
      <c r="I8" s="9">
        <v>3844189</v>
      </c>
      <c r="J8">
        <v>294.89999999999998</v>
      </c>
      <c r="K8">
        <v>62.1</v>
      </c>
      <c r="L8">
        <v>69</v>
      </c>
      <c r="M8">
        <v>1.7709999999999999</v>
      </c>
      <c r="N8">
        <v>55</v>
      </c>
      <c r="O8">
        <v>8</v>
      </c>
      <c r="P8">
        <v>325</v>
      </c>
      <c r="Q8">
        <v>990</v>
      </c>
      <c r="R8">
        <v>210</v>
      </c>
      <c r="S8" s="31">
        <f t="shared" si="0"/>
        <v>3.7790697674418605</v>
      </c>
      <c r="T8" s="14">
        <f t="shared" si="1"/>
        <v>160174.54166666666</v>
      </c>
    </row>
    <row r="9" spans="1:20" x14ac:dyDescent="0.25">
      <c r="A9" s="7">
        <v>8</v>
      </c>
      <c r="B9" t="s">
        <v>48</v>
      </c>
      <c r="C9" s="5">
        <v>37</v>
      </c>
      <c r="D9">
        <v>23</v>
      </c>
      <c r="E9">
        <v>78</v>
      </c>
      <c r="F9">
        <v>20</v>
      </c>
      <c r="G9">
        <v>6</v>
      </c>
      <c r="H9">
        <v>2</v>
      </c>
      <c r="I9" s="9">
        <v>3470457.5</v>
      </c>
      <c r="J9">
        <v>289.7</v>
      </c>
      <c r="K9">
        <v>59.6</v>
      </c>
      <c r="L9">
        <v>63.5</v>
      </c>
      <c r="M9">
        <v>1.7450000000000001</v>
      </c>
      <c r="N9">
        <v>56.7</v>
      </c>
      <c r="O9">
        <v>8</v>
      </c>
      <c r="P9">
        <v>289</v>
      </c>
      <c r="Q9">
        <v>868</v>
      </c>
      <c r="R9">
        <v>215</v>
      </c>
      <c r="S9" s="31">
        <f t="shared" si="0"/>
        <v>3.7051282051282053</v>
      </c>
      <c r="T9" s="14">
        <f t="shared" si="1"/>
        <v>150889.45652173914</v>
      </c>
    </row>
    <row r="10" spans="1:20" x14ac:dyDescent="0.25">
      <c r="A10" s="7">
        <v>9</v>
      </c>
      <c r="B10" t="s">
        <v>97</v>
      </c>
      <c r="C10" s="5">
        <v>30</v>
      </c>
      <c r="D10">
        <v>18</v>
      </c>
      <c r="E10">
        <v>65</v>
      </c>
      <c r="F10">
        <v>16</v>
      </c>
      <c r="G10">
        <v>10</v>
      </c>
      <c r="H10">
        <v>1</v>
      </c>
      <c r="I10" s="9">
        <v>3177408.3</v>
      </c>
      <c r="J10">
        <v>283.5</v>
      </c>
      <c r="K10">
        <v>66.900000000000006</v>
      </c>
      <c r="L10">
        <v>65</v>
      </c>
      <c r="M10">
        <v>1.752</v>
      </c>
      <c r="N10">
        <v>62.5</v>
      </c>
      <c r="O10">
        <v>6</v>
      </c>
      <c r="P10">
        <v>237</v>
      </c>
      <c r="Q10">
        <v>754</v>
      </c>
      <c r="R10">
        <v>138</v>
      </c>
      <c r="S10" s="31">
        <f t="shared" si="0"/>
        <v>3.6461538461538461</v>
      </c>
      <c r="T10" s="14">
        <f t="shared" si="1"/>
        <v>176522.68333333332</v>
      </c>
    </row>
    <row r="11" spans="1:20" x14ac:dyDescent="0.25">
      <c r="A11" s="7">
        <v>10</v>
      </c>
      <c r="B11" t="s">
        <v>256</v>
      </c>
      <c r="C11" s="5">
        <v>34</v>
      </c>
      <c r="D11">
        <v>25</v>
      </c>
      <c r="E11">
        <v>82</v>
      </c>
      <c r="F11">
        <v>16</v>
      </c>
      <c r="G11">
        <v>6</v>
      </c>
      <c r="H11">
        <v>1</v>
      </c>
      <c r="I11" s="9">
        <v>3023184.8</v>
      </c>
      <c r="J11">
        <v>307.89999999999998</v>
      </c>
      <c r="K11">
        <v>61.5</v>
      </c>
      <c r="L11">
        <v>67.8</v>
      </c>
      <c r="M11">
        <v>1.766</v>
      </c>
      <c r="N11">
        <v>52.9</v>
      </c>
      <c r="O11">
        <v>9</v>
      </c>
      <c r="P11">
        <v>331</v>
      </c>
      <c r="Q11">
        <v>880</v>
      </c>
      <c r="R11">
        <v>223</v>
      </c>
      <c r="S11" s="31">
        <f t="shared" si="0"/>
        <v>4.0365853658536581</v>
      </c>
      <c r="T11" s="14">
        <f t="shared" si="1"/>
        <v>120927.39199999999</v>
      </c>
    </row>
    <row r="12" spans="1:20" x14ac:dyDescent="0.25">
      <c r="A12" s="7">
        <v>11</v>
      </c>
      <c r="B12" t="s">
        <v>6</v>
      </c>
      <c r="C12" s="5">
        <v>41</v>
      </c>
      <c r="D12">
        <v>22</v>
      </c>
      <c r="E12">
        <v>71</v>
      </c>
      <c r="F12">
        <v>17</v>
      </c>
      <c r="G12">
        <v>6</v>
      </c>
      <c r="H12">
        <v>1</v>
      </c>
      <c r="I12" s="9">
        <v>2911186.5</v>
      </c>
      <c r="J12">
        <v>285.7</v>
      </c>
      <c r="K12">
        <v>69.099999999999994</v>
      </c>
      <c r="L12">
        <v>65.2</v>
      </c>
      <c r="M12">
        <v>1.7589999999999999</v>
      </c>
      <c r="N12">
        <v>59.4</v>
      </c>
      <c r="O12">
        <v>7</v>
      </c>
      <c r="P12">
        <v>267</v>
      </c>
      <c r="Q12">
        <v>778</v>
      </c>
      <c r="R12">
        <v>186</v>
      </c>
      <c r="S12" s="31">
        <f t="shared" si="0"/>
        <v>3.76056338028169</v>
      </c>
      <c r="T12" s="14">
        <f t="shared" si="1"/>
        <v>132326.65909090909</v>
      </c>
    </row>
    <row r="13" spans="1:20" x14ac:dyDescent="0.25">
      <c r="A13" s="7">
        <v>12</v>
      </c>
      <c r="B13" t="s">
        <v>27</v>
      </c>
      <c r="C13" s="5">
        <v>32</v>
      </c>
      <c r="D13">
        <v>24</v>
      </c>
      <c r="E13">
        <v>83</v>
      </c>
      <c r="F13">
        <v>19</v>
      </c>
      <c r="G13">
        <v>5</v>
      </c>
      <c r="H13">
        <v>1</v>
      </c>
      <c r="I13" s="9">
        <v>2861750.8</v>
      </c>
      <c r="J13">
        <v>290.39999999999998</v>
      </c>
      <c r="K13">
        <v>56.6</v>
      </c>
      <c r="L13">
        <v>64.5</v>
      </c>
      <c r="M13">
        <v>1.7809999999999999</v>
      </c>
      <c r="N13">
        <v>53</v>
      </c>
      <c r="O13">
        <v>9</v>
      </c>
      <c r="P13">
        <v>301</v>
      </c>
      <c r="Q13">
        <v>929</v>
      </c>
      <c r="R13">
        <v>227</v>
      </c>
      <c r="S13" s="31">
        <f t="shared" si="0"/>
        <v>3.6265060240963853</v>
      </c>
      <c r="T13" s="14">
        <f t="shared" si="1"/>
        <v>119239.61666666665</v>
      </c>
    </row>
    <row r="14" spans="1:20" x14ac:dyDescent="0.25">
      <c r="A14" s="7">
        <v>13</v>
      </c>
      <c r="B14" t="s">
        <v>53</v>
      </c>
      <c r="C14" s="5">
        <v>44</v>
      </c>
      <c r="D14">
        <v>28</v>
      </c>
      <c r="E14">
        <v>101</v>
      </c>
      <c r="F14">
        <v>22</v>
      </c>
      <c r="G14">
        <v>7</v>
      </c>
      <c r="H14">
        <v>1</v>
      </c>
      <c r="I14" s="9">
        <v>2811139</v>
      </c>
      <c r="J14">
        <v>289.2</v>
      </c>
      <c r="K14">
        <v>78.400000000000006</v>
      </c>
      <c r="L14">
        <v>69.7</v>
      </c>
      <c r="M14">
        <v>1.7849999999999999</v>
      </c>
      <c r="N14">
        <v>42.2</v>
      </c>
      <c r="O14">
        <v>11</v>
      </c>
      <c r="P14">
        <v>367</v>
      </c>
      <c r="Q14">
        <v>1148</v>
      </c>
      <c r="R14">
        <v>260</v>
      </c>
      <c r="S14" s="31">
        <f t="shared" si="0"/>
        <v>3.6336633663366338</v>
      </c>
      <c r="T14" s="14">
        <f t="shared" si="1"/>
        <v>100397.82142857143</v>
      </c>
    </row>
    <row r="15" spans="1:20" x14ac:dyDescent="0.25">
      <c r="A15" s="7">
        <v>14</v>
      </c>
      <c r="B15" t="s">
        <v>8</v>
      </c>
      <c r="C15" s="5">
        <v>34</v>
      </c>
      <c r="D15">
        <v>25</v>
      </c>
      <c r="E15">
        <v>90</v>
      </c>
      <c r="F15">
        <v>20</v>
      </c>
      <c r="G15">
        <v>5</v>
      </c>
      <c r="H15">
        <v>1</v>
      </c>
      <c r="I15" s="9">
        <v>2811067</v>
      </c>
      <c r="J15">
        <v>290.89999999999998</v>
      </c>
      <c r="K15">
        <v>59.8</v>
      </c>
      <c r="L15">
        <v>65.2</v>
      </c>
      <c r="M15">
        <v>1.7949999999999999</v>
      </c>
      <c r="N15">
        <v>58.5</v>
      </c>
      <c r="O15">
        <v>9</v>
      </c>
      <c r="P15">
        <v>316</v>
      </c>
      <c r="Q15">
        <v>1019</v>
      </c>
      <c r="R15">
        <v>240</v>
      </c>
      <c r="S15" s="31">
        <f t="shared" si="0"/>
        <v>3.5111111111111111</v>
      </c>
      <c r="T15" s="14">
        <f t="shared" si="1"/>
        <v>112442.68</v>
      </c>
    </row>
    <row r="16" spans="1:20" x14ac:dyDescent="0.25">
      <c r="A16" s="7">
        <v>15</v>
      </c>
      <c r="B16" t="s">
        <v>32</v>
      </c>
      <c r="C16" s="5">
        <v>35</v>
      </c>
      <c r="D16">
        <v>26</v>
      </c>
      <c r="E16">
        <v>88</v>
      </c>
      <c r="F16">
        <v>22</v>
      </c>
      <c r="G16">
        <v>7</v>
      </c>
      <c r="H16">
        <v>0</v>
      </c>
      <c r="I16" s="9">
        <v>2755911.3</v>
      </c>
      <c r="J16">
        <v>292</v>
      </c>
      <c r="K16">
        <v>59.7</v>
      </c>
      <c r="L16">
        <v>64.7</v>
      </c>
      <c r="M16">
        <v>1.7589999999999999</v>
      </c>
      <c r="N16">
        <v>58</v>
      </c>
      <c r="O16">
        <v>7</v>
      </c>
      <c r="P16">
        <v>321</v>
      </c>
      <c r="Q16">
        <v>999</v>
      </c>
      <c r="R16">
        <v>237</v>
      </c>
      <c r="S16" s="31">
        <f t="shared" si="0"/>
        <v>3.6477272727272729</v>
      </c>
      <c r="T16" s="14">
        <f t="shared" si="1"/>
        <v>105996.58846153846</v>
      </c>
    </row>
    <row r="17" spans="1:20" x14ac:dyDescent="0.25">
      <c r="A17" s="7">
        <v>16</v>
      </c>
      <c r="B17" t="s">
        <v>0</v>
      </c>
      <c r="C17" s="5">
        <v>44</v>
      </c>
      <c r="D17">
        <v>23</v>
      </c>
      <c r="E17">
        <v>79</v>
      </c>
      <c r="F17">
        <v>18</v>
      </c>
      <c r="G17">
        <v>4</v>
      </c>
      <c r="H17">
        <v>1</v>
      </c>
      <c r="I17" s="9">
        <v>2747205.8</v>
      </c>
      <c r="J17">
        <v>301.89999999999998</v>
      </c>
      <c r="K17">
        <v>60.1</v>
      </c>
      <c r="L17">
        <v>63.9</v>
      </c>
      <c r="M17">
        <v>1.752</v>
      </c>
      <c r="N17">
        <v>44.9</v>
      </c>
      <c r="O17">
        <v>10</v>
      </c>
      <c r="P17">
        <v>305</v>
      </c>
      <c r="Q17">
        <v>869</v>
      </c>
      <c r="R17">
        <v>198</v>
      </c>
      <c r="S17" s="31">
        <f t="shared" si="0"/>
        <v>3.8607594936708862</v>
      </c>
      <c r="T17" s="14">
        <f t="shared" si="1"/>
        <v>119443.7304347826</v>
      </c>
    </row>
    <row r="18" spans="1:20" x14ac:dyDescent="0.25">
      <c r="A18" s="7">
        <v>17</v>
      </c>
      <c r="B18" t="s">
        <v>62</v>
      </c>
      <c r="C18" s="5">
        <v>38</v>
      </c>
      <c r="D18">
        <v>24</v>
      </c>
      <c r="E18">
        <v>84</v>
      </c>
      <c r="F18">
        <v>21</v>
      </c>
      <c r="G18">
        <v>6</v>
      </c>
      <c r="H18">
        <v>1</v>
      </c>
      <c r="I18" s="9">
        <v>2664673</v>
      </c>
      <c r="J18">
        <v>288.3</v>
      </c>
      <c r="K18">
        <v>60.5</v>
      </c>
      <c r="L18">
        <v>62.4</v>
      </c>
      <c r="M18">
        <v>1.746</v>
      </c>
      <c r="N18">
        <v>59.1</v>
      </c>
      <c r="O18">
        <v>6</v>
      </c>
      <c r="P18">
        <v>302</v>
      </c>
      <c r="Q18">
        <v>934</v>
      </c>
      <c r="R18">
        <v>236</v>
      </c>
      <c r="S18" s="31">
        <f t="shared" si="0"/>
        <v>3.5952380952380953</v>
      </c>
      <c r="T18" s="14">
        <f t="shared" si="1"/>
        <v>111028.04166666667</v>
      </c>
    </row>
    <row r="19" spans="1:20" x14ac:dyDescent="0.25">
      <c r="A19" s="7">
        <v>18</v>
      </c>
      <c r="B19" t="s">
        <v>71</v>
      </c>
      <c r="C19" s="5">
        <v>30</v>
      </c>
      <c r="D19">
        <v>28</v>
      </c>
      <c r="E19">
        <v>95</v>
      </c>
      <c r="F19">
        <v>20</v>
      </c>
      <c r="G19">
        <v>6</v>
      </c>
      <c r="H19">
        <v>1</v>
      </c>
      <c r="I19" s="9">
        <v>2647982.2999999998</v>
      </c>
      <c r="J19">
        <v>286.60000000000002</v>
      </c>
      <c r="K19">
        <v>61.1</v>
      </c>
      <c r="L19">
        <v>61</v>
      </c>
      <c r="M19">
        <v>1.776</v>
      </c>
      <c r="N19">
        <v>53</v>
      </c>
      <c r="O19">
        <v>12</v>
      </c>
      <c r="P19">
        <v>323</v>
      </c>
      <c r="Q19">
        <v>1059</v>
      </c>
      <c r="R19">
        <v>279</v>
      </c>
      <c r="S19" s="31">
        <f t="shared" si="0"/>
        <v>3.4</v>
      </c>
      <c r="T19" s="14">
        <f t="shared" si="1"/>
        <v>94570.796428571426</v>
      </c>
    </row>
    <row r="20" spans="1:20" x14ac:dyDescent="0.25">
      <c r="A20" s="7">
        <v>19</v>
      </c>
      <c r="B20" t="s">
        <v>15</v>
      </c>
      <c r="C20" s="5">
        <v>39</v>
      </c>
      <c r="D20">
        <v>18</v>
      </c>
      <c r="E20">
        <v>61</v>
      </c>
      <c r="F20">
        <v>16</v>
      </c>
      <c r="G20">
        <v>6</v>
      </c>
      <c r="H20">
        <v>0</v>
      </c>
      <c r="I20" s="9">
        <v>2617452.5</v>
      </c>
      <c r="J20">
        <v>297.60000000000002</v>
      </c>
      <c r="K20">
        <v>57.3</v>
      </c>
      <c r="L20">
        <v>64.400000000000006</v>
      </c>
      <c r="M20">
        <v>1.7709999999999999</v>
      </c>
      <c r="N20">
        <v>49.5</v>
      </c>
      <c r="O20">
        <v>7</v>
      </c>
      <c r="P20">
        <v>218</v>
      </c>
      <c r="Q20">
        <v>687</v>
      </c>
      <c r="R20">
        <v>169</v>
      </c>
      <c r="S20" s="31">
        <f t="shared" si="0"/>
        <v>3.5737704918032787</v>
      </c>
      <c r="T20" s="14">
        <f t="shared" si="1"/>
        <v>145414.02777777778</v>
      </c>
    </row>
    <row r="21" spans="1:20" x14ac:dyDescent="0.25">
      <c r="A21" s="7">
        <v>20</v>
      </c>
      <c r="B21" t="s">
        <v>85</v>
      </c>
      <c r="C21" s="5">
        <v>38</v>
      </c>
      <c r="D21">
        <v>33</v>
      </c>
      <c r="E21">
        <v>105</v>
      </c>
      <c r="F21">
        <v>22</v>
      </c>
      <c r="G21">
        <v>10</v>
      </c>
      <c r="H21">
        <v>0</v>
      </c>
      <c r="I21" s="9">
        <v>2617418.7999999998</v>
      </c>
      <c r="J21">
        <v>289.60000000000002</v>
      </c>
      <c r="K21">
        <v>58.8</v>
      </c>
      <c r="L21">
        <v>67.7</v>
      </c>
      <c r="M21">
        <v>1.7789999999999999</v>
      </c>
      <c r="N21">
        <v>53.6</v>
      </c>
      <c r="O21">
        <v>7</v>
      </c>
      <c r="P21">
        <v>380</v>
      </c>
      <c r="Q21">
        <v>1223</v>
      </c>
      <c r="R21">
        <v>262</v>
      </c>
      <c r="S21" s="31">
        <f t="shared" si="0"/>
        <v>3.6190476190476191</v>
      </c>
      <c r="T21" s="14">
        <f t="shared" si="1"/>
        <v>79315.721212121207</v>
      </c>
    </row>
    <row r="22" spans="1:20" x14ac:dyDescent="0.25">
      <c r="A22" s="7">
        <v>21</v>
      </c>
      <c r="B22" t="s">
        <v>220</v>
      </c>
      <c r="C22" s="5">
        <v>28</v>
      </c>
      <c r="D22">
        <v>31</v>
      </c>
      <c r="E22">
        <v>101</v>
      </c>
      <c r="F22">
        <v>23</v>
      </c>
      <c r="G22">
        <v>9</v>
      </c>
      <c r="H22">
        <v>0</v>
      </c>
      <c r="I22" s="9">
        <v>2587982.5</v>
      </c>
      <c r="J22">
        <v>299.39999999999998</v>
      </c>
      <c r="K22">
        <v>63.6</v>
      </c>
      <c r="L22">
        <v>67.3</v>
      </c>
      <c r="M22">
        <v>1.7629999999999999</v>
      </c>
      <c r="N22">
        <v>47.5</v>
      </c>
      <c r="O22">
        <v>13</v>
      </c>
      <c r="P22">
        <v>394</v>
      </c>
      <c r="Q22">
        <v>1108</v>
      </c>
      <c r="R22">
        <v>273</v>
      </c>
      <c r="S22" s="31">
        <f t="shared" si="0"/>
        <v>3.9009900990099009</v>
      </c>
      <c r="T22" s="14">
        <f t="shared" si="1"/>
        <v>83483.306451612909</v>
      </c>
    </row>
    <row r="23" spans="1:20" x14ac:dyDescent="0.25">
      <c r="A23" s="7">
        <v>22</v>
      </c>
      <c r="B23" t="s">
        <v>98</v>
      </c>
      <c r="C23" s="5">
        <v>38</v>
      </c>
      <c r="D23">
        <v>34</v>
      </c>
      <c r="E23">
        <v>111</v>
      </c>
      <c r="F23">
        <v>23</v>
      </c>
      <c r="G23">
        <v>6</v>
      </c>
      <c r="H23">
        <v>1</v>
      </c>
      <c r="I23" s="9">
        <v>2509857.2999999998</v>
      </c>
      <c r="J23">
        <v>282.89999999999998</v>
      </c>
      <c r="K23">
        <v>63.5</v>
      </c>
      <c r="L23">
        <v>65.2</v>
      </c>
      <c r="M23">
        <v>1.764</v>
      </c>
      <c r="N23">
        <v>55.9</v>
      </c>
      <c r="O23">
        <v>8</v>
      </c>
      <c r="P23">
        <v>390</v>
      </c>
      <c r="Q23">
        <v>1273</v>
      </c>
      <c r="R23">
        <v>293</v>
      </c>
      <c r="S23" s="31">
        <f t="shared" si="0"/>
        <v>3.5135135135135136</v>
      </c>
      <c r="T23" s="14">
        <f t="shared" si="1"/>
        <v>73819.332352941172</v>
      </c>
    </row>
    <row r="24" spans="1:20" x14ac:dyDescent="0.25">
      <c r="A24" s="7">
        <v>23</v>
      </c>
      <c r="B24" t="s">
        <v>103</v>
      </c>
      <c r="C24" s="5">
        <v>33</v>
      </c>
      <c r="D24">
        <v>23</v>
      </c>
      <c r="E24">
        <v>80</v>
      </c>
      <c r="F24">
        <v>20</v>
      </c>
      <c r="G24">
        <v>4</v>
      </c>
      <c r="H24">
        <v>1</v>
      </c>
      <c r="I24" s="9">
        <v>2467771.5</v>
      </c>
      <c r="J24">
        <v>285.10000000000002</v>
      </c>
      <c r="K24">
        <v>62.5</v>
      </c>
      <c r="L24">
        <v>68.3</v>
      </c>
      <c r="M24">
        <v>1.7769999999999999</v>
      </c>
      <c r="N24">
        <v>45.6</v>
      </c>
      <c r="O24">
        <v>8</v>
      </c>
      <c r="P24">
        <v>294</v>
      </c>
      <c r="Q24">
        <v>917</v>
      </c>
      <c r="R24">
        <v>197</v>
      </c>
      <c r="S24" s="31">
        <f t="shared" si="0"/>
        <v>3.6749999999999998</v>
      </c>
      <c r="T24" s="14">
        <f t="shared" si="1"/>
        <v>107294.41304347826</v>
      </c>
    </row>
    <row r="25" spans="1:20" x14ac:dyDescent="0.25">
      <c r="A25" s="7">
        <v>24</v>
      </c>
      <c r="B25" t="s">
        <v>202</v>
      </c>
      <c r="C25" s="5">
        <v>32</v>
      </c>
      <c r="D25">
        <v>27</v>
      </c>
      <c r="E25">
        <v>90</v>
      </c>
      <c r="F25">
        <v>21</v>
      </c>
      <c r="G25">
        <v>4</v>
      </c>
      <c r="H25">
        <v>0</v>
      </c>
      <c r="I25" s="9">
        <v>2452250</v>
      </c>
      <c r="J25">
        <v>283.7</v>
      </c>
      <c r="K25">
        <v>69.599999999999994</v>
      </c>
      <c r="L25">
        <v>65.2</v>
      </c>
      <c r="M25">
        <v>1.7789999999999999</v>
      </c>
      <c r="N25">
        <v>46.5</v>
      </c>
      <c r="O25">
        <v>8</v>
      </c>
      <c r="P25">
        <v>298</v>
      </c>
      <c r="Q25">
        <v>1052</v>
      </c>
      <c r="R25">
        <v>238</v>
      </c>
      <c r="S25" s="31">
        <f t="shared" si="0"/>
        <v>3.3111111111111109</v>
      </c>
      <c r="T25" s="14">
        <f t="shared" si="1"/>
        <v>90824.074074074073</v>
      </c>
    </row>
    <row r="26" spans="1:20" x14ac:dyDescent="0.25">
      <c r="A26" s="7">
        <v>25</v>
      </c>
      <c r="B26" t="s">
        <v>65</v>
      </c>
      <c r="C26" s="5">
        <v>48</v>
      </c>
      <c r="D26">
        <v>33</v>
      </c>
      <c r="E26">
        <v>104</v>
      </c>
      <c r="F26">
        <v>20</v>
      </c>
      <c r="G26">
        <v>7</v>
      </c>
      <c r="H26">
        <v>0</v>
      </c>
      <c r="I26" s="9">
        <v>2396547.5</v>
      </c>
      <c r="J26">
        <v>284</v>
      </c>
      <c r="K26">
        <v>65.3</v>
      </c>
      <c r="L26">
        <v>64.5</v>
      </c>
      <c r="M26">
        <v>1.7569999999999999</v>
      </c>
      <c r="N26">
        <v>51.7</v>
      </c>
      <c r="O26">
        <v>14</v>
      </c>
      <c r="P26">
        <v>378</v>
      </c>
      <c r="Q26">
        <v>1148</v>
      </c>
      <c r="R26">
        <v>300</v>
      </c>
      <c r="S26" s="31">
        <f t="shared" si="0"/>
        <v>3.6346153846153846</v>
      </c>
      <c r="T26" s="14">
        <f t="shared" si="1"/>
        <v>72622.65151515152</v>
      </c>
    </row>
    <row r="27" spans="1:20" x14ac:dyDescent="0.25">
      <c r="A27" s="7">
        <v>26</v>
      </c>
      <c r="B27" t="s">
        <v>83</v>
      </c>
      <c r="C27" s="5">
        <v>44</v>
      </c>
      <c r="D27">
        <v>22</v>
      </c>
      <c r="E27">
        <v>65</v>
      </c>
      <c r="F27">
        <v>13</v>
      </c>
      <c r="G27">
        <v>3</v>
      </c>
      <c r="H27">
        <v>1</v>
      </c>
      <c r="I27" s="9">
        <v>2395155.2999999998</v>
      </c>
      <c r="J27">
        <v>289.89999999999998</v>
      </c>
      <c r="K27">
        <v>63</v>
      </c>
      <c r="L27">
        <v>64.400000000000006</v>
      </c>
      <c r="M27">
        <v>1.752</v>
      </c>
      <c r="N27">
        <v>45.5</v>
      </c>
      <c r="O27">
        <v>11</v>
      </c>
      <c r="P27">
        <v>226</v>
      </c>
      <c r="Q27">
        <v>700</v>
      </c>
      <c r="R27">
        <v>157</v>
      </c>
      <c r="S27" s="31">
        <f t="shared" si="0"/>
        <v>3.476923076923077</v>
      </c>
      <c r="T27" s="14">
        <f t="shared" si="1"/>
        <v>108870.69545454545</v>
      </c>
    </row>
    <row r="28" spans="1:20" x14ac:dyDescent="0.25">
      <c r="A28" s="7">
        <v>27</v>
      </c>
      <c r="B28" t="s">
        <v>38</v>
      </c>
      <c r="C28" s="5">
        <v>38</v>
      </c>
      <c r="D28">
        <v>26</v>
      </c>
      <c r="E28">
        <v>92</v>
      </c>
      <c r="F28">
        <v>22</v>
      </c>
      <c r="G28">
        <v>4</v>
      </c>
      <c r="H28">
        <v>1</v>
      </c>
      <c r="I28" s="9">
        <v>2376547.5</v>
      </c>
      <c r="J28">
        <v>287</v>
      </c>
      <c r="K28">
        <v>65</v>
      </c>
      <c r="L28">
        <v>68.099999999999994</v>
      </c>
      <c r="M28">
        <v>1.7929999999999999</v>
      </c>
      <c r="N28">
        <v>56.5</v>
      </c>
      <c r="O28">
        <v>6</v>
      </c>
      <c r="P28">
        <v>316</v>
      </c>
      <c r="Q28">
        <v>1075</v>
      </c>
      <c r="R28">
        <v>233</v>
      </c>
      <c r="S28" s="31">
        <f t="shared" si="0"/>
        <v>3.4347826086956523</v>
      </c>
      <c r="T28" s="14">
        <f t="shared" si="1"/>
        <v>91405.673076923078</v>
      </c>
    </row>
    <row r="29" spans="1:20" x14ac:dyDescent="0.25">
      <c r="A29" s="7">
        <v>28</v>
      </c>
      <c r="B29" t="s">
        <v>7</v>
      </c>
      <c r="C29" s="5">
        <v>38</v>
      </c>
      <c r="D29">
        <v>18</v>
      </c>
      <c r="E29">
        <v>65</v>
      </c>
      <c r="F29">
        <v>18</v>
      </c>
      <c r="G29">
        <v>8</v>
      </c>
      <c r="H29">
        <v>0</v>
      </c>
      <c r="I29" s="9">
        <v>2326220</v>
      </c>
      <c r="J29">
        <v>295.10000000000002</v>
      </c>
      <c r="K29">
        <v>57.7</v>
      </c>
      <c r="L29">
        <v>62.6</v>
      </c>
      <c r="M29">
        <v>1.762</v>
      </c>
      <c r="N29">
        <v>52.4</v>
      </c>
      <c r="O29">
        <v>7</v>
      </c>
      <c r="P29">
        <v>233</v>
      </c>
      <c r="Q29">
        <v>735</v>
      </c>
      <c r="R29">
        <v>175</v>
      </c>
      <c r="S29" s="31">
        <f t="shared" si="0"/>
        <v>3.5846153846153848</v>
      </c>
      <c r="T29" s="14">
        <f t="shared" si="1"/>
        <v>129234.44444444444</v>
      </c>
    </row>
    <row r="30" spans="1:20" x14ac:dyDescent="0.25">
      <c r="A30" s="7">
        <v>29</v>
      </c>
      <c r="B30" t="s">
        <v>94</v>
      </c>
      <c r="C30" s="5">
        <v>33</v>
      </c>
      <c r="D30">
        <v>28</v>
      </c>
      <c r="E30">
        <v>93</v>
      </c>
      <c r="F30">
        <v>20</v>
      </c>
      <c r="G30">
        <v>5</v>
      </c>
      <c r="H30">
        <v>1</v>
      </c>
      <c r="I30" s="9">
        <v>2301480.5</v>
      </c>
      <c r="J30">
        <v>295.89999999999998</v>
      </c>
      <c r="K30">
        <v>60.1</v>
      </c>
      <c r="L30">
        <v>68.2</v>
      </c>
      <c r="M30">
        <v>1.788</v>
      </c>
      <c r="N30">
        <v>39.700000000000003</v>
      </c>
      <c r="O30">
        <v>10</v>
      </c>
      <c r="P30">
        <v>326</v>
      </c>
      <c r="Q30">
        <v>1051</v>
      </c>
      <c r="R30">
        <v>265</v>
      </c>
      <c r="S30" s="31">
        <f t="shared" si="0"/>
        <v>3.5053763440860215</v>
      </c>
      <c r="T30" s="14">
        <f t="shared" si="1"/>
        <v>82195.732142857145</v>
      </c>
    </row>
    <row r="31" spans="1:20" x14ac:dyDescent="0.25">
      <c r="A31" s="7">
        <v>30</v>
      </c>
      <c r="B31" t="s">
        <v>29</v>
      </c>
      <c r="C31" s="5">
        <v>31</v>
      </c>
      <c r="D31">
        <v>26</v>
      </c>
      <c r="E31">
        <v>87</v>
      </c>
      <c r="F31">
        <v>17</v>
      </c>
      <c r="G31">
        <v>2</v>
      </c>
      <c r="H31">
        <v>2</v>
      </c>
      <c r="I31" s="9">
        <v>2256325.5</v>
      </c>
      <c r="J31">
        <v>278.89999999999998</v>
      </c>
      <c r="K31">
        <v>66.599999999999994</v>
      </c>
      <c r="L31">
        <v>65.2</v>
      </c>
      <c r="M31">
        <v>1.798</v>
      </c>
      <c r="N31">
        <v>44.3</v>
      </c>
      <c r="O31">
        <v>6</v>
      </c>
      <c r="P31">
        <v>265</v>
      </c>
      <c r="Q31">
        <v>1004</v>
      </c>
      <c r="R31">
        <v>236</v>
      </c>
      <c r="S31" s="31">
        <f t="shared" si="0"/>
        <v>3.0459770114942528</v>
      </c>
      <c r="T31" s="14">
        <f t="shared" si="1"/>
        <v>86781.75</v>
      </c>
    </row>
    <row r="32" spans="1:20" x14ac:dyDescent="0.25">
      <c r="A32" s="7">
        <v>31</v>
      </c>
      <c r="B32" t="s">
        <v>101</v>
      </c>
      <c r="C32" s="5">
        <v>42</v>
      </c>
      <c r="D32">
        <v>18</v>
      </c>
      <c r="E32">
        <v>58</v>
      </c>
      <c r="F32">
        <v>15</v>
      </c>
      <c r="G32">
        <v>4</v>
      </c>
      <c r="H32">
        <v>0</v>
      </c>
      <c r="I32" s="9">
        <v>2120422.2999999998</v>
      </c>
      <c r="J32">
        <v>287.2</v>
      </c>
      <c r="K32">
        <v>59.7</v>
      </c>
      <c r="L32">
        <v>65.3</v>
      </c>
      <c r="M32">
        <v>1.77</v>
      </c>
      <c r="N32">
        <v>54.4</v>
      </c>
      <c r="O32">
        <v>7</v>
      </c>
      <c r="P32">
        <v>197</v>
      </c>
      <c r="Q32">
        <v>663</v>
      </c>
      <c r="R32">
        <v>160</v>
      </c>
      <c r="S32" s="31">
        <f t="shared" si="0"/>
        <v>3.396551724137931</v>
      </c>
      <c r="T32" s="14">
        <f t="shared" si="1"/>
        <v>117801.23888888888</v>
      </c>
    </row>
    <row r="33" spans="1:20" x14ac:dyDescent="0.25">
      <c r="A33" s="7">
        <v>32</v>
      </c>
      <c r="B33" t="s">
        <v>51</v>
      </c>
      <c r="C33" s="5">
        <v>32</v>
      </c>
      <c r="D33">
        <v>22</v>
      </c>
      <c r="E33">
        <v>80</v>
      </c>
      <c r="F33">
        <v>19</v>
      </c>
      <c r="G33">
        <v>4</v>
      </c>
      <c r="H33">
        <v>0</v>
      </c>
      <c r="I33" s="9">
        <v>1974931.1</v>
      </c>
      <c r="J33">
        <v>276.7</v>
      </c>
      <c r="K33">
        <v>67.3</v>
      </c>
      <c r="L33">
        <v>65.099999999999994</v>
      </c>
      <c r="M33">
        <v>1.7629999999999999</v>
      </c>
      <c r="N33">
        <v>47.9</v>
      </c>
      <c r="O33">
        <v>5</v>
      </c>
      <c r="P33">
        <v>301</v>
      </c>
      <c r="Q33">
        <v>896</v>
      </c>
      <c r="R33">
        <v>212</v>
      </c>
      <c r="S33" s="31">
        <f t="shared" si="0"/>
        <v>3.7625000000000002</v>
      </c>
      <c r="T33" s="14">
        <f t="shared" si="1"/>
        <v>89769.595454545459</v>
      </c>
    </row>
    <row r="34" spans="1:20" x14ac:dyDescent="0.25">
      <c r="A34" s="7">
        <v>33</v>
      </c>
      <c r="B34" t="s">
        <v>3</v>
      </c>
      <c r="C34" s="5">
        <v>38</v>
      </c>
      <c r="D34">
        <v>24</v>
      </c>
      <c r="E34">
        <v>87</v>
      </c>
      <c r="F34">
        <v>20</v>
      </c>
      <c r="G34">
        <v>6</v>
      </c>
      <c r="H34">
        <v>0</v>
      </c>
      <c r="I34" s="9">
        <v>1883724.3</v>
      </c>
      <c r="J34">
        <v>281.2</v>
      </c>
      <c r="K34">
        <v>64.099999999999994</v>
      </c>
      <c r="L34">
        <v>64.900000000000006</v>
      </c>
      <c r="M34">
        <v>1.752</v>
      </c>
      <c r="N34">
        <v>53.8</v>
      </c>
      <c r="O34">
        <v>8</v>
      </c>
      <c r="P34">
        <v>326</v>
      </c>
      <c r="Q34">
        <v>963</v>
      </c>
      <c r="R34">
        <v>242</v>
      </c>
      <c r="S34" s="31">
        <f t="shared" ref="S34:S65" si="2">P34/E34</f>
        <v>3.7471264367816093</v>
      </c>
      <c r="T34" s="14">
        <f t="shared" si="1"/>
        <v>78488.512499999997</v>
      </c>
    </row>
    <row r="35" spans="1:20" x14ac:dyDescent="0.25">
      <c r="A35" s="7">
        <v>34</v>
      </c>
      <c r="B35" t="s">
        <v>190</v>
      </c>
      <c r="C35" s="5">
        <v>41</v>
      </c>
      <c r="D35">
        <v>17</v>
      </c>
      <c r="E35">
        <v>62</v>
      </c>
      <c r="F35">
        <v>16</v>
      </c>
      <c r="G35">
        <v>7</v>
      </c>
      <c r="H35">
        <v>0</v>
      </c>
      <c r="I35" s="9">
        <v>1811811.3</v>
      </c>
      <c r="J35">
        <v>285.3</v>
      </c>
      <c r="K35">
        <v>67</v>
      </c>
      <c r="L35">
        <v>67.900000000000006</v>
      </c>
      <c r="M35">
        <v>1.736</v>
      </c>
      <c r="N35">
        <v>62</v>
      </c>
      <c r="O35">
        <v>5</v>
      </c>
      <c r="P35">
        <v>243</v>
      </c>
      <c r="Q35">
        <v>731</v>
      </c>
      <c r="R35">
        <v>125</v>
      </c>
      <c r="S35" s="31">
        <f t="shared" si="2"/>
        <v>3.9193548387096775</v>
      </c>
      <c r="T35" s="14">
        <f t="shared" si="1"/>
        <v>106577.13529411764</v>
      </c>
    </row>
    <row r="36" spans="1:20" x14ac:dyDescent="0.25">
      <c r="A36" s="7">
        <v>35</v>
      </c>
      <c r="B36" t="s">
        <v>208</v>
      </c>
      <c r="C36" s="5">
        <v>32</v>
      </c>
      <c r="D36">
        <v>26</v>
      </c>
      <c r="E36">
        <v>88</v>
      </c>
      <c r="F36">
        <v>18</v>
      </c>
      <c r="G36">
        <v>6</v>
      </c>
      <c r="H36">
        <v>0</v>
      </c>
      <c r="I36" s="9">
        <v>1783944.8</v>
      </c>
      <c r="J36">
        <v>286.8</v>
      </c>
      <c r="K36">
        <v>63.3</v>
      </c>
      <c r="L36">
        <v>64</v>
      </c>
      <c r="M36">
        <v>1.7270000000000001</v>
      </c>
      <c r="N36">
        <v>57.4</v>
      </c>
      <c r="O36">
        <v>9</v>
      </c>
      <c r="P36">
        <v>354</v>
      </c>
      <c r="Q36">
        <v>926</v>
      </c>
      <c r="R36">
        <v>262</v>
      </c>
      <c r="S36" s="31">
        <f t="shared" si="2"/>
        <v>4.0227272727272725</v>
      </c>
      <c r="T36" s="14">
        <f t="shared" si="1"/>
        <v>68613.261538461535</v>
      </c>
    </row>
    <row r="37" spans="1:20" x14ac:dyDescent="0.25">
      <c r="A37" s="7">
        <v>36</v>
      </c>
      <c r="B37" t="s">
        <v>275</v>
      </c>
      <c r="C37" s="5">
        <v>28</v>
      </c>
      <c r="D37">
        <v>32</v>
      </c>
      <c r="E37">
        <v>101</v>
      </c>
      <c r="F37">
        <v>18</v>
      </c>
      <c r="G37">
        <v>5</v>
      </c>
      <c r="H37">
        <v>1</v>
      </c>
      <c r="I37" s="9">
        <v>1778597.5</v>
      </c>
      <c r="J37">
        <v>298.89999999999998</v>
      </c>
      <c r="K37">
        <v>59.5</v>
      </c>
      <c r="L37">
        <v>66.2</v>
      </c>
      <c r="M37">
        <v>1.8029999999999999</v>
      </c>
      <c r="N37">
        <v>47.8</v>
      </c>
      <c r="O37">
        <v>13</v>
      </c>
      <c r="P37">
        <v>348</v>
      </c>
      <c r="Q37">
        <v>1143</v>
      </c>
      <c r="R37">
        <v>273</v>
      </c>
      <c r="S37" s="31">
        <f t="shared" si="2"/>
        <v>3.4455445544554455</v>
      </c>
      <c r="T37" s="14">
        <f t="shared" si="1"/>
        <v>55581.171875</v>
      </c>
    </row>
    <row r="38" spans="1:20" x14ac:dyDescent="0.25">
      <c r="A38" s="7">
        <v>37</v>
      </c>
      <c r="B38" t="s">
        <v>39</v>
      </c>
      <c r="C38" s="5">
        <v>38</v>
      </c>
      <c r="D38">
        <v>27</v>
      </c>
      <c r="E38">
        <v>81</v>
      </c>
      <c r="F38">
        <v>15</v>
      </c>
      <c r="G38">
        <v>2</v>
      </c>
      <c r="H38">
        <v>1</v>
      </c>
      <c r="I38" s="9">
        <v>1776142</v>
      </c>
      <c r="J38">
        <v>294.8</v>
      </c>
      <c r="K38">
        <v>58.4</v>
      </c>
      <c r="L38">
        <v>62.6</v>
      </c>
      <c r="M38">
        <v>1.802</v>
      </c>
      <c r="N38">
        <v>51.9</v>
      </c>
      <c r="O38">
        <v>13</v>
      </c>
      <c r="P38">
        <v>250</v>
      </c>
      <c r="Q38">
        <v>907</v>
      </c>
      <c r="R38">
        <v>256</v>
      </c>
      <c r="S38" s="31">
        <f t="shared" si="2"/>
        <v>3.0864197530864197</v>
      </c>
      <c r="T38" s="14">
        <f t="shared" si="1"/>
        <v>65783.037037037036</v>
      </c>
    </row>
    <row r="39" spans="1:20" x14ac:dyDescent="0.25">
      <c r="A39" s="7">
        <v>38</v>
      </c>
      <c r="B39" t="s">
        <v>276</v>
      </c>
      <c r="C39" s="5">
        <v>26</v>
      </c>
      <c r="D39">
        <v>29</v>
      </c>
      <c r="E39">
        <v>93</v>
      </c>
      <c r="F39">
        <v>19</v>
      </c>
      <c r="G39">
        <v>4</v>
      </c>
      <c r="H39">
        <v>0</v>
      </c>
      <c r="I39" s="9">
        <v>1742111.9</v>
      </c>
      <c r="J39">
        <v>302.3</v>
      </c>
      <c r="K39">
        <v>58.1</v>
      </c>
      <c r="L39">
        <v>65.2</v>
      </c>
      <c r="M39">
        <v>1.7809999999999999</v>
      </c>
      <c r="N39">
        <v>45.2</v>
      </c>
      <c r="O39">
        <v>10</v>
      </c>
      <c r="P39">
        <v>338</v>
      </c>
      <c r="Q39">
        <v>1020</v>
      </c>
      <c r="R39">
        <v>262</v>
      </c>
      <c r="S39" s="31">
        <f t="shared" si="2"/>
        <v>3.6344086021505375</v>
      </c>
      <c r="T39" s="14">
        <f t="shared" si="1"/>
        <v>60072.824137931035</v>
      </c>
    </row>
    <row r="40" spans="1:20" x14ac:dyDescent="0.25">
      <c r="A40" s="7">
        <v>39</v>
      </c>
      <c r="B40" t="s">
        <v>16</v>
      </c>
      <c r="C40" s="5">
        <v>41</v>
      </c>
      <c r="D40">
        <v>31</v>
      </c>
      <c r="E40">
        <v>100</v>
      </c>
      <c r="F40">
        <v>18</v>
      </c>
      <c r="G40">
        <v>5</v>
      </c>
      <c r="H40">
        <v>0</v>
      </c>
      <c r="I40" s="9">
        <v>1737799.8</v>
      </c>
      <c r="J40">
        <v>278.10000000000002</v>
      </c>
      <c r="K40">
        <v>70.3</v>
      </c>
      <c r="L40">
        <v>67.099999999999994</v>
      </c>
      <c r="M40">
        <v>1.7829999999999999</v>
      </c>
      <c r="N40">
        <v>54.7</v>
      </c>
      <c r="O40">
        <v>11</v>
      </c>
      <c r="P40">
        <v>357</v>
      </c>
      <c r="Q40">
        <v>1147</v>
      </c>
      <c r="R40">
        <v>252</v>
      </c>
      <c r="S40" s="31">
        <f t="shared" si="2"/>
        <v>3.57</v>
      </c>
      <c r="T40" s="14">
        <f t="shared" si="1"/>
        <v>56058.058064516132</v>
      </c>
    </row>
    <row r="41" spans="1:20" x14ac:dyDescent="0.25">
      <c r="A41" s="7">
        <v>40</v>
      </c>
      <c r="B41" t="s">
        <v>19</v>
      </c>
      <c r="C41" s="5">
        <v>43</v>
      </c>
      <c r="D41">
        <v>25</v>
      </c>
      <c r="E41">
        <v>88</v>
      </c>
      <c r="F41">
        <v>20</v>
      </c>
      <c r="G41">
        <v>4</v>
      </c>
      <c r="H41">
        <v>0</v>
      </c>
      <c r="I41" s="9">
        <v>1729318.8</v>
      </c>
      <c r="J41">
        <v>276.2</v>
      </c>
      <c r="K41">
        <v>75.2</v>
      </c>
      <c r="L41">
        <v>65.3</v>
      </c>
      <c r="M41">
        <v>1.7549999999999999</v>
      </c>
      <c r="N41">
        <v>50.4</v>
      </c>
      <c r="O41">
        <v>5</v>
      </c>
      <c r="P41">
        <v>314</v>
      </c>
      <c r="Q41">
        <v>1010</v>
      </c>
      <c r="R41">
        <v>207</v>
      </c>
      <c r="S41" s="31">
        <f t="shared" si="2"/>
        <v>3.5681818181818183</v>
      </c>
      <c r="T41" s="14">
        <f t="shared" si="1"/>
        <v>69172.752000000008</v>
      </c>
    </row>
    <row r="42" spans="1:20" x14ac:dyDescent="0.25">
      <c r="A42" s="7">
        <v>41</v>
      </c>
      <c r="B42" t="s">
        <v>277</v>
      </c>
      <c r="C42" s="5">
        <v>33</v>
      </c>
      <c r="D42">
        <v>30</v>
      </c>
      <c r="E42">
        <v>104</v>
      </c>
      <c r="F42">
        <v>24</v>
      </c>
      <c r="G42">
        <v>6</v>
      </c>
      <c r="H42">
        <v>0</v>
      </c>
      <c r="I42" s="9">
        <v>1700803.1</v>
      </c>
      <c r="J42">
        <v>282</v>
      </c>
      <c r="K42">
        <v>63.1</v>
      </c>
      <c r="L42">
        <v>62.9</v>
      </c>
      <c r="M42">
        <v>1.76</v>
      </c>
      <c r="N42">
        <v>53.1</v>
      </c>
      <c r="O42">
        <v>6</v>
      </c>
      <c r="P42">
        <v>377</v>
      </c>
      <c r="Q42">
        <v>1165</v>
      </c>
      <c r="R42">
        <v>286</v>
      </c>
      <c r="S42" s="31">
        <f t="shared" si="2"/>
        <v>3.625</v>
      </c>
      <c r="T42" s="14">
        <f t="shared" si="1"/>
        <v>56693.436666666668</v>
      </c>
    </row>
    <row r="43" spans="1:20" x14ac:dyDescent="0.25">
      <c r="A43" s="7">
        <v>42</v>
      </c>
      <c r="B43" t="s">
        <v>49</v>
      </c>
      <c r="C43" s="5">
        <v>49</v>
      </c>
      <c r="D43">
        <v>21</v>
      </c>
      <c r="E43">
        <v>63</v>
      </c>
      <c r="F43">
        <v>14</v>
      </c>
      <c r="G43">
        <v>4</v>
      </c>
      <c r="H43">
        <v>0</v>
      </c>
      <c r="I43" s="9">
        <v>1692080.8</v>
      </c>
      <c r="J43">
        <v>286.60000000000002</v>
      </c>
      <c r="K43">
        <v>61</v>
      </c>
      <c r="L43">
        <v>62.6</v>
      </c>
      <c r="M43">
        <v>1.8280000000000001</v>
      </c>
      <c r="N43">
        <v>39.4</v>
      </c>
      <c r="O43">
        <v>6</v>
      </c>
      <c r="P43">
        <v>182</v>
      </c>
      <c r="Q43">
        <v>722</v>
      </c>
      <c r="R43">
        <v>189</v>
      </c>
      <c r="S43" s="31">
        <f t="shared" si="2"/>
        <v>2.8888888888888888</v>
      </c>
      <c r="T43" s="14">
        <f t="shared" si="1"/>
        <v>80575.276190476186</v>
      </c>
    </row>
    <row r="44" spans="1:20" x14ac:dyDescent="0.25">
      <c r="A44" s="7">
        <v>43</v>
      </c>
      <c r="B44" t="s">
        <v>218</v>
      </c>
      <c r="C44" s="5">
        <v>35</v>
      </c>
      <c r="D44">
        <v>29</v>
      </c>
      <c r="E44">
        <v>104</v>
      </c>
      <c r="F44">
        <v>23</v>
      </c>
      <c r="G44">
        <v>3</v>
      </c>
      <c r="H44">
        <v>0</v>
      </c>
      <c r="I44" s="9">
        <v>1676892.8</v>
      </c>
      <c r="J44">
        <v>289</v>
      </c>
      <c r="K44">
        <v>66.7</v>
      </c>
      <c r="L44">
        <v>65.8</v>
      </c>
      <c r="M44">
        <v>1.7989999999999999</v>
      </c>
      <c r="N44">
        <v>52.9</v>
      </c>
      <c r="O44">
        <v>10</v>
      </c>
      <c r="P44">
        <v>361</v>
      </c>
      <c r="Q44">
        <v>1199</v>
      </c>
      <c r="R44">
        <v>276</v>
      </c>
      <c r="S44" s="31">
        <f t="shared" si="2"/>
        <v>3.4711538461538463</v>
      </c>
      <c r="T44" s="14">
        <f t="shared" si="1"/>
        <v>57823.889655172417</v>
      </c>
    </row>
    <row r="45" spans="1:20" x14ac:dyDescent="0.25">
      <c r="A45" s="7">
        <v>44</v>
      </c>
      <c r="B45" t="s">
        <v>61</v>
      </c>
      <c r="C45" s="5">
        <v>38</v>
      </c>
      <c r="D45">
        <v>29</v>
      </c>
      <c r="E45">
        <v>97</v>
      </c>
      <c r="F45">
        <v>20</v>
      </c>
      <c r="G45">
        <v>6</v>
      </c>
      <c r="H45">
        <v>0</v>
      </c>
      <c r="I45" s="9">
        <v>1655678.3</v>
      </c>
      <c r="J45">
        <v>286.3</v>
      </c>
      <c r="K45">
        <v>66.8</v>
      </c>
      <c r="L45">
        <v>67.900000000000006</v>
      </c>
      <c r="M45">
        <v>1.764</v>
      </c>
      <c r="N45">
        <v>44.1</v>
      </c>
      <c r="O45">
        <v>9</v>
      </c>
      <c r="P45">
        <v>363</v>
      </c>
      <c r="Q45">
        <v>1116</v>
      </c>
      <c r="R45">
        <v>224</v>
      </c>
      <c r="S45" s="31">
        <f t="shared" si="2"/>
        <v>3.7422680412371134</v>
      </c>
      <c r="T45" s="14">
        <f t="shared" si="1"/>
        <v>57092.355172413794</v>
      </c>
    </row>
    <row r="46" spans="1:20" x14ac:dyDescent="0.25">
      <c r="A46" s="7">
        <v>45</v>
      </c>
      <c r="B46" t="s">
        <v>110</v>
      </c>
      <c r="C46" s="5">
        <v>37</v>
      </c>
      <c r="D46">
        <v>28</v>
      </c>
      <c r="E46">
        <v>93</v>
      </c>
      <c r="F46">
        <v>20</v>
      </c>
      <c r="G46">
        <v>3</v>
      </c>
      <c r="H46">
        <v>1</v>
      </c>
      <c r="I46" s="9">
        <v>1650673.8</v>
      </c>
      <c r="J46">
        <v>296.2</v>
      </c>
      <c r="K46">
        <v>64.900000000000006</v>
      </c>
      <c r="L46">
        <v>71.099999999999994</v>
      </c>
      <c r="M46">
        <v>1.7929999999999999</v>
      </c>
      <c r="N46">
        <v>52</v>
      </c>
      <c r="O46">
        <v>14</v>
      </c>
      <c r="P46">
        <v>327</v>
      </c>
      <c r="Q46">
        <v>1090</v>
      </c>
      <c r="R46">
        <v>216</v>
      </c>
      <c r="S46" s="31">
        <f t="shared" si="2"/>
        <v>3.5161290322580645</v>
      </c>
      <c r="T46" s="14">
        <f t="shared" si="1"/>
        <v>58952.635714285716</v>
      </c>
    </row>
    <row r="47" spans="1:20" x14ac:dyDescent="0.25">
      <c r="A47" s="7">
        <v>46</v>
      </c>
      <c r="B47" t="s">
        <v>13</v>
      </c>
      <c r="C47" s="5">
        <v>39</v>
      </c>
      <c r="D47">
        <v>29</v>
      </c>
      <c r="E47">
        <v>93</v>
      </c>
      <c r="F47">
        <v>19</v>
      </c>
      <c r="G47">
        <v>2</v>
      </c>
      <c r="H47">
        <v>0</v>
      </c>
      <c r="I47" s="9">
        <v>1632842.1</v>
      </c>
      <c r="J47">
        <v>288.39999999999998</v>
      </c>
      <c r="K47">
        <v>61.9</v>
      </c>
      <c r="L47">
        <v>67.599999999999994</v>
      </c>
      <c r="M47">
        <v>1.778</v>
      </c>
      <c r="N47">
        <v>46.3</v>
      </c>
      <c r="O47">
        <v>10</v>
      </c>
      <c r="P47">
        <v>324</v>
      </c>
      <c r="Q47">
        <v>1068</v>
      </c>
      <c r="R47">
        <v>238</v>
      </c>
      <c r="S47" s="31">
        <f t="shared" si="2"/>
        <v>3.4838709677419355</v>
      </c>
      <c r="T47" s="14">
        <f t="shared" si="1"/>
        <v>56304.9</v>
      </c>
    </row>
    <row r="48" spans="1:20" x14ac:dyDescent="0.25">
      <c r="A48" s="7">
        <v>47</v>
      </c>
      <c r="B48" t="s">
        <v>207</v>
      </c>
      <c r="C48" s="5">
        <v>27</v>
      </c>
      <c r="D48">
        <v>28</v>
      </c>
      <c r="E48">
        <v>95</v>
      </c>
      <c r="F48">
        <v>21</v>
      </c>
      <c r="G48">
        <v>5</v>
      </c>
      <c r="H48">
        <v>0</v>
      </c>
      <c r="I48" s="9">
        <v>1629288.3</v>
      </c>
      <c r="J48">
        <v>291.39999999999998</v>
      </c>
      <c r="K48">
        <v>64</v>
      </c>
      <c r="L48">
        <v>67.900000000000006</v>
      </c>
      <c r="M48">
        <v>1.7589999999999999</v>
      </c>
      <c r="N48">
        <v>53.8</v>
      </c>
      <c r="O48">
        <v>4</v>
      </c>
      <c r="P48">
        <v>381</v>
      </c>
      <c r="Q48">
        <v>1054</v>
      </c>
      <c r="R48">
        <v>239</v>
      </c>
      <c r="S48" s="31">
        <f t="shared" si="2"/>
        <v>4.0105263157894733</v>
      </c>
      <c r="T48" s="14">
        <f t="shared" si="1"/>
        <v>58188.867857142861</v>
      </c>
    </row>
    <row r="49" spans="1:20" x14ac:dyDescent="0.25">
      <c r="A49" s="7">
        <v>48</v>
      </c>
      <c r="B49" t="s">
        <v>14</v>
      </c>
      <c r="C49" s="5">
        <v>51</v>
      </c>
      <c r="D49">
        <v>29</v>
      </c>
      <c r="E49">
        <v>106</v>
      </c>
      <c r="F49">
        <v>25</v>
      </c>
      <c r="G49">
        <v>3</v>
      </c>
      <c r="H49">
        <v>0</v>
      </c>
      <c r="I49" s="9">
        <v>1579837.3</v>
      </c>
      <c r="J49">
        <v>272.89999999999998</v>
      </c>
      <c r="K49">
        <v>78</v>
      </c>
      <c r="L49">
        <v>66.2</v>
      </c>
      <c r="M49">
        <v>1.786</v>
      </c>
      <c r="N49">
        <v>51</v>
      </c>
      <c r="O49">
        <v>6</v>
      </c>
      <c r="P49">
        <v>348</v>
      </c>
      <c r="Q49">
        <v>1224</v>
      </c>
      <c r="R49">
        <v>289</v>
      </c>
      <c r="S49" s="31">
        <f t="shared" si="2"/>
        <v>3.2830188679245285</v>
      </c>
      <c r="T49" s="14">
        <f t="shared" si="1"/>
        <v>54477.14827586207</v>
      </c>
    </row>
    <row r="50" spans="1:20" x14ac:dyDescent="0.25">
      <c r="A50" s="7">
        <v>49</v>
      </c>
      <c r="B50" t="s">
        <v>95</v>
      </c>
      <c r="C50" s="5">
        <v>28</v>
      </c>
      <c r="D50">
        <v>17</v>
      </c>
      <c r="E50">
        <v>56</v>
      </c>
      <c r="F50">
        <v>13</v>
      </c>
      <c r="G50">
        <v>5</v>
      </c>
      <c r="H50">
        <v>0</v>
      </c>
      <c r="I50" s="9">
        <v>1560733</v>
      </c>
      <c r="J50">
        <v>292.7</v>
      </c>
      <c r="K50">
        <v>61.2</v>
      </c>
      <c r="L50">
        <v>67.5</v>
      </c>
      <c r="M50">
        <v>1.802</v>
      </c>
      <c r="N50">
        <v>45.7</v>
      </c>
      <c r="O50">
        <v>6</v>
      </c>
      <c r="P50">
        <v>208</v>
      </c>
      <c r="Q50">
        <v>586</v>
      </c>
      <c r="R50">
        <v>167</v>
      </c>
      <c r="S50" s="31">
        <f t="shared" si="2"/>
        <v>3.7142857142857144</v>
      </c>
      <c r="T50" s="14">
        <f t="shared" si="1"/>
        <v>91807.823529411762</v>
      </c>
    </row>
    <row r="51" spans="1:20" x14ac:dyDescent="0.25">
      <c r="A51" s="7">
        <v>50</v>
      </c>
      <c r="B51" t="s">
        <v>117</v>
      </c>
      <c r="C51" s="5">
        <v>31</v>
      </c>
      <c r="D51">
        <v>30</v>
      </c>
      <c r="E51">
        <v>96</v>
      </c>
      <c r="F51">
        <v>17</v>
      </c>
      <c r="G51">
        <v>3</v>
      </c>
      <c r="H51">
        <v>0</v>
      </c>
      <c r="I51" s="9">
        <v>1555376.3</v>
      </c>
      <c r="J51">
        <v>283.39999999999998</v>
      </c>
      <c r="K51">
        <v>67.900000000000006</v>
      </c>
      <c r="L51">
        <v>64.5</v>
      </c>
      <c r="M51">
        <v>1.764</v>
      </c>
      <c r="N51">
        <v>46.8</v>
      </c>
      <c r="O51">
        <v>6</v>
      </c>
      <c r="P51">
        <v>330</v>
      </c>
      <c r="Q51">
        <v>1115</v>
      </c>
      <c r="R51">
        <v>242</v>
      </c>
      <c r="S51" s="31">
        <f t="shared" si="2"/>
        <v>3.4375</v>
      </c>
      <c r="T51" s="14">
        <f t="shared" si="1"/>
        <v>51845.876666666671</v>
      </c>
    </row>
    <row r="52" spans="1:20" x14ac:dyDescent="0.25">
      <c r="A52" s="7">
        <v>51</v>
      </c>
      <c r="B52" t="s">
        <v>240</v>
      </c>
      <c r="C52" s="5">
        <v>32</v>
      </c>
      <c r="D52">
        <v>15</v>
      </c>
      <c r="E52">
        <v>53</v>
      </c>
      <c r="F52">
        <v>13</v>
      </c>
      <c r="G52">
        <v>4</v>
      </c>
      <c r="H52">
        <v>0</v>
      </c>
      <c r="I52" s="9">
        <v>1553906.5</v>
      </c>
      <c r="J52">
        <v>287.89999999999998</v>
      </c>
      <c r="K52">
        <v>70.3</v>
      </c>
      <c r="L52">
        <v>64.8</v>
      </c>
      <c r="M52">
        <v>1.7689999999999999</v>
      </c>
      <c r="N52">
        <v>50.7</v>
      </c>
      <c r="O52">
        <v>1</v>
      </c>
      <c r="P52">
        <v>191</v>
      </c>
      <c r="Q52">
        <v>618</v>
      </c>
      <c r="R52">
        <v>117</v>
      </c>
      <c r="S52" s="31">
        <f t="shared" si="2"/>
        <v>3.6037735849056602</v>
      </c>
      <c r="T52" s="14">
        <f t="shared" si="1"/>
        <v>103593.76666666666</v>
      </c>
    </row>
    <row r="53" spans="1:20" x14ac:dyDescent="0.25">
      <c r="A53" s="7">
        <v>52</v>
      </c>
      <c r="B53" t="s">
        <v>17</v>
      </c>
      <c r="C53" s="5">
        <v>28</v>
      </c>
      <c r="D53">
        <v>30</v>
      </c>
      <c r="E53">
        <v>95</v>
      </c>
      <c r="F53">
        <v>21</v>
      </c>
      <c r="G53">
        <v>3</v>
      </c>
      <c r="H53">
        <v>0</v>
      </c>
      <c r="I53" s="9">
        <v>1553104.8</v>
      </c>
      <c r="J53">
        <v>295.39999999999998</v>
      </c>
      <c r="K53">
        <v>56.4</v>
      </c>
      <c r="L53">
        <v>65.099999999999994</v>
      </c>
      <c r="M53">
        <v>1.825</v>
      </c>
      <c r="N53">
        <v>48.3</v>
      </c>
      <c r="O53">
        <v>8</v>
      </c>
      <c r="P53">
        <v>300</v>
      </c>
      <c r="Q53">
        <v>1080</v>
      </c>
      <c r="R53">
        <v>278</v>
      </c>
      <c r="S53" s="31">
        <f t="shared" si="2"/>
        <v>3.1578947368421053</v>
      </c>
      <c r="T53" s="14">
        <f t="shared" si="1"/>
        <v>51770.16</v>
      </c>
    </row>
    <row r="54" spans="1:20" x14ac:dyDescent="0.25">
      <c r="A54" s="7">
        <v>53</v>
      </c>
      <c r="B54" t="s">
        <v>12</v>
      </c>
      <c r="C54" s="5">
        <v>39</v>
      </c>
      <c r="D54">
        <v>26</v>
      </c>
      <c r="E54">
        <v>78</v>
      </c>
      <c r="F54">
        <v>17</v>
      </c>
      <c r="G54">
        <v>2</v>
      </c>
      <c r="H54">
        <v>0</v>
      </c>
      <c r="I54" s="9">
        <v>1537925.6</v>
      </c>
      <c r="J54">
        <v>279.60000000000002</v>
      </c>
      <c r="K54">
        <v>64.2</v>
      </c>
      <c r="L54">
        <v>66.2</v>
      </c>
      <c r="M54">
        <v>1.7729999999999999</v>
      </c>
      <c r="N54">
        <v>50.4</v>
      </c>
      <c r="O54">
        <v>4</v>
      </c>
      <c r="P54">
        <v>277</v>
      </c>
      <c r="Q54">
        <v>892</v>
      </c>
      <c r="R54">
        <v>206</v>
      </c>
      <c r="S54" s="31">
        <f t="shared" si="2"/>
        <v>3.5512820512820511</v>
      </c>
      <c r="T54" s="14">
        <f t="shared" si="1"/>
        <v>59150.984615384616</v>
      </c>
    </row>
    <row r="55" spans="1:20" x14ac:dyDescent="0.25">
      <c r="A55" s="7">
        <v>54</v>
      </c>
      <c r="B55" t="s">
        <v>215</v>
      </c>
      <c r="C55" s="5">
        <v>34</v>
      </c>
      <c r="D55">
        <v>33</v>
      </c>
      <c r="E55">
        <v>107</v>
      </c>
      <c r="F55">
        <v>22</v>
      </c>
      <c r="G55">
        <v>6</v>
      </c>
      <c r="H55">
        <v>0</v>
      </c>
      <c r="I55" s="9">
        <v>1530454.9</v>
      </c>
      <c r="J55">
        <v>298.5</v>
      </c>
      <c r="K55">
        <v>56.8</v>
      </c>
      <c r="L55">
        <v>63.3</v>
      </c>
      <c r="M55">
        <v>1.714</v>
      </c>
      <c r="N55">
        <v>52.7</v>
      </c>
      <c r="O55">
        <v>15</v>
      </c>
      <c r="P55">
        <v>431</v>
      </c>
      <c r="Q55">
        <v>1148</v>
      </c>
      <c r="R55">
        <v>294</v>
      </c>
      <c r="S55" s="31">
        <f t="shared" si="2"/>
        <v>4.02803738317757</v>
      </c>
      <c r="T55" s="14">
        <f t="shared" si="1"/>
        <v>46377.421212121211</v>
      </c>
    </row>
    <row r="56" spans="1:20" x14ac:dyDescent="0.25">
      <c r="A56" s="7">
        <v>55</v>
      </c>
      <c r="B56" t="s">
        <v>66</v>
      </c>
      <c r="C56" s="5">
        <v>27</v>
      </c>
      <c r="D56">
        <v>25</v>
      </c>
      <c r="E56">
        <v>76</v>
      </c>
      <c r="F56">
        <v>15</v>
      </c>
      <c r="G56">
        <v>2</v>
      </c>
      <c r="H56">
        <v>1</v>
      </c>
      <c r="I56" s="9">
        <v>1516512.5</v>
      </c>
      <c r="J56">
        <v>288.3</v>
      </c>
      <c r="K56">
        <v>60.8</v>
      </c>
      <c r="L56">
        <v>58</v>
      </c>
      <c r="M56">
        <v>1.7509999999999999</v>
      </c>
      <c r="N56">
        <v>55.4</v>
      </c>
      <c r="O56">
        <v>8</v>
      </c>
      <c r="P56">
        <v>261</v>
      </c>
      <c r="Q56">
        <v>850</v>
      </c>
      <c r="R56">
        <v>218</v>
      </c>
      <c r="S56" s="31">
        <f t="shared" si="2"/>
        <v>3.4342105263157894</v>
      </c>
      <c r="T56" s="14">
        <f t="shared" si="1"/>
        <v>60660.5</v>
      </c>
    </row>
    <row r="57" spans="1:20" x14ac:dyDescent="0.25">
      <c r="A57" s="7">
        <v>56</v>
      </c>
      <c r="B57" t="s">
        <v>24</v>
      </c>
      <c r="C57" s="5">
        <v>36</v>
      </c>
      <c r="D57">
        <v>22</v>
      </c>
      <c r="E57">
        <v>79</v>
      </c>
      <c r="F57">
        <v>18</v>
      </c>
      <c r="G57">
        <v>3</v>
      </c>
      <c r="H57">
        <v>0</v>
      </c>
      <c r="I57" s="9">
        <v>1503581.1</v>
      </c>
      <c r="J57">
        <v>293.89999999999998</v>
      </c>
      <c r="K57">
        <v>69.3</v>
      </c>
      <c r="L57">
        <v>67</v>
      </c>
      <c r="M57">
        <v>1.746</v>
      </c>
      <c r="N57">
        <v>51.5</v>
      </c>
      <c r="O57">
        <v>14</v>
      </c>
      <c r="P57">
        <v>286</v>
      </c>
      <c r="Q57">
        <v>877</v>
      </c>
      <c r="R57">
        <v>201</v>
      </c>
      <c r="S57" s="31">
        <f t="shared" si="2"/>
        <v>3.6202531645569622</v>
      </c>
      <c r="T57" s="14">
        <f t="shared" si="1"/>
        <v>68344.595454545459</v>
      </c>
    </row>
    <row r="58" spans="1:20" x14ac:dyDescent="0.25">
      <c r="A58" s="7">
        <v>57</v>
      </c>
      <c r="B58" t="s">
        <v>25</v>
      </c>
      <c r="C58" s="5">
        <v>32</v>
      </c>
      <c r="D58">
        <v>28</v>
      </c>
      <c r="E58">
        <v>91</v>
      </c>
      <c r="F58">
        <v>19</v>
      </c>
      <c r="G58">
        <v>4</v>
      </c>
      <c r="H58">
        <v>1</v>
      </c>
      <c r="I58" s="9">
        <v>1498827.8</v>
      </c>
      <c r="J58">
        <v>295.60000000000002</v>
      </c>
      <c r="K58">
        <v>64.2</v>
      </c>
      <c r="L58">
        <v>65.8</v>
      </c>
      <c r="M58">
        <v>1.7609999999999999</v>
      </c>
      <c r="N58">
        <v>38</v>
      </c>
      <c r="O58">
        <v>18</v>
      </c>
      <c r="P58">
        <v>334</v>
      </c>
      <c r="Q58">
        <v>985</v>
      </c>
      <c r="R58">
        <v>263</v>
      </c>
      <c r="S58" s="31">
        <f t="shared" si="2"/>
        <v>3.6703296703296702</v>
      </c>
      <c r="T58" s="14">
        <f t="shared" si="1"/>
        <v>53529.564285714288</v>
      </c>
    </row>
    <row r="59" spans="1:20" x14ac:dyDescent="0.25">
      <c r="A59" s="7">
        <v>58</v>
      </c>
      <c r="B59" t="s">
        <v>37</v>
      </c>
      <c r="C59" s="5">
        <v>32</v>
      </c>
      <c r="D59">
        <v>26</v>
      </c>
      <c r="E59">
        <v>83</v>
      </c>
      <c r="F59">
        <v>19</v>
      </c>
      <c r="G59">
        <v>3</v>
      </c>
      <c r="H59">
        <v>0</v>
      </c>
      <c r="I59" s="9">
        <v>1489092.6</v>
      </c>
      <c r="J59">
        <v>285.89999999999998</v>
      </c>
      <c r="K59">
        <v>63.5</v>
      </c>
      <c r="L59">
        <v>61.2</v>
      </c>
      <c r="M59">
        <v>1.738</v>
      </c>
      <c r="N59">
        <v>45.6</v>
      </c>
      <c r="O59">
        <v>10</v>
      </c>
      <c r="P59">
        <v>299</v>
      </c>
      <c r="Q59">
        <v>882</v>
      </c>
      <c r="R59">
        <v>230</v>
      </c>
      <c r="S59" s="31">
        <f t="shared" si="2"/>
        <v>3.6024096385542168</v>
      </c>
      <c r="T59" s="14">
        <f t="shared" si="1"/>
        <v>57272.792307692311</v>
      </c>
    </row>
    <row r="60" spans="1:20" x14ac:dyDescent="0.25">
      <c r="A60" s="7">
        <v>59</v>
      </c>
      <c r="B60" t="s">
        <v>278</v>
      </c>
      <c r="C60" s="5">
        <v>26</v>
      </c>
      <c r="D60">
        <v>26</v>
      </c>
      <c r="E60">
        <v>82</v>
      </c>
      <c r="F60">
        <v>16</v>
      </c>
      <c r="G60">
        <v>2</v>
      </c>
      <c r="H60">
        <v>1</v>
      </c>
      <c r="I60" s="9">
        <v>1487603.6</v>
      </c>
      <c r="J60">
        <v>318.8</v>
      </c>
      <c r="K60">
        <v>54.1</v>
      </c>
      <c r="L60">
        <v>65.2</v>
      </c>
      <c r="M60">
        <v>1.802</v>
      </c>
      <c r="N60">
        <v>48.5</v>
      </c>
      <c r="O60">
        <v>18</v>
      </c>
      <c r="P60">
        <v>280</v>
      </c>
      <c r="Q60">
        <v>802</v>
      </c>
      <c r="R60">
        <v>246</v>
      </c>
      <c r="S60" s="31">
        <f t="shared" si="2"/>
        <v>3.4146341463414633</v>
      </c>
      <c r="T60" s="14">
        <f t="shared" si="1"/>
        <v>57215.523076923084</v>
      </c>
    </row>
    <row r="61" spans="1:20" x14ac:dyDescent="0.25">
      <c r="A61" s="7">
        <v>60</v>
      </c>
      <c r="B61" t="s">
        <v>81</v>
      </c>
      <c r="C61" s="5">
        <v>44</v>
      </c>
      <c r="D61">
        <v>26</v>
      </c>
      <c r="E61">
        <v>81</v>
      </c>
      <c r="F61">
        <v>14</v>
      </c>
      <c r="G61">
        <v>2</v>
      </c>
      <c r="H61">
        <v>1</v>
      </c>
      <c r="I61" s="9">
        <v>1430376.1</v>
      </c>
      <c r="J61">
        <v>281.5</v>
      </c>
      <c r="K61">
        <v>71.900000000000006</v>
      </c>
      <c r="L61">
        <v>65.2</v>
      </c>
      <c r="M61">
        <v>1.79</v>
      </c>
      <c r="N61">
        <v>44.2</v>
      </c>
      <c r="O61">
        <v>9</v>
      </c>
      <c r="P61">
        <v>269</v>
      </c>
      <c r="Q61">
        <v>898</v>
      </c>
      <c r="R61">
        <v>245</v>
      </c>
      <c r="S61" s="31">
        <f t="shared" si="2"/>
        <v>3.3209876543209877</v>
      </c>
      <c r="T61" s="14">
        <f t="shared" si="1"/>
        <v>55014.465384615389</v>
      </c>
    </row>
    <row r="62" spans="1:20" x14ac:dyDescent="0.25">
      <c r="A62" s="7">
        <v>61</v>
      </c>
      <c r="B62" t="s">
        <v>20</v>
      </c>
      <c r="C62" s="5">
        <v>41</v>
      </c>
      <c r="D62">
        <v>33</v>
      </c>
      <c r="E62">
        <v>115</v>
      </c>
      <c r="F62">
        <v>26</v>
      </c>
      <c r="G62">
        <v>4</v>
      </c>
      <c r="H62">
        <v>0</v>
      </c>
      <c r="I62" s="9">
        <v>1417615.5</v>
      </c>
      <c r="J62">
        <v>286.39999999999998</v>
      </c>
      <c r="K62">
        <v>65.599999999999994</v>
      </c>
      <c r="L62">
        <v>65.900000000000006</v>
      </c>
      <c r="M62">
        <v>1.7729999999999999</v>
      </c>
      <c r="N62">
        <v>55.6</v>
      </c>
      <c r="O62">
        <v>15</v>
      </c>
      <c r="P62">
        <v>399</v>
      </c>
      <c r="Q62">
        <v>1330</v>
      </c>
      <c r="R62">
        <v>283</v>
      </c>
      <c r="S62" s="31">
        <f t="shared" si="2"/>
        <v>3.4695652173913043</v>
      </c>
      <c r="T62" s="14">
        <f t="shared" si="1"/>
        <v>42958.045454545456</v>
      </c>
    </row>
    <row r="63" spans="1:20" x14ac:dyDescent="0.25">
      <c r="A63" s="7">
        <v>62</v>
      </c>
      <c r="B63" t="s">
        <v>242</v>
      </c>
      <c r="C63" s="5">
        <v>25</v>
      </c>
      <c r="D63">
        <v>30</v>
      </c>
      <c r="E63">
        <v>101</v>
      </c>
      <c r="F63">
        <v>20</v>
      </c>
      <c r="G63">
        <v>2</v>
      </c>
      <c r="H63">
        <v>0</v>
      </c>
      <c r="I63" s="9">
        <v>1411387.5</v>
      </c>
      <c r="J63">
        <v>292.8</v>
      </c>
      <c r="K63">
        <v>63.7</v>
      </c>
      <c r="L63">
        <v>63.3</v>
      </c>
      <c r="M63">
        <v>1.802</v>
      </c>
      <c r="N63">
        <v>51.9</v>
      </c>
      <c r="O63">
        <v>12</v>
      </c>
      <c r="P63">
        <v>352</v>
      </c>
      <c r="Q63">
        <v>1100</v>
      </c>
      <c r="R63">
        <v>283</v>
      </c>
      <c r="S63" s="31">
        <f t="shared" si="2"/>
        <v>3.4851485148514851</v>
      </c>
      <c r="T63" s="14">
        <f t="shared" si="1"/>
        <v>47046.25</v>
      </c>
    </row>
    <row r="64" spans="1:20" x14ac:dyDescent="0.25">
      <c r="A64" s="7">
        <v>63</v>
      </c>
      <c r="B64" t="s">
        <v>69</v>
      </c>
      <c r="C64" s="5">
        <v>30</v>
      </c>
      <c r="D64">
        <v>20</v>
      </c>
      <c r="E64">
        <v>68</v>
      </c>
      <c r="F64">
        <v>12</v>
      </c>
      <c r="G64">
        <v>5</v>
      </c>
      <c r="H64">
        <v>0</v>
      </c>
      <c r="I64" s="9">
        <v>1408418.3</v>
      </c>
      <c r="J64">
        <v>298.10000000000002</v>
      </c>
      <c r="K64">
        <v>64.2</v>
      </c>
      <c r="L64">
        <v>68.5</v>
      </c>
      <c r="M64">
        <v>1.752</v>
      </c>
      <c r="N64">
        <v>48.6</v>
      </c>
      <c r="O64">
        <v>7</v>
      </c>
      <c r="P64">
        <v>279</v>
      </c>
      <c r="Q64">
        <v>732</v>
      </c>
      <c r="R64">
        <v>151</v>
      </c>
      <c r="S64" s="31">
        <f t="shared" si="2"/>
        <v>4.1029411764705879</v>
      </c>
      <c r="T64" s="14">
        <f t="shared" si="1"/>
        <v>70420.915000000008</v>
      </c>
    </row>
    <row r="65" spans="1:20" x14ac:dyDescent="0.25">
      <c r="A65" s="7">
        <v>64</v>
      </c>
      <c r="B65" t="s">
        <v>205</v>
      </c>
      <c r="C65" s="5">
        <v>33</v>
      </c>
      <c r="D65">
        <v>28</v>
      </c>
      <c r="E65">
        <v>102</v>
      </c>
      <c r="F65">
        <v>23</v>
      </c>
      <c r="G65">
        <v>4</v>
      </c>
      <c r="H65">
        <v>0</v>
      </c>
      <c r="I65" s="9">
        <v>1389926.9</v>
      </c>
      <c r="J65">
        <v>297.60000000000002</v>
      </c>
      <c r="K65">
        <v>60.7</v>
      </c>
      <c r="L65">
        <v>66.400000000000006</v>
      </c>
      <c r="M65">
        <v>1.774</v>
      </c>
      <c r="N65">
        <v>50</v>
      </c>
      <c r="O65">
        <v>9</v>
      </c>
      <c r="P65">
        <v>390</v>
      </c>
      <c r="Q65">
        <v>1119</v>
      </c>
      <c r="R65">
        <v>281</v>
      </c>
      <c r="S65" s="31">
        <f t="shared" si="2"/>
        <v>3.8235294117647061</v>
      </c>
      <c r="T65" s="14">
        <f t="shared" si="1"/>
        <v>49640.246428571423</v>
      </c>
    </row>
    <row r="66" spans="1:20" x14ac:dyDescent="0.25">
      <c r="A66" s="7">
        <v>65</v>
      </c>
      <c r="B66" t="s">
        <v>72</v>
      </c>
      <c r="C66" s="5">
        <v>41</v>
      </c>
      <c r="D66">
        <v>29</v>
      </c>
      <c r="E66">
        <v>95</v>
      </c>
      <c r="F66">
        <v>18</v>
      </c>
      <c r="G66">
        <v>4</v>
      </c>
      <c r="H66">
        <v>0</v>
      </c>
      <c r="I66" s="9">
        <v>1367997.8</v>
      </c>
      <c r="J66">
        <v>282.3</v>
      </c>
      <c r="K66">
        <v>70.099999999999994</v>
      </c>
      <c r="L66">
        <v>66.5</v>
      </c>
      <c r="M66">
        <v>1.796</v>
      </c>
      <c r="N66">
        <v>48.6</v>
      </c>
      <c r="O66">
        <v>13</v>
      </c>
      <c r="P66">
        <v>311</v>
      </c>
      <c r="Q66">
        <v>1097</v>
      </c>
      <c r="R66">
        <v>240</v>
      </c>
      <c r="S66" s="31">
        <f t="shared" ref="S66:S97" si="3">P66/E66</f>
        <v>3.2736842105263158</v>
      </c>
      <c r="T66" s="14">
        <f t="shared" si="1"/>
        <v>47172.337931034483</v>
      </c>
    </row>
    <row r="67" spans="1:20" x14ac:dyDescent="0.25">
      <c r="A67" s="7">
        <v>66</v>
      </c>
      <c r="B67" t="s">
        <v>279</v>
      </c>
      <c r="C67" s="5">
        <v>35</v>
      </c>
      <c r="D67">
        <v>27</v>
      </c>
      <c r="E67">
        <v>76</v>
      </c>
      <c r="F67">
        <v>10</v>
      </c>
      <c r="G67">
        <v>1</v>
      </c>
      <c r="H67">
        <v>1</v>
      </c>
      <c r="I67" s="9">
        <v>1356731.1</v>
      </c>
      <c r="J67">
        <v>299.8</v>
      </c>
      <c r="K67">
        <v>60.9</v>
      </c>
      <c r="L67">
        <v>66.099999999999994</v>
      </c>
      <c r="M67">
        <v>1.7929999999999999</v>
      </c>
      <c r="N67">
        <v>34.799999999999997</v>
      </c>
      <c r="O67">
        <v>4</v>
      </c>
      <c r="P67">
        <v>283</v>
      </c>
      <c r="Q67">
        <v>794</v>
      </c>
      <c r="R67">
        <v>236</v>
      </c>
      <c r="S67" s="31">
        <f t="shared" si="3"/>
        <v>3.7236842105263159</v>
      </c>
      <c r="T67" s="14">
        <f t="shared" ref="T67:T130" si="4">I67/D67</f>
        <v>50249.3</v>
      </c>
    </row>
    <row r="68" spans="1:20" x14ac:dyDescent="0.25">
      <c r="A68" s="7">
        <v>67</v>
      </c>
      <c r="B68" t="s">
        <v>22</v>
      </c>
      <c r="C68" s="5">
        <v>42</v>
      </c>
      <c r="D68">
        <v>25</v>
      </c>
      <c r="E68">
        <v>85</v>
      </c>
      <c r="F68">
        <v>17</v>
      </c>
      <c r="G68">
        <v>2</v>
      </c>
      <c r="H68">
        <v>0</v>
      </c>
      <c r="I68" s="9">
        <v>1340244</v>
      </c>
      <c r="J68">
        <v>286.60000000000002</v>
      </c>
      <c r="K68">
        <v>64</v>
      </c>
      <c r="L68">
        <v>66.7</v>
      </c>
      <c r="M68">
        <v>1.778</v>
      </c>
      <c r="N68">
        <v>52.3</v>
      </c>
      <c r="O68">
        <v>9</v>
      </c>
      <c r="P68">
        <v>296</v>
      </c>
      <c r="Q68">
        <v>984</v>
      </c>
      <c r="R68">
        <v>216</v>
      </c>
      <c r="S68" s="31">
        <f t="shared" si="3"/>
        <v>3.4823529411764707</v>
      </c>
      <c r="T68" s="14">
        <f t="shared" si="4"/>
        <v>53609.760000000002</v>
      </c>
    </row>
    <row r="69" spans="1:20" x14ac:dyDescent="0.25">
      <c r="A69" s="7">
        <v>68</v>
      </c>
      <c r="B69" t="s">
        <v>50</v>
      </c>
      <c r="C69" s="5">
        <v>36</v>
      </c>
      <c r="D69">
        <v>15</v>
      </c>
      <c r="E69">
        <v>53</v>
      </c>
      <c r="F69">
        <v>12</v>
      </c>
      <c r="G69">
        <v>3</v>
      </c>
      <c r="H69">
        <v>0</v>
      </c>
      <c r="I69" s="9">
        <v>1339675.3</v>
      </c>
      <c r="J69">
        <v>294.7</v>
      </c>
      <c r="K69">
        <v>66.099999999999994</v>
      </c>
      <c r="L69">
        <v>61.5</v>
      </c>
      <c r="M69">
        <v>1.758</v>
      </c>
      <c r="N69">
        <v>51.4</v>
      </c>
      <c r="O69">
        <v>2</v>
      </c>
      <c r="P69">
        <v>197</v>
      </c>
      <c r="Q69">
        <v>607</v>
      </c>
      <c r="R69">
        <v>125</v>
      </c>
      <c r="S69" s="31">
        <f t="shared" si="3"/>
        <v>3.7169811320754715</v>
      </c>
      <c r="T69" s="14">
        <f t="shared" si="4"/>
        <v>89311.686666666676</v>
      </c>
    </row>
    <row r="70" spans="1:20" x14ac:dyDescent="0.25">
      <c r="A70" s="7">
        <v>69</v>
      </c>
      <c r="B70" t="s">
        <v>243</v>
      </c>
      <c r="C70" s="5">
        <v>36</v>
      </c>
      <c r="D70">
        <v>24</v>
      </c>
      <c r="E70">
        <v>78</v>
      </c>
      <c r="F70">
        <v>16</v>
      </c>
      <c r="G70">
        <v>2</v>
      </c>
      <c r="H70">
        <v>0</v>
      </c>
      <c r="I70" s="9">
        <v>1316684.6000000001</v>
      </c>
      <c r="J70">
        <v>295.10000000000002</v>
      </c>
      <c r="K70">
        <v>67.099999999999994</v>
      </c>
      <c r="L70">
        <v>68.5</v>
      </c>
      <c r="M70">
        <v>1.8120000000000001</v>
      </c>
      <c r="N70">
        <v>43.3</v>
      </c>
      <c r="O70">
        <v>7</v>
      </c>
      <c r="P70">
        <v>277</v>
      </c>
      <c r="Q70">
        <v>894</v>
      </c>
      <c r="R70">
        <v>174</v>
      </c>
      <c r="S70" s="31">
        <f t="shared" si="3"/>
        <v>3.5512820512820511</v>
      </c>
      <c r="T70" s="14">
        <f t="shared" si="4"/>
        <v>54861.858333333337</v>
      </c>
    </row>
    <row r="71" spans="1:20" x14ac:dyDescent="0.25">
      <c r="A71" s="7">
        <v>70</v>
      </c>
      <c r="B71" t="s">
        <v>210</v>
      </c>
      <c r="C71" s="5">
        <v>45</v>
      </c>
      <c r="D71">
        <v>26</v>
      </c>
      <c r="E71">
        <v>86</v>
      </c>
      <c r="F71">
        <v>19</v>
      </c>
      <c r="G71">
        <v>2</v>
      </c>
      <c r="H71">
        <v>0</v>
      </c>
      <c r="I71" s="9">
        <v>1316131.3</v>
      </c>
      <c r="J71">
        <v>282.2</v>
      </c>
      <c r="K71">
        <v>72.8</v>
      </c>
      <c r="L71">
        <v>68.7</v>
      </c>
      <c r="M71">
        <v>1.8120000000000001</v>
      </c>
      <c r="N71">
        <v>41.8</v>
      </c>
      <c r="O71">
        <v>6</v>
      </c>
      <c r="P71">
        <v>270</v>
      </c>
      <c r="Q71">
        <v>1013</v>
      </c>
      <c r="R71">
        <v>232</v>
      </c>
      <c r="S71" s="31">
        <f t="shared" si="3"/>
        <v>3.13953488372093</v>
      </c>
      <c r="T71" s="14">
        <f t="shared" si="4"/>
        <v>50620.43461538462</v>
      </c>
    </row>
    <row r="72" spans="1:20" x14ac:dyDescent="0.25">
      <c r="A72" s="7">
        <v>71</v>
      </c>
      <c r="B72" t="s">
        <v>145</v>
      </c>
      <c r="C72" s="5">
        <v>43</v>
      </c>
      <c r="D72">
        <v>24</v>
      </c>
      <c r="E72">
        <v>84</v>
      </c>
      <c r="F72">
        <v>17</v>
      </c>
      <c r="G72">
        <v>4</v>
      </c>
      <c r="H72">
        <v>0</v>
      </c>
      <c r="I72" s="9">
        <v>1308309.8999999999</v>
      </c>
      <c r="J72">
        <v>290.5</v>
      </c>
      <c r="K72">
        <v>61.4</v>
      </c>
      <c r="L72">
        <v>64.400000000000006</v>
      </c>
      <c r="M72">
        <v>1.7470000000000001</v>
      </c>
      <c r="N72">
        <v>47.3</v>
      </c>
      <c r="O72">
        <v>13</v>
      </c>
      <c r="P72">
        <v>301</v>
      </c>
      <c r="Q72">
        <v>969</v>
      </c>
      <c r="R72">
        <v>201</v>
      </c>
      <c r="S72" s="31">
        <f t="shared" si="3"/>
        <v>3.5833333333333335</v>
      </c>
      <c r="T72" s="14">
        <f t="shared" si="4"/>
        <v>54512.912499999999</v>
      </c>
    </row>
    <row r="73" spans="1:20" x14ac:dyDescent="0.25">
      <c r="A73" s="7">
        <v>72</v>
      </c>
      <c r="B73" t="s">
        <v>147</v>
      </c>
      <c r="C73" s="5">
        <v>48</v>
      </c>
      <c r="D73">
        <v>23</v>
      </c>
      <c r="E73">
        <v>70</v>
      </c>
      <c r="F73">
        <v>13</v>
      </c>
      <c r="G73">
        <v>1</v>
      </c>
      <c r="H73">
        <v>1</v>
      </c>
      <c r="I73" s="9">
        <v>1308084.3999999999</v>
      </c>
      <c r="J73">
        <v>266.10000000000002</v>
      </c>
      <c r="K73">
        <v>67.7</v>
      </c>
      <c r="L73">
        <v>63.6</v>
      </c>
      <c r="M73">
        <v>1.8149999999999999</v>
      </c>
      <c r="N73">
        <v>58.3</v>
      </c>
      <c r="O73">
        <v>6</v>
      </c>
      <c r="P73">
        <v>198</v>
      </c>
      <c r="Q73">
        <v>860</v>
      </c>
      <c r="R73">
        <v>184</v>
      </c>
      <c r="S73" s="31">
        <f t="shared" si="3"/>
        <v>2.8285714285714287</v>
      </c>
      <c r="T73" s="14">
        <f t="shared" si="4"/>
        <v>56873.234782608692</v>
      </c>
    </row>
    <row r="74" spans="1:20" x14ac:dyDescent="0.25">
      <c r="A74" s="7">
        <v>73</v>
      </c>
      <c r="B74" t="s">
        <v>280</v>
      </c>
      <c r="C74" s="5">
        <v>34</v>
      </c>
      <c r="D74">
        <v>29</v>
      </c>
      <c r="E74">
        <v>89</v>
      </c>
      <c r="F74">
        <v>17</v>
      </c>
      <c r="G74">
        <v>2</v>
      </c>
      <c r="H74">
        <v>1</v>
      </c>
      <c r="I74" s="9">
        <v>1274579.8999999999</v>
      </c>
      <c r="J74">
        <v>295</v>
      </c>
      <c r="K74">
        <v>63.8</v>
      </c>
      <c r="L74">
        <v>65.400000000000006</v>
      </c>
      <c r="M74">
        <v>1.7509999999999999</v>
      </c>
      <c r="N74">
        <v>40.299999999999997</v>
      </c>
      <c r="O74">
        <v>10</v>
      </c>
      <c r="P74">
        <v>331</v>
      </c>
      <c r="Q74">
        <v>994</v>
      </c>
      <c r="R74">
        <v>218</v>
      </c>
      <c r="S74" s="31">
        <f t="shared" si="3"/>
        <v>3.7191011235955056</v>
      </c>
      <c r="T74" s="14">
        <f t="shared" si="4"/>
        <v>43951.031034482752</v>
      </c>
    </row>
    <row r="75" spans="1:20" x14ac:dyDescent="0.25">
      <c r="A75" s="7">
        <v>74</v>
      </c>
      <c r="B75" t="s">
        <v>30</v>
      </c>
      <c r="C75" s="5">
        <v>50</v>
      </c>
      <c r="D75">
        <v>29</v>
      </c>
      <c r="E75">
        <v>101</v>
      </c>
      <c r="F75">
        <v>21</v>
      </c>
      <c r="G75">
        <v>4</v>
      </c>
      <c r="H75">
        <v>0</v>
      </c>
      <c r="I75" s="9">
        <v>1252024.8999999999</v>
      </c>
      <c r="J75">
        <v>280</v>
      </c>
      <c r="K75">
        <v>64.900000000000006</v>
      </c>
      <c r="L75">
        <v>65.2</v>
      </c>
      <c r="M75">
        <v>1.7649999999999999</v>
      </c>
      <c r="N75">
        <v>56</v>
      </c>
      <c r="O75">
        <v>5</v>
      </c>
      <c r="P75">
        <v>360</v>
      </c>
      <c r="Q75">
        <v>1143</v>
      </c>
      <c r="R75">
        <v>284</v>
      </c>
      <c r="S75" s="31">
        <f t="shared" si="3"/>
        <v>3.5643564356435644</v>
      </c>
      <c r="T75" s="14">
        <f t="shared" si="4"/>
        <v>43173.2724137931</v>
      </c>
    </row>
    <row r="76" spans="1:20" x14ac:dyDescent="0.25">
      <c r="A76" s="7">
        <v>75</v>
      </c>
      <c r="B76" t="s">
        <v>255</v>
      </c>
      <c r="C76" s="5">
        <v>27</v>
      </c>
      <c r="D76">
        <v>29</v>
      </c>
      <c r="E76">
        <v>95</v>
      </c>
      <c r="F76">
        <v>20</v>
      </c>
      <c r="G76">
        <v>6</v>
      </c>
      <c r="H76">
        <v>0</v>
      </c>
      <c r="I76" s="9">
        <v>1243816.3</v>
      </c>
      <c r="J76">
        <v>300.60000000000002</v>
      </c>
      <c r="K76">
        <v>61.9</v>
      </c>
      <c r="L76">
        <v>65.3</v>
      </c>
      <c r="M76">
        <v>1.79</v>
      </c>
      <c r="N76">
        <v>42.9</v>
      </c>
      <c r="O76">
        <v>11</v>
      </c>
      <c r="P76">
        <v>361</v>
      </c>
      <c r="Q76">
        <v>1049</v>
      </c>
      <c r="R76">
        <v>252</v>
      </c>
      <c r="S76" s="31">
        <f t="shared" si="3"/>
        <v>3.8</v>
      </c>
      <c r="T76" s="14">
        <f t="shared" si="4"/>
        <v>42890.217241379309</v>
      </c>
    </row>
    <row r="77" spans="1:20" x14ac:dyDescent="0.25">
      <c r="A77" s="7">
        <v>76</v>
      </c>
      <c r="B77" t="s">
        <v>203</v>
      </c>
      <c r="C77" s="5">
        <v>34</v>
      </c>
      <c r="D77">
        <v>33</v>
      </c>
      <c r="E77">
        <v>102</v>
      </c>
      <c r="F77">
        <v>18</v>
      </c>
      <c r="G77">
        <v>3</v>
      </c>
      <c r="H77">
        <v>0</v>
      </c>
      <c r="I77" s="9">
        <v>1216428.3</v>
      </c>
      <c r="J77">
        <v>287.89999999999998</v>
      </c>
      <c r="K77">
        <v>65.900000000000006</v>
      </c>
      <c r="L77">
        <v>67</v>
      </c>
      <c r="M77">
        <v>1.796</v>
      </c>
      <c r="N77">
        <v>42.3</v>
      </c>
      <c r="O77">
        <v>14</v>
      </c>
      <c r="P77">
        <v>354</v>
      </c>
      <c r="Q77">
        <v>1115</v>
      </c>
      <c r="R77">
        <v>286</v>
      </c>
      <c r="S77" s="31">
        <f t="shared" si="3"/>
        <v>3.4705882352941178</v>
      </c>
      <c r="T77" s="14">
        <f t="shared" si="4"/>
        <v>36861.463636363638</v>
      </c>
    </row>
    <row r="78" spans="1:20" x14ac:dyDescent="0.25">
      <c r="A78" s="7">
        <v>77</v>
      </c>
      <c r="B78" t="s">
        <v>74</v>
      </c>
      <c r="C78" s="5">
        <v>34</v>
      </c>
      <c r="D78">
        <v>30</v>
      </c>
      <c r="E78">
        <v>93</v>
      </c>
      <c r="F78">
        <v>18</v>
      </c>
      <c r="G78">
        <v>3</v>
      </c>
      <c r="H78">
        <v>0</v>
      </c>
      <c r="I78" s="9">
        <v>1180681</v>
      </c>
      <c r="J78">
        <v>281.3</v>
      </c>
      <c r="K78">
        <v>74.7</v>
      </c>
      <c r="L78">
        <v>67.8</v>
      </c>
      <c r="M78">
        <v>1.792</v>
      </c>
      <c r="N78">
        <v>52.8</v>
      </c>
      <c r="O78">
        <v>8</v>
      </c>
      <c r="P78">
        <v>328</v>
      </c>
      <c r="Q78">
        <v>1060</v>
      </c>
      <c r="R78">
        <v>240</v>
      </c>
      <c r="S78" s="31">
        <f t="shared" si="3"/>
        <v>3.5268817204301075</v>
      </c>
      <c r="T78" s="14">
        <f t="shared" si="4"/>
        <v>39356.033333333333</v>
      </c>
    </row>
    <row r="79" spans="1:20" x14ac:dyDescent="0.25">
      <c r="A79" s="7">
        <v>78</v>
      </c>
      <c r="B79" t="s">
        <v>31</v>
      </c>
      <c r="C79" s="5">
        <v>44</v>
      </c>
      <c r="D79">
        <v>31</v>
      </c>
      <c r="E79">
        <v>108</v>
      </c>
      <c r="F79">
        <v>22</v>
      </c>
      <c r="G79">
        <v>4</v>
      </c>
      <c r="H79">
        <v>0</v>
      </c>
      <c r="I79" s="9">
        <v>1179321.3999999999</v>
      </c>
      <c r="J79">
        <v>287.7</v>
      </c>
      <c r="K79">
        <v>61.1</v>
      </c>
      <c r="L79">
        <v>62.6</v>
      </c>
      <c r="M79">
        <v>1.7729999999999999</v>
      </c>
      <c r="N79">
        <v>46.4</v>
      </c>
      <c r="O79">
        <v>8</v>
      </c>
      <c r="P79">
        <v>385</v>
      </c>
      <c r="Q79">
        <v>1182</v>
      </c>
      <c r="R79">
        <v>309</v>
      </c>
      <c r="S79" s="31">
        <f t="shared" si="3"/>
        <v>3.5648148148148149</v>
      </c>
      <c r="T79" s="14">
        <f t="shared" si="4"/>
        <v>38042.625806451608</v>
      </c>
    </row>
    <row r="80" spans="1:20" x14ac:dyDescent="0.25">
      <c r="A80" s="7">
        <v>79</v>
      </c>
      <c r="B80" t="s">
        <v>96</v>
      </c>
      <c r="C80" s="5">
        <v>38</v>
      </c>
      <c r="D80">
        <v>30</v>
      </c>
      <c r="E80">
        <v>94</v>
      </c>
      <c r="F80">
        <v>19</v>
      </c>
      <c r="G80">
        <v>4</v>
      </c>
      <c r="H80">
        <v>0</v>
      </c>
      <c r="I80" s="9">
        <v>1154115.1000000001</v>
      </c>
      <c r="J80">
        <v>286.3</v>
      </c>
      <c r="K80">
        <v>61.4</v>
      </c>
      <c r="L80">
        <v>63.5</v>
      </c>
      <c r="M80">
        <v>1.75</v>
      </c>
      <c r="N80">
        <v>50</v>
      </c>
      <c r="O80">
        <v>5</v>
      </c>
      <c r="P80">
        <v>332</v>
      </c>
      <c r="Q80">
        <v>1048</v>
      </c>
      <c r="R80">
        <v>244</v>
      </c>
      <c r="S80" s="31">
        <f t="shared" si="3"/>
        <v>3.5319148936170213</v>
      </c>
      <c r="T80" s="14">
        <f t="shared" si="4"/>
        <v>38470.503333333334</v>
      </c>
    </row>
    <row r="81" spans="1:20" x14ac:dyDescent="0.25">
      <c r="A81" s="7">
        <v>80</v>
      </c>
      <c r="B81" t="s">
        <v>86</v>
      </c>
      <c r="C81" s="5">
        <v>47</v>
      </c>
      <c r="D81">
        <v>31</v>
      </c>
      <c r="E81">
        <v>99</v>
      </c>
      <c r="F81">
        <v>20</v>
      </c>
      <c r="G81">
        <v>3</v>
      </c>
      <c r="H81">
        <v>0</v>
      </c>
      <c r="I81" s="9">
        <v>1124949.8</v>
      </c>
      <c r="J81">
        <v>287.10000000000002</v>
      </c>
      <c r="K81">
        <v>62.5</v>
      </c>
      <c r="L81">
        <v>64.599999999999994</v>
      </c>
      <c r="M81">
        <v>1.784</v>
      </c>
      <c r="N81">
        <v>52.3</v>
      </c>
      <c r="O81">
        <v>10</v>
      </c>
      <c r="P81">
        <v>333</v>
      </c>
      <c r="Q81">
        <v>1106</v>
      </c>
      <c r="R81">
        <v>255</v>
      </c>
      <c r="S81" s="31">
        <f t="shared" si="3"/>
        <v>3.3636363636363638</v>
      </c>
      <c r="T81" s="14">
        <f t="shared" si="4"/>
        <v>36288.70322580645</v>
      </c>
    </row>
    <row r="82" spans="1:20" x14ac:dyDescent="0.25">
      <c r="A82" s="7">
        <v>81</v>
      </c>
      <c r="B82" t="s">
        <v>252</v>
      </c>
      <c r="C82" s="5">
        <v>25</v>
      </c>
      <c r="D82">
        <v>22</v>
      </c>
      <c r="E82">
        <v>66</v>
      </c>
      <c r="F82">
        <v>13</v>
      </c>
      <c r="G82">
        <v>4</v>
      </c>
      <c r="H82">
        <v>0</v>
      </c>
      <c r="I82" s="9">
        <v>1122117.8</v>
      </c>
      <c r="J82">
        <v>292.5</v>
      </c>
      <c r="K82">
        <v>67</v>
      </c>
      <c r="L82">
        <v>63.2</v>
      </c>
      <c r="M82">
        <v>1.7729999999999999</v>
      </c>
      <c r="N82">
        <v>53.2</v>
      </c>
      <c r="O82">
        <v>4</v>
      </c>
      <c r="P82">
        <v>232</v>
      </c>
      <c r="Q82">
        <v>736</v>
      </c>
      <c r="R82">
        <v>174</v>
      </c>
      <c r="S82" s="31">
        <f t="shared" si="3"/>
        <v>3.5151515151515151</v>
      </c>
      <c r="T82" s="14">
        <f t="shared" si="4"/>
        <v>51005.354545454546</v>
      </c>
    </row>
    <row r="83" spans="1:20" x14ac:dyDescent="0.25">
      <c r="A83" s="7">
        <v>82</v>
      </c>
      <c r="B83" t="s">
        <v>281</v>
      </c>
      <c r="C83" s="5">
        <v>31</v>
      </c>
      <c r="D83">
        <v>29</v>
      </c>
      <c r="E83">
        <v>98</v>
      </c>
      <c r="F83">
        <v>22</v>
      </c>
      <c r="G83">
        <v>5</v>
      </c>
      <c r="H83">
        <v>0</v>
      </c>
      <c r="I83" s="9">
        <v>1115192.6000000001</v>
      </c>
      <c r="J83">
        <v>304.5</v>
      </c>
      <c r="K83">
        <v>57.9</v>
      </c>
      <c r="L83">
        <v>66.3</v>
      </c>
      <c r="M83">
        <v>1.7549999999999999</v>
      </c>
      <c r="N83">
        <v>45.9</v>
      </c>
      <c r="O83">
        <v>13</v>
      </c>
      <c r="P83">
        <v>384</v>
      </c>
      <c r="Q83">
        <v>1071</v>
      </c>
      <c r="R83">
        <v>259</v>
      </c>
      <c r="S83" s="31">
        <f t="shared" si="3"/>
        <v>3.9183673469387754</v>
      </c>
      <c r="T83" s="14">
        <f t="shared" si="4"/>
        <v>38454.917241379313</v>
      </c>
    </row>
    <row r="84" spans="1:20" x14ac:dyDescent="0.25">
      <c r="A84" s="7">
        <v>83</v>
      </c>
      <c r="B84" t="s">
        <v>213</v>
      </c>
      <c r="C84" s="5">
        <v>26</v>
      </c>
      <c r="D84">
        <v>29</v>
      </c>
      <c r="E84">
        <v>99</v>
      </c>
      <c r="F84">
        <v>21</v>
      </c>
      <c r="G84">
        <v>2</v>
      </c>
      <c r="H84">
        <v>0</v>
      </c>
      <c r="I84" s="9">
        <v>1107456.6000000001</v>
      </c>
      <c r="J84">
        <v>294.89999999999998</v>
      </c>
      <c r="K84">
        <v>68.400000000000006</v>
      </c>
      <c r="L84">
        <v>66.7</v>
      </c>
      <c r="M84">
        <v>1.776</v>
      </c>
      <c r="N84">
        <v>46.3</v>
      </c>
      <c r="O84">
        <v>5</v>
      </c>
      <c r="P84">
        <v>376</v>
      </c>
      <c r="Q84">
        <v>1082</v>
      </c>
      <c r="R84">
        <v>259</v>
      </c>
      <c r="S84" s="31">
        <f t="shared" si="3"/>
        <v>3.797979797979798</v>
      </c>
      <c r="T84" s="14">
        <f t="shared" si="4"/>
        <v>38188.158620689661</v>
      </c>
    </row>
    <row r="85" spans="1:20" x14ac:dyDescent="0.25">
      <c r="A85" s="7">
        <v>84</v>
      </c>
      <c r="B85" t="s">
        <v>204</v>
      </c>
      <c r="C85" s="5">
        <v>31</v>
      </c>
      <c r="D85">
        <v>30</v>
      </c>
      <c r="E85">
        <v>99</v>
      </c>
      <c r="F85">
        <v>21</v>
      </c>
      <c r="G85">
        <v>4</v>
      </c>
      <c r="H85">
        <v>0</v>
      </c>
      <c r="I85" s="9">
        <v>1092853.3</v>
      </c>
      <c r="J85">
        <v>295.89999999999998</v>
      </c>
      <c r="K85">
        <v>62</v>
      </c>
      <c r="L85">
        <v>64.099999999999994</v>
      </c>
      <c r="M85">
        <v>1.766</v>
      </c>
      <c r="N85">
        <v>43.4</v>
      </c>
      <c r="O85">
        <v>9</v>
      </c>
      <c r="P85">
        <v>374</v>
      </c>
      <c r="Q85">
        <v>1088</v>
      </c>
      <c r="R85">
        <v>263</v>
      </c>
      <c r="S85" s="31">
        <f t="shared" si="3"/>
        <v>3.7777777777777777</v>
      </c>
      <c r="T85" s="14">
        <f t="shared" si="4"/>
        <v>36428.443333333336</v>
      </c>
    </row>
    <row r="86" spans="1:20" x14ac:dyDescent="0.25">
      <c r="A86" s="7">
        <v>85</v>
      </c>
      <c r="B86" t="s">
        <v>159</v>
      </c>
      <c r="C86" s="5">
        <v>34</v>
      </c>
      <c r="D86">
        <v>26</v>
      </c>
      <c r="E86">
        <v>71</v>
      </c>
      <c r="F86">
        <v>11</v>
      </c>
      <c r="G86">
        <v>3</v>
      </c>
      <c r="H86">
        <v>0</v>
      </c>
      <c r="I86" s="9">
        <v>1076141.6000000001</v>
      </c>
      <c r="J86">
        <v>296.10000000000002</v>
      </c>
      <c r="K86">
        <v>63.5</v>
      </c>
      <c r="L86">
        <v>67</v>
      </c>
      <c r="M86">
        <v>1.8260000000000001</v>
      </c>
      <c r="N86">
        <v>46</v>
      </c>
      <c r="O86">
        <v>7</v>
      </c>
      <c r="P86">
        <v>235</v>
      </c>
      <c r="Q86">
        <v>791</v>
      </c>
      <c r="R86">
        <v>198</v>
      </c>
      <c r="S86" s="31">
        <f t="shared" si="3"/>
        <v>3.3098591549295775</v>
      </c>
      <c r="T86" s="14">
        <f t="shared" si="4"/>
        <v>41390.061538461545</v>
      </c>
    </row>
    <row r="87" spans="1:20" x14ac:dyDescent="0.25">
      <c r="A87" s="7">
        <v>86</v>
      </c>
      <c r="B87" t="s">
        <v>206</v>
      </c>
      <c r="C87" s="5">
        <v>34</v>
      </c>
      <c r="D87">
        <v>29</v>
      </c>
      <c r="E87">
        <v>91</v>
      </c>
      <c r="F87">
        <v>18</v>
      </c>
      <c r="G87">
        <v>3</v>
      </c>
      <c r="H87">
        <v>0</v>
      </c>
      <c r="I87" s="9">
        <v>1073110.8999999999</v>
      </c>
      <c r="J87">
        <v>287.3</v>
      </c>
      <c r="K87">
        <v>64.099999999999994</v>
      </c>
      <c r="L87">
        <v>65</v>
      </c>
      <c r="M87">
        <v>1.758</v>
      </c>
      <c r="N87">
        <v>53.6</v>
      </c>
      <c r="O87">
        <v>9</v>
      </c>
      <c r="P87">
        <v>334</v>
      </c>
      <c r="Q87">
        <v>1023</v>
      </c>
      <c r="R87">
        <v>237</v>
      </c>
      <c r="S87" s="31">
        <f t="shared" si="3"/>
        <v>3.6703296703296702</v>
      </c>
      <c r="T87" s="14">
        <f t="shared" si="4"/>
        <v>37003.824137931035</v>
      </c>
    </row>
    <row r="88" spans="1:20" x14ac:dyDescent="0.25">
      <c r="A88" s="7">
        <v>87</v>
      </c>
      <c r="B88" t="s">
        <v>112</v>
      </c>
      <c r="C88" s="5">
        <v>44</v>
      </c>
      <c r="D88">
        <v>24</v>
      </c>
      <c r="E88">
        <v>75</v>
      </c>
      <c r="F88">
        <v>15</v>
      </c>
      <c r="G88">
        <v>3</v>
      </c>
      <c r="H88">
        <v>0</v>
      </c>
      <c r="I88" s="9">
        <v>1057927</v>
      </c>
      <c r="J88">
        <v>285.60000000000002</v>
      </c>
      <c r="K88">
        <v>62.8</v>
      </c>
      <c r="L88">
        <v>66.400000000000006</v>
      </c>
      <c r="M88">
        <v>1.79</v>
      </c>
      <c r="N88">
        <v>44.4</v>
      </c>
      <c r="O88">
        <v>7</v>
      </c>
      <c r="P88">
        <v>251</v>
      </c>
      <c r="Q88">
        <v>852</v>
      </c>
      <c r="R88">
        <v>196</v>
      </c>
      <c r="S88" s="31">
        <f t="shared" si="3"/>
        <v>3.3466666666666667</v>
      </c>
      <c r="T88" s="14">
        <f t="shared" si="4"/>
        <v>44080.291666666664</v>
      </c>
    </row>
    <row r="89" spans="1:20" x14ac:dyDescent="0.25">
      <c r="A89" s="7">
        <v>88</v>
      </c>
      <c r="B89" t="s">
        <v>135</v>
      </c>
      <c r="C89" s="5">
        <v>36</v>
      </c>
      <c r="D89">
        <v>31</v>
      </c>
      <c r="E89">
        <v>107</v>
      </c>
      <c r="F89">
        <v>22</v>
      </c>
      <c r="G89">
        <v>2</v>
      </c>
      <c r="H89">
        <v>0</v>
      </c>
      <c r="I89" s="9">
        <v>1037599.8</v>
      </c>
      <c r="J89">
        <v>275.10000000000002</v>
      </c>
      <c r="K89">
        <v>68.599999999999994</v>
      </c>
      <c r="L89">
        <v>63.1</v>
      </c>
      <c r="M89">
        <v>1.7290000000000001</v>
      </c>
      <c r="N89">
        <v>61.6</v>
      </c>
      <c r="O89">
        <v>4</v>
      </c>
      <c r="P89">
        <v>385</v>
      </c>
      <c r="Q89">
        <v>1254</v>
      </c>
      <c r="R89">
        <v>253</v>
      </c>
      <c r="S89" s="31">
        <f t="shared" si="3"/>
        <v>3.5981308411214954</v>
      </c>
      <c r="T89" s="14">
        <f t="shared" si="4"/>
        <v>33470.961290322579</v>
      </c>
    </row>
    <row r="90" spans="1:20" x14ac:dyDescent="0.25">
      <c r="A90" s="7">
        <v>89</v>
      </c>
      <c r="B90" t="s">
        <v>250</v>
      </c>
      <c r="C90" s="5">
        <v>27</v>
      </c>
      <c r="D90">
        <v>33</v>
      </c>
      <c r="E90">
        <v>92</v>
      </c>
      <c r="F90">
        <v>14</v>
      </c>
      <c r="G90">
        <v>2</v>
      </c>
      <c r="H90">
        <v>1</v>
      </c>
      <c r="I90" s="9">
        <v>1035242.4</v>
      </c>
      <c r="J90">
        <v>291.60000000000002</v>
      </c>
      <c r="K90">
        <v>64</v>
      </c>
      <c r="L90">
        <v>63.1</v>
      </c>
      <c r="M90">
        <v>1.782</v>
      </c>
      <c r="N90">
        <v>50</v>
      </c>
      <c r="O90">
        <v>12</v>
      </c>
      <c r="P90">
        <v>312</v>
      </c>
      <c r="Q90">
        <v>998</v>
      </c>
      <c r="R90">
        <v>251</v>
      </c>
      <c r="S90" s="31">
        <f t="shared" si="3"/>
        <v>3.3913043478260869</v>
      </c>
      <c r="T90" s="14">
        <f t="shared" si="4"/>
        <v>31370.981818181819</v>
      </c>
    </row>
    <row r="91" spans="1:20" x14ac:dyDescent="0.25">
      <c r="A91" s="7">
        <v>90</v>
      </c>
      <c r="B91" t="s">
        <v>282</v>
      </c>
      <c r="C91" s="5">
        <v>29</v>
      </c>
      <c r="D91">
        <v>27</v>
      </c>
      <c r="E91">
        <v>81</v>
      </c>
      <c r="F91">
        <v>15</v>
      </c>
      <c r="G91">
        <v>3</v>
      </c>
      <c r="H91">
        <v>0</v>
      </c>
      <c r="I91" s="9">
        <v>1019263.6</v>
      </c>
      <c r="J91">
        <v>319.60000000000002</v>
      </c>
      <c r="K91">
        <v>51.6</v>
      </c>
      <c r="L91">
        <v>65.900000000000006</v>
      </c>
      <c r="M91">
        <v>1.7969999999999999</v>
      </c>
      <c r="N91">
        <v>43.8</v>
      </c>
      <c r="O91">
        <v>11</v>
      </c>
      <c r="P91">
        <v>289</v>
      </c>
      <c r="Q91">
        <v>888</v>
      </c>
      <c r="R91">
        <v>210</v>
      </c>
      <c r="S91" s="31">
        <f t="shared" si="3"/>
        <v>3.5679012345679011</v>
      </c>
      <c r="T91" s="14">
        <f t="shared" si="4"/>
        <v>37750.503703703704</v>
      </c>
    </row>
    <row r="92" spans="1:20" x14ac:dyDescent="0.25">
      <c r="A92" s="7">
        <v>91</v>
      </c>
      <c r="B92" t="s">
        <v>246</v>
      </c>
      <c r="C92" s="5">
        <v>32</v>
      </c>
      <c r="D92">
        <v>27</v>
      </c>
      <c r="E92">
        <v>90</v>
      </c>
      <c r="F92">
        <v>20</v>
      </c>
      <c r="G92">
        <v>2</v>
      </c>
      <c r="H92">
        <v>0</v>
      </c>
      <c r="I92" s="9">
        <v>1018840.94</v>
      </c>
      <c r="J92">
        <v>300.10000000000002</v>
      </c>
      <c r="K92">
        <v>64.099999999999994</v>
      </c>
      <c r="L92">
        <v>67.8</v>
      </c>
      <c r="M92">
        <v>1.8</v>
      </c>
      <c r="N92">
        <v>44.2</v>
      </c>
      <c r="O92">
        <v>16</v>
      </c>
      <c r="P92">
        <v>308</v>
      </c>
      <c r="Q92">
        <v>1034</v>
      </c>
      <c r="R92">
        <v>236</v>
      </c>
      <c r="S92" s="31">
        <f t="shared" si="3"/>
        <v>3.4222222222222221</v>
      </c>
      <c r="T92" s="14">
        <f t="shared" si="4"/>
        <v>37734.849629629629</v>
      </c>
    </row>
    <row r="93" spans="1:20" x14ac:dyDescent="0.25">
      <c r="A93" s="7">
        <v>92</v>
      </c>
      <c r="B93" t="s">
        <v>253</v>
      </c>
      <c r="C93" s="5">
        <v>31</v>
      </c>
      <c r="D93">
        <v>31</v>
      </c>
      <c r="E93">
        <v>104</v>
      </c>
      <c r="F93">
        <v>22</v>
      </c>
      <c r="G93">
        <v>1</v>
      </c>
      <c r="H93">
        <v>0</v>
      </c>
      <c r="I93" s="9">
        <v>1018140.4</v>
      </c>
      <c r="J93">
        <v>285</v>
      </c>
      <c r="K93">
        <v>58.6</v>
      </c>
      <c r="L93">
        <v>64.5</v>
      </c>
      <c r="M93">
        <v>1.768</v>
      </c>
      <c r="N93">
        <v>54.3</v>
      </c>
      <c r="O93">
        <v>12</v>
      </c>
      <c r="P93">
        <v>345</v>
      </c>
      <c r="Q93">
        <v>1183</v>
      </c>
      <c r="R93">
        <v>273</v>
      </c>
      <c r="S93" s="31">
        <f t="shared" si="3"/>
        <v>3.3173076923076925</v>
      </c>
      <c r="T93" s="14">
        <f t="shared" si="4"/>
        <v>32843.238709677418</v>
      </c>
    </row>
    <row r="94" spans="1:20" x14ac:dyDescent="0.25">
      <c r="A94" s="7">
        <v>93</v>
      </c>
      <c r="B94" t="s">
        <v>138</v>
      </c>
      <c r="C94" s="5">
        <v>35</v>
      </c>
      <c r="D94">
        <v>22</v>
      </c>
      <c r="E94">
        <v>73</v>
      </c>
      <c r="F94">
        <v>16</v>
      </c>
      <c r="G94">
        <v>2</v>
      </c>
      <c r="H94">
        <v>0</v>
      </c>
      <c r="I94" s="9">
        <v>1006537.9</v>
      </c>
      <c r="J94">
        <v>294</v>
      </c>
      <c r="K94">
        <v>58.1</v>
      </c>
      <c r="L94">
        <v>65.599999999999994</v>
      </c>
      <c r="M94">
        <v>1.768</v>
      </c>
      <c r="N94">
        <v>51.4</v>
      </c>
      <c r="O94">
        <v>13</v>
      </c>
      <c r="P94">
        <v>272</v>
      </c>
      <c r="Q94">
        <v>790</v>
      </c>
      <c r="R94">
        <v>205</v>
      </c>
      <c r="S94" s="31">
        <f t="shared" si="3"/>
        <v>3.7260273972602738</v>
      </c>
      <c r="T94" s="14">
        <f t="shared" si="4"/>
        <v>45751.722727272725</v>
      </c>
    </row>
    <row r="95" spans="1:20" x14ac:dyDescent="0.25">
      <c r="A95" s="7">
        <v>94</v>
      </c>
      <c r="B95" t="s">
        <v>254</v>
      </c>
      <c r="C95" s="5">
        <v>36</v>
      </c>
      <c r="D95">
        <v>15</v>
      </c>
      <c r="E95">
        <v>47</v>
      </c>
      <c r="F95">
        <v>10</v>
      </c>
      <c r="G95">
        <v>2</v>
      </c>
      <c r="H95">
        <v>0</v>
      </c>
      <c r="I95" s="9">
        <v>995235.5</v>
      </c>
      <c r="O95">
        <v>3</v>
      </c>
      <c r="P95">
        <v>151</v>
      </c>
      <c r="Q95">
        <v>562</v>
      </c>
      <c r="R95">
        <v>120</v>
      </c>
      <c r="S95" s="31">
        <f t="shared" si="3"/>
        <v>3.2127659574468086</v>
      </c>
      <c r="T95" s="14">
        <f t="shared" si="4"/>
        <v>66349.03333333334</v>
      </c>
    </row>
    <row r="96" spans="1:20" x14ac:dyDescent="0.25">
      <c r="A96" s="7">
        <v>95</v>
      </c>
      <c r="B96" t="s">
        <v>283</v>
      </c>
      <c r="C96" s="5">
        <v>37</v>
      </c>
      <c r="D96">
        <v>25</v>
      </c>
      <c r="E96">
        <v>79</v>
      </c>
      <c r="F96">
        <v>16</v>
      </c>
      <c r="G96">
        <v>4</v>
      </c>
      <c r="H96">
        <v>0</v>
      </c>
      <c r="I96" s="9">
        <v>956873.9</v>
      </c>
      <c r="J96">
        <v>284.5</v>
      </c>
      <c r="K96">
        <v>71.8</v>
      </c>
      <c r="L96">
        <v>66</v>
      </c>
      <c r="M96">
        <v>1.7869999999999999</v>
      </c>
      <c r="N96">
        <v>44.9</v>
      </c>
      <c r="O96">
        <v>10</v>
      </c>
      <c r="P96">
        <v>280</v>
      </c>
      <c r="Q96">
        <v>891</v>
      </c>
      <c r="R96">
        <v>212</v>
      </c>
      <c r="S96" s="31">
        <f t="shared" si="3"/>
        <v>3.5443037974683542</v>
      </c>
      <c r="T96" s="14">
        <f t="shared" si="4"/>
        <v>38274.955999999998</v>
      </c>
    </row>
    <row r="97" spans="1:20" x14ac:dyDescent="0.25">
      <c r="A97" s="7">
        <v>96</v>
      </c>
      <c r="B97" t="s">
        <v>284</v>
      </c>
      <c r="C97" s="5">
        <v>32</v>
      </c>
      <c r="D97">
        <v>14</v>
      </c>
      <c r="E97">
        <v>47</v>
      </c>
      <c r="F97">
        <v>12</v>
      </c>
      <c r="G97">
        <v>1</v>
      </c>
      <c r="H97">
        <v>0</v>
      </c>
      <c r="I97" s="9">
        <v>912437</v>
      </c>
      <c r="O97">
        <v>1</v>
      </c>
      <c r="P97">
        <v>178</v>
      </c>
      <c r="Q97">
        <v>504</v>
      </c>
      <c r="R97">
        <v>136</v>
      </c>
      <c r="S97" s="31">
        <f t="shared" si="3"/>
        <v>3.7872340425531914</v>
      </c>
      <c r="T97" s="14">
        <f t="shared" si="4"/>
        <v>65174.071428571428</v>
      </c>
    </row>
    <row r="98" spans="1:20" x14ac:dyDescent="0.25">
      <c r="A98" s="7">
        <v>97</v>
      </c>
      <c r="B98" t="s">
        <v>111</v>
      </c>
      <c r="C98" s="5">
        <v>43</v>
      </c>
      <c r="D98">
        <v>24</v>
      </c>
      <c r="E98">
        <v>72</v>
      </c>
      <c r="F98">
        <v>11</v>
      </c>
      <c r="G98">
        <v>2</v>
      </c>
      <c r="H98">
        <v>0</v>
      </c>
      <c r="I98" s="9">
        <v>890391.6</v>
      </c>
      <c r="J98">
        <v>274.39999999999998</v>
      </c>
      <c r="K98">
        <v>72.900000000000006</v>
      </c>
      <c r="L98">
        <v>65.2</v>
      </c>
      <c r="M98">
        <v>1.7929999999999999</v>
      </c>
      <c r="N98">
        <v>44.3</v>
      </c>
      <c r="O98">
        <v>4</v>
      </c>
      <c r="P98">
        <v>243</v>
      </c>
      <c r="Q98">
        <v>831</v>
      </c>
      <c r="R98">
        <v>189</v>
      </c>
      <c r="S98" s="31">
        <f t="shared" ref="S98:S129" si="5">P98/E98</f>
        <v>3.375</v>
      </c>
      <c r="T98" s="14">
        <f t="shared" si="4"/>
        <v>37099.65</v>
      </c>
    </row>
    <row r="99" spans="1:20" x14ac:dyDescent="0.25">
      <c r="A99" s="7">
        <v>98</v>
      </c>
      <c r="B99" t="s">
        <v>92</v>
      </c>
      <c r="C99" s="5">
        <v>36</v>
      </c>
      <c r="D99">
        <v>29</v>
      </c>
      <c r="E99">
        <v>92</v>
      </c>
      <c r="F99">
        <v>18</v>
      </c>
      <c r="G99">
        <v>2</v>
      </c>
      <c r="H99">
        <v>0</v>
      </c>
      <c r="I99" s="9">
        <v>889022.1</v>
      </c>
      <c r="J99">
        <v>304.60000000000002</v>
      </c>
      <c r="K99">
        <v>60.9</v>
      </c>
      <c r="L99">
        <v>63.8</v>
      </c>
      <c r="M99">
        <v>1.7490000000000001</v>
      </c>
      <c r="N99">
        <v>49.4</v>
      </c>
      <c r="O99">
        <v>11</v>
      </c>
      <c r="P99">
        <v>355</v>
      </c>
      <c r="Q99">
        <v>982</v>
      </c>
      <c r="R99">
        <v>256</v>
      </c>
      <c r="S99" s="31">
        <f t="shared" si="5"/>
        <v>3.8586956521739131</v>
      </c>
      <c r="T99" s="14">
        <f t="shared" si="4"/>
        <v>30655.934482758621</v>
      </c>
    </row>
    <row r="100" spans="1:20" x14ac:dyDescent="0.25">
      <c r="A100" s="7">
        <v>99</v>
      </c>
      <c r="B100" t="s">
        <v>285</v>
      </c>
      <c r="C100" s="5">
        <v>26</v>
      </c>
      <c r="D100">
        <v>30</v>
      </c>
      <c r="E100">
        <v>96</v>
      </c>
      <c r="F100">
        <v>19</v>
      </c>
      <c r="G100">
        <v>1</v>
      </c>
      <c r="H100">
        <v>0</v>
      </c>
      <c r="I100" s="9">
        <v>887023.94</v>
      </c>
      <c r="J100">
        <v>296.7</v>
      </c>
      <c r="K100">
        <v>57.8</v>
      </c>
      <c r="L100">
        <v>64.2</v>
      </c>
      <c r="M100">
        <v>1.7869999999999999</v>
      </c>
      <c r="N100">
        <v>48.1</v>
      </c>
      <c r="O100">
        <v>13</v>
      </c>
      <c r="P100">
        <v>333</v>
      </c>
      <c r="Q100">
        <v>1094</v>
      </c>
      <c r="R100">
        <v>259</v>
      </c>
      <c r="S100" s="31">
        <f t="shared" si="5"/>
        <v>3.46875</v>
      </c>
      <c r="T100" s="14">
        <f t="shared" si="4"/>
        <v>29567.464666666663</v>
      </c>
    </row>
    <row r="101" spans="1:20" x14ac:dyDescent="0.25">
      <c r="A101" s="7">
        <v>100</v>
      </c>
      <c r="B101" t="s">
        <v>268</v>
      </c>
      <c r="C101" s="5">
        <v>33</v>
      </c>
      <c r="D101">
        <v>29</v>
      </c>
      <c r="E101">
        <v>88</v>
      </c>
      <c r="F101">
        <v>16</v>
      </c>
      <c r="G101">
        <v>1</v>
      </c>
      <c r="H101">
        <v>1</v>
      </c>
      <c r="I101" s="9">
        <v>879965.2</v>
      </c>
      <c r="J101">
        <v>296.8</v>
      </c>
      <c r="K101">
        <v>63</v>
      </c>
      <c r="L101">
        <v>67.900000000000006</v>
      </c>
      <c r="M101">
        <v>1.8120000000000001</v>
      </c>
      <c r="N101">
        <v>38.299999999999997</v>
      </c>
      <c r="O101">
        <v>13</v>
      </c>
      <c r="P101">
        <v>313</v>
      </c>
      <c r="Q101">
        <v>973</v>
      </c>
      <c r="R101">
        <v>252</v>
      </c>
      <c r="S101" s="31">
        <f t="shared" si="5"/>
        <v>3.5568181818181817</v>
      </c>
      <c r="T101" s="14">
        <f t="shared" si="4"/>
        <v>30343.627586206894</v>
      </c>
    </row>
    <row r="102" spans="1:20" x14ac:dyDescent="0.25">
      <c r="A102" s="7">
        <v>101</v>
      </c>
      <c r="B102" t="s">
        <v>151</v>
      </c>
      <c r="C102" s="5">
        <v>41</v>
      </c>
      <c r="D102">
        <v>32</v>
      </c>
      <c r="E102">
        <v>101</v>
      </c>
      <c r="F102">
        <v>19</v>
      </c>
      <c r="G102">
        <v>2</v>
      </c>
      <c r="H102">
        <v>0</v>
      </c>
      <c r="I102" s="9">
        <v>860766.2</v>
      </c>
      <c r="J102">
        <v>287.2</v>
      </c>
      <c r="K102">
        <v>68</v>
      </c>
      <c r="L102">
        <v>65.3</v>
      </c>
      <c r="M102">
        <v>1.7649999999999999</v>
      </c>
      <c r="N102">
        <v>52.9</v>
      </c>
      <c r="O102">
        <v>14</v>
      </c>
      <c r="P102">
        <v>351</v>
      </c>
      <c r="Q102">
        <v>1129</v>
      </c>
      <c r="R102">
        <v>295</v>
      </c>
      <c r="S102" s="31">
        <f t="shared" si="5"/>
        <v>3.4752475247524752</v>
      </c>
      <c r="T102" s="14">
        <f t="shared" si="4"/>
        <v>26898.943749999999</v>
      </c>
    </row>
    <row r="103" spans="1:20" x14ac:dyDescent="0.25">
      <c r="A103" s="7">
        <v>102</v>
      </c>
      <c r="B103" t="s">
        <v>23</v>
      </c>
      <c r="C103" s="5">
        <v>36</v>
      </c>
      <c r="D103">
        <v>25</v>
      </c>
      <c r="E103">
        <v>78</v>
      </c>
      <c r="F103">
        <v>16</v>
      </c>
      <c r="G103">
        <v>3</v>
      </c>
      <c r="H103">
        <v>0</v>
      </c>
      <c r="I103" s="9">
        <v>844547.4</v>
      </c>
      <c r="J103">
        <v>285.3</v>
      </c>
      <c r="K103">
        <v>71.5</v>
      </c>
      <c r="L103">
        <v>69.8</v>
      </c>
      <c r="M103">
        <v>1.7829999999999999</v>
      </c>
      <c r="N103">
        <v>42.6</v>
      </c>
      <c r="O103">
        <v>7</v>
      </c>
      <c r="P103">
        <v>290</v>
      </c>
      <c r="Q103">
        <v>870</v>
      </c>
      <c r="R103">
        <v>201</v>
      </c>
      <c r="S103" s="31">
        <f t="shared" si="5"/>
        <v>3.7179487179487181</v>
      </c>
      <c r="T103" s="14">
        <f t="shared" si="4"/>
        <v>33781.896000000001</v>
      </c>
    </row>
    <row r="104" spans="1:20" x14ac:dyDescent="0.25">
      <c r="A104" s="7">
        <v>103</v>
      </c>
      <c r="B104" t="s">
        <v>55</v>
      </c>
      <c r="C104" s="5">
        <v>40</v>
      </c>
      <c r="D104">
        <v>22</v>
      </c>
      <c r="E104">
        <v>77</v>
      </c>
      <c r="F104">
        <v>18</v>
      </c>
      <c r="G104">
        <v>3</v>
      </c>
      <c r="H104">
        <v>0</v>
      </c>
      <c r="I104" s="9">
        <v>837017.44</v>
      </c>
      <c r="J104">
        <v>280.60000000000002</v>
      </c>
      <c r="K104">
        <v>64.2</v>
      </c>
      <c r="L104">
        <v>62.3</v>
      </c>
      <c r="M104">
        <v>1.8240000000000001</v>
      </c>
      <c r="N104">
        <v>57.1</v>
      </c>
      <c r="O104">
        <v>0</v>
      </c>
      <c r="P104">
        <v>234</v>
      </c>
      <c r="Q104">
        <v>895</v>
      </c>
      <c r="R104">
        <v>231</v>
      </c>
      <c r="S104" s="31">
        <f t="shared" si="5"/>
        <v>3.0389610389610389</v>
      </c>
      <c r="T104" s="14">
        <f t="shared" si="4"/>
        <v>38046.247272727269</v>
      </c>
    </row>
    <row r="105" spans="1:20" x14ac:dyDescent="0.25">
      <c r="A105" s="7">
        <v>104</v>
      </c>
      <c r="B105" t="s">
        <v>5</v>
      </c>
      <c r="C105" s="5">
        <v>47</v>
      </c>
      <c r="D105">
        <v>22</v>
      </c>
      <c r="E105">
        <v>73</v>
      </c>
      <c r="F105">
        <v>16</v>
      </c>
      <c r="G105">
        <v>0</v>
      </c>
      <c r="H105">
        <v>0</v>
      </c>
      <c r="I105" s="9">
        <v>818698.06</v>
      </c>
      <c r="J105">
        <v>293.10000000000002</v>
      </c>
      <c r="K105">
        <v>68.5</v>
      </c>
      <c r="L105">
        <v>67.7</v>
      </c>
      <c r="M105">
        <v>1.8149999999999999</v>
      </c>
      <c r="N105">
        <v>48.8</v>
      </c>
      <c r="O105">
        <v>5</v>
      </c>
      <c r="P105">
        <v>245</v>
      </c>
      <c r="Q105">
        <v>831</v>
      </c>
      <c r="R105">
        <v>213</v>
      </c>
      <c r="S105" s="31">
        <f t="shared" si="5"/>
        <v>3.3561643835616439</v>
      </c>
      <c r="T105" s="14">
        <f t="shared" si="4"/>
        <v>37213.548181818187</v>
      </c>
    </row>
    <row r="106" spans="1:20" x14ac:dyDescent="0.25">
      <c r="A106" s="7">
        <v>105</v>
      </c>
      <c r="B106" t="s">
        <v>87</v>
      </c>
      <c r="C106" s="5">
        <v>50</v>
      </c>
      <c r="D106">
        <v>29</v>
      </c>
      <c r="E106">
        <v>90</v>
      </c>
      <c r="F106">
        <v>15</v>
      </c>
      <c r="G106">
        <v>4</v>
      </c>
      <c r="H106">
        <v>0</v>
      </c>
      <c r="I106" s="9">
        <v>802507.06</v>
      </c>
      <c r="J106">
        <v>284.3</v>
      </c>
      <c r="K106">
        <v>65.7</v>
      </c>
      <c r="L106">
        <v>68.599999999999994</v>
      </c>
      <c r="M106">
        <v>1.7989999999999999</v>
      </c>
      <c r="N106">
        <v>40.5</v>
      </c>
      <c r="O106">
        <v>6</v>
      </c>
      <c r="P106">
        <v>298</v>
      </c>
      <c r="Q106">
        <v>1023</v>
      </c>
      <c r="R106">
        <v>253</v>
      </c>
      <c r="S106" s="31">
        <f t="shared" si="5"/>
        <v>3.3111111111111109</v>
      </c>
      <c r="T106" s="14">
        <f t="shared" si="4"/>
        <v>27672.657241379311</v>
      </c>
    </row>
    <row r="107" spans="1:20" x14ac:dyDescent="0.25">
      <c r="A107" s="7">
        <v>106</v>
      </c>
      <c r="B107" t="s">
        <v>84</v>
      </c>
      <c r="C107" s="5">
        <v>42</v>
      </c>
      <c r="D107">
        <v>28</v>
      </c>
      <c r="E107">
        <v>89</v>
      </c>
      <c r="F107">
        <v>19</v>
      </c>
      <c r="G107">
        <v>2</v>
      </c>
      <c r="H107">
        <v>0</v>
      </c>
      <c r="I107" s="9">
        <v>802431.94</v>
      </c>
      <c r="J107">
        <v>297.2</v>
      </c>
      <c r="K107">
        <v>61.1</v>
      </c>
      <c r="L107">
        <v>67.2</v>
      </c>
      <c r="M107">
        <v>1.7889999999999999</v>
      </c>
      <c r="N107">
        <v>46.9</v>
      </c>
      <c r="O107">
        <v>9</v>
      </c>
      <c r="P107">
        <v>299</v>
      </c>
      <c r="Q107">
        <v>996</v>
      </c>
      <c r="R107">
        <v>247</v>
      </c>
      <c r="S107" s="31">
        <f t="shared" si="5"/>
        <v>3.3595505617977528</v>
      </c>
      <c r="T107" s="14">
        <f t="shared" si="4"/>
        <v>28658.283571428568</v>
      </c>
    </row>
    <row r="108" spans="1:20" x14ac:dyDescent="0.25">
      <c r="A108" s="7">
        <v>107</v>
      </c>
      <c r="B108" t="s">
        <v>286</v>
      </c>
      <c r="C108" s="5">
        <v>37</v>
      </c>
      <c r="D108">
        <v>29</v>
      </c>
      <c r="E108">
        <v>87</v>
      </c>
      <c r="F108">
        <v>16</v>
      </c>
      <c r="G108">
        <v>2</v>
      </c>
      <c r="H108">
        <v>0</v>
      </c>
      <c r="I108" s="9">
        <v>793476.8</v>
      </c>
      <c r="J108">
        <v>289.8</v>
      </c>
      <c r="K108">
        <v>65.7</v>
      </c>
      <c r="L108">
        <v>72</v>
      </c>
      <c r="M108">
        <v>1.8129999999999999</v>
      </c>
      <c r="N108">
        <v>50.5</v>
      </c>
      <c r="O108">
        <v>2</v>
      </c>
      <c r="P108">
        <v>302</v>
      </c>
      <c r="Q108">
        <v>1032</v>
      </c>
      <c r="R108">
        <v>212</v>
      </c>
      <c r="S108" s="31">
        <f t="shared" si="5"/>
        <v>3.4712643678160919</v>
      </c>
      <c r="T108" s="14">
        <f t="shared" si="4"/>
        <v>27361.268965517243</v>
      </c>
    </row>
    <row r="109" spans="1:20" x14ac:dyDescent="0.25">
      <c r="A109" s="7">
        <v>108</v>
      </c>
      <c r="B109" t="s">
        <v>67</v>
      </c>
      <c r="C109" s="5">
        <v>33</v>
      </c>
      <c r="D109">
        <v>18</v>
      </c>
      <c r="E109">
        <v>56</v>
      </c>
      <c r="F109">
        <v>10</v>
      </c>
      <c r="G109">
        <v>2</v>
      </c>
      <c r="H109">
        <v>0</v>
      </c>
      <c r="I109" s="9">
        <v>788763.75</v>
      </c>
      <c r="J109">
        <v>290.7</v>
      </c>
      <c r="K109">
        <v>62.5</v>
      </c>
      <c r="L109">
        <v>63.9</v>
      </c>
      <c r="M109">
        <v>1.7589999999999999</v>
      </c>
      <c r="N109">
        <v>50</v>
      </c>
      <c r="O109">
        <v>4</v>
      </c>
      <c r="P109">
        <v>199</v>
      </c>
      <c r="Q109">
        <v>627</v>
      </c>
      <c r="R109">
        <v>151</v>
      </c>
      <c r="S109" s="31">
        <f t="shared" si="5"/>
        <v>3.5535714285714284</v>
      </c>
      <c r="T109" s="14">
        <f t="shared" si="4"/>
        <v>43820.208333333336</v>
      </c>
    </row>
    <row r="110" spans="1:20" x14ac:dyDescent="0.25">
      <c r="A110" s="7">
        <v>109</v>
      </c>
      <c r="B110" t="s">
        <v>10</v>
      </c>
      <c r="C110" s="5">
        <v>35</v>
      </c>
      <c r="D110">
        <v>26</v>
      </c>
      <c r="E110">
        <v>79</v>
      </c>
      <c r="F110">
        <v>17</v>
      </c>
      <c r="G110">
        <v>2</v>
      </c>
      <c r="H110">
        <v>0</v>
      </c>
      <c r="I110" s="9">
        <v>781756.44</v>
      </c>
      <c r="J110">
        <v>282.3</v>
      </c>
      <c r="K110">
        <v>67.2</v>
      </c>
      <c r="L110">
        <v>63.4</v>
      </c>
      <c r="M110">
        <v>1.7789999999999999</v>
      </c>
      <c r="N110">
        <v>48.8</v>
      </c>
      <c r="O110">
        <v>10</v>
      </c>
      <c r="P110">
        <v>248</v>
      </c>
      <c r="Q110">
        <v>917</v>
      </c>
      <c r="R110">
        <v>216</v>
      </c>
      <c r="S110" s="31">
        <f t="shared" si="5"/>
        <v>3.1392405063291138</v>
      </c>
      <c r="T110" s="14">
        <f t="shared" si="4"/>
        <v>30067.555384615382</v>
      </c>
    </row>
    <row r="111" spans="1:20" x14ac:dyDescent="0.25">
      <c r="A111" s="7">
        <v>110</v>
      </c>
      <c r="B111" t="s">
        <v>18</v>
      </c>
      <c r="C111" s="5">
        <v>48</v>
      </c>
      <c r="D111">
        <v>17</v>
      </c>
      <c r="E111">
        <v>53</v>
      </c>
      <c r="F111">
        <v>11</v>
      </c>
      <c r="G111">
        <v>2</v>
      </c>
      <c r="H111">
        <v>0</v>
      </c>
      <c r="I111" s="9">
        <v>780361</v>
      </c>
      <c r="J111">
        <v>301.5</v>
      </c>
      <c r="K111">
        <v>54.4</v>
      </c>
      <c r="L111">
        <v>63.9</v>
      </c>
      <c r="M111">
        <v>1.819</v>
      </c>
      <c r="N111">
        <v>40.6</v>
      </c>
      <c r="O111">
        <v>9</v>
      </c>
      <c r="P111">
        <v>164</v>
      </c>
      <c r="Q111">
        <v>564</v>
      </c>
      <c r="R111">
        <v>163</v>
      </c>
      <c r="S111" s="31">
        <f t="shared" si="5"/>
        <v>3.0943396226415096</v>
      </c>
      <c r="T111" s="14">
        <f t="shared" si="4"/>
        <v>45903.588235294119</v>
      </c>
    </row>
    <row r="112" spans="1:20" x14ac:dyDescent="0.25">
      <c r="A112" s="7">
        <v>111</v>
      </c>
      <c r="B112" t="s">
        <v>35</v>
      </c>
      <c r="C112" s="5">
        <v>46</v>
      </c>
      <c r="D112">
        <v>18</v>
      </c>
      <c r="E112">
        <v>57</v>
      </c>
      <c r="F112">
        <v>12</v>
      </c>
      <c r="G112">
        <v>1</v>
      </c>
      <c r="H112">
        <v>1</v>
      </c>
      <c r="I112" s="9">
        <v>766593.2</v>
      </c>
      <c r="J112">
        <v>281</v>
      </c>
      <c r="K112">
        <v>72.900000000000006</v>
      </c>
      <c r="L112">
        <v>65.099999999999994</v>
      </c>
      <c r="M112">
        <v>1.762</v>
      </c>
      <c r="N112">
        <v>45.3</v>
      </c>
      <c r="O112">
        <v>5</v>
      </c>
      <c r="P112">
        <v>197</v>
      </c>
      <c r="Q112">
        <v>618</v>
      </c>
      <c r="R112">
        <v>162</v>
      </c>
      <c r="S112" s="31">
        <f t="shared" si="5"/>
        <v>3.4561403508771931</v>
      </c>
      <c r="T112" s="14">
        <f t="shared" si="4"/>
        <v>42588.511111111111</v>
      </c>
    </row>
    <row r="113" spans="1:20" x14ac:dyDescent="0.25">
      <c r="A113" s="7">
        <v>112</v>
      </c>
      <c r="B113" t="s">
        <v>126</v>
      </c>
      <c r="C113" s="5">
        <v>39</v>
      </c>
      <c r="D113">
        <v>29</v>
      </c>
      <c r="E113">
        <v>87</v>
      </c>
      <c r="F113">
        <v>15</v>
      </c>
      <c r="G113">
        <v>3</v>
      </c>
      <c r="H113">
        <v>0</v>
      </c>
      <c r="I113" s="9">
        <v>762736.06</v>
      </c>
      <c r="J113">
        <v>286.3</v>
      </c>
      <c r="K113">
        <v>58.1</v>
      </c>
      <c r="L113">
        <v>62.2</v>
      </c>
      <c r="M113">
        <v>1.7849999999999999</v>
      </c>
      <c r="N113">
        <v>62.2</v>
      </c>
      <c r="O113">
        <v>10</v>
      </c>
      <c r="P113">
        <v>291</v>
      </c>
      <c r="Q113">
        <v>927</v>
      </c>
      <c r="R113">
        <v>232</v>
      </c>
      <c r="S113" s="31">
        <f t="shared" si="5"/>
        <v>3.3448275862068964</v>
      </c>
      <c r="T113" s="14">
        <f t="shared" si="4"/>
        <v>26301.243448275865</v>
      </c>
    </row>
    <row r="114" spans="1:20" x14ac:dyDescent="0.25">
      <c r="A114" s="7">
        <v>113</v>
      </c>
      <c r="B114" t="s">
        <v>248</v>
      </c>
      <c r="C114" s="5">
        <v>33</v>
      </c>
      <c r="D114">
        <v>28</v>
      </c>
      <c r="E114">
        <v>91</v>
      </c>
      <c r="F114">
        <v>19</v>
      </c>
      <c r="G114">
        <v>2</v>
      </c>
      <c r="H114">
        <v>0</v>
      </c>
      <c r="I114" s="9">
        <v>762281.2</v>
      </c>
      <c r="J114">
        <v>286.7</v>
      </c>
      <c r="K114">
        <v>70.099999999999994</v>
      </c>
      <c r="L114">
        <v>65.3</v>
      </c>
      <c r="M114">
        <v>1.79</v>
      </c>
      <c r="N114">
        <v>49.4</v>
      </c>
      <c r="O114">
        <v>6</v>
      </c>
      <c r="P114">
        <v>318</v>
      </c>
      <c r="Q114">
        <v>1018</v>
      </c>
      <c r="R114">
        <v>247</v>
      </c>
      <c r="S114" s="31">
        <f t="shared" si="5"/>
        <v>3.4945054945054945</v>
      </c>
      <c r="T114" s="14">
        <f t="shared" si="4"/>
        <v>27224.32857142857</v>
      </c>
    </row>
    <row r="115" spans="1:20" x14ac:dyDescent="0.25">
      <c r="A115" s="7">
        <v>114</v>
      </c>
      <c r="B115" t="s">
        <v>119</v>
      </c>
      <c r="C115" s="5">
        <v>49</v>
      </c>
      <c r="D115">
        <v>30</v>
      </c>
      <c r="E115">
        <v>104</v>
      </c>
      <c r="F115">
        <v>23</v>
      </c>
      <c r="G115">
        <v>2</v>
      </c>
      <c r="H115">
        <v>0</v>
      </c>
      <c r="I115" s="9">
        <v>754061</v>
      </c>
      <c r="J115">
        <v>276.8</v>
      </c>
      <c r="K115">
        <v>73.599999999999994</v>
      </c>
      <c r="L115">
        <v>64.3</v>
      </c>
      <c r="M115">
        <v>1.764</v>
      </c>
      <c r="N115">
        <v>45.3</v>
      </c>
      <c r="O115">
        <v>9</v>
      </c>
      <c r="P115">
        <v>365</v>
      </c>
      <c r="Q115">
        <v>1144</v>
      </c>
      <c r="R115">
        <v>319</v>
      </c>
      <c r="S115" s="31">
        <f t="shared" si="5"/>
        <v>3.5096153846153846</v>
      </c>
      <c r="T115" s="14">
        <f t="shared" si="4"/>
        <v>25135.366666666665</v>
      </c>
    </row>
    <row r="116" spans="1:20" x14ac:dyDescent="0.25">
      <c r="A116" s="7">
        <v>115</v>
      </c>
      <c r="B116" t="s">
        <v>60</v>
      </c>
      <c r="C116" s="5">
        <v>43</v>
      </c>
      <c r="D116">
        <v>29</v>
      </c>
      <c r="E116">
        <v>96</v>
      </c>
      <c r="F116">
        <v>21</v>
      </c>
      <c r="G116">
        <v>0</v>
      </c>
      <c r="H116">
        <v>0</v>
      </c>
      <c r="I116" s="9">
        <v>751625.94</v>
      </c>
      <c r="J116">
        <v>293.5</v>
      </c>
      <c r="K116">
        <v>64.5</v>
      </c>
      <c r="L116">
        <v>68.099999999999994</v>
      </c>
      <c r="M116">
        <v>1.798</v>
      </c>
      <c r="N116">
        <v>53.8</v>
      </c>
      <c r="O116">
        <v>14</v>
      </c>
      <c r="P116">
        <v>325</v>
      </c>
      <c r="Q116">
        <v>1128</v>
      </c>
      <c r="R116">
        <v>242</v>
      </c>
      <c r="S116" s="31">
        <f t="shared" si="5"/>
        <v>3.3854166666666665</v>
      </c>
      <c r="T116" s="14">
        <f t="shared" si="4"/>
        <v>25918.135862068964</v>
      </c>
    </row>
    <row r="117" spans="1:20" x14ac:dyDescent="0.25">
      <c r="A117" s="7">
        <v>116</v>
      </c>
      <c r="B117" t="s">
        <v>73</v>
      </c>
      <c r="C117" s="5">
        <v>39</v>
      </c>
      <c r="D117">
        <v>27</v>
      </c>
      <c r="E117">
        <v>84</v>
      </c>
      <c r="F117">
        <v>14</v>
      </c>
      <c r="G117">
        <v>2</v>
      </c>
      <c r="H117">
        <v>0</v>
      </c>
      <c r="I117" s="9">
        <v>746747</v>
      </c>
      <c r="J117">
        <v>276.5</v>
      </c>
      <c r="K117">
        <v>65.8</v>
      </c>
      <c r="L117">
        <v>67.099999999999994</v>
      </c>
      <c r="M117">
        <v>1.754</v>
      </c>
      <c r="N117">
        <v>51.5</v>
      </c>
      <c r="O117">
        <v>2</v>
      </c>
      <c r="P117">
        <v>291</v>
      </c>
      <c r="Q117">
        <v>996</v>
      </c>
      <c r="R117">
        <v>196</v>
      </c>
      <c r="S117" s="31">
        <f t="shared" si="5"/>
        <v>3.4642857142857144</v>
      </c>
      <c r="T117" s="14">
        <f t="shared" si="4"/>
        <v>27657.296296296296</v>
      </c>
    </row>
    <row r="118" spans="1:20" x14ac:dyDescent="0.25">
      <c r="A118" s="7">
        <v>117</v>
      </c>
      <c r="B118" t="s">
        <v>122</v>
      </c>
      <c r="C118" s="5">
        <v>32</v>
      </c>
      <c r="D118">
        <v>19</v>
      </c>
      <c r="E118">
        <v>55</v>
      </c>
      <c r="F118">
        <v>9</v>
      </c>
      <c r="G118">
        <v>1</v>
      </c>
      <c r="H118">
        <v>0</v>
      </c>
      <c r="I118" s="9">
        <v>719507.3</v>
      </c>
      <c r="J118">
        <v>298.39999999999998</v>
      </c>
      <c r="K118">
        <v>59.3</v>
      </c>
      <c r="L118">
        <v>60.8</v>
      </c>
      <c r="M118">
        <v>1.778</v>
      </c>
      <c r="N118">
        <v>46.1</v>
      </c>
      <c r="O118">
        <v>4</v>
      </c>
      <c r="P118">
        <v>185</v>
      </c>
      <c r="Q118">
        <v>537</v>
      </c>
      <c r="R118">
        <v>151</v>
      </c>
      <c r="S118" s="31">
        <f t="shared" si="5"/>
        <v>3.3636363636363638</v>
      </c>
      <c r="T118" s="14">
        <f t="shared" si="4"/>
        <v>37868.805263157898</v>
      </c>
    </row>
    <row r="119" spans="1:20" x14ac:dyDescent="0.25">
      <c r="A119" s="7">
        <v>118</v>
      </c>
      <c r="B119" t="s">
        <v>176</v>
      </c>
      <c r="C119" s="5">
        <v>34</v>
      </c>
      <c r="D119">
        <v>29</v>
      </c>
      <c r="E119">
        <v>86</v>
      </c>
      <c r="F119">
        <v>15</v>
      </c>
      <c r="G119">
        <v>4</v>
      </c>
      <c r="H119">
        <v>0</v>
      </c>
      <c r="I119" s="9">
        <v>717004.6</v>
      </c>
      <c r="J119">
        <v>299.60000000000002</v>
      </c>
      <c r="K119">
        <v>59.9</v>
      </c>
      <c r="L119">
        <v>62.9</v>
      </c>
      <c r="M119">
        <v>1.798</v>
      </c>
      <c r="N119">
        <v>49.3</v>
      </c>
      <c r="O119">
        <v>14</v>
      </c>
      <c r="P119">
        <v>277</v>
      </c>
      <c r="Q119">
        <v>908</v>
      </c>
      <c r="R119">
        <v>263</v>
      </c>
      <c r="S119" s="31">
        <f t="shared" si="5"/>
        <v>3.2209302325581395</v>
      </c>
      <c r="T119" s="14">
        <f t="shared" si="4"/>
        <v>24724.296551724135</v>
      </c>
    </row>
    <row r="120" spans="1:20" x14ac:dyDescent="0.25">
      <c r="A120" s="7">
        <v>119</v>
      </c>
      <c r="B120" t="s">
        <v>231</v>
      </c>
      <c r="C120" s="5">
        <v>38</v>
      </c>
      <c r="D120">
        <v>29</v>
      </c>
      <c r="E120">
        <v>99</v>
      </c>
      <c r="F120">
        <v>20</v>
      </c>
      <c r="G120">
        <v>2</v>
      </c>
      <c r="H120">
        <v>0</v>
      </c>
      <c r="I120" s="9">
        <v>706345.9</v>
      </c>
      <c r="J120">
        <v>287.8</v>
      </c>
      <c r="K120">
        <v>68.3</v>
      </c>
      <c r="L120">
        <v>69.400000000000006</v>
      </c>
      <c r="M120">
        <v>1.7949999999999999</v>
      </c>
      <c r="N120">
        <v>50.7</v>
      </c>
      <c r="O120">
        <v>14</v>
      </c>
      <c r="P120">
        <v>329</v>
      </c>
      <c r="Q120">
        <v>1148</v>
      </c>
      <c r="R120">
        <v>240</v>
      </c>
      <c r="S120" s="31">
        <f t="shared" si="5"/>
        <v>3.3232323232323231</v>
      </c>
      <c r="T120" s="14">
        <f t="shared" si="4"/>
        <v>24356.755172413796</v>
      </c>
    </row>
    <row r="121" spans="1:20" x14ac:dyDescent="0.25">
      <c r="A121" s="7">
        <v>120</v>
      </c>
      <c r="B121" t="s">
        <v>45</v>
      </c>
      <c r="C121" s="5">
        <v>48</v>
      </c>
      <c r="D121">
        <v>27</v>
      </c>
      <c r="E121">
        <v>94</v>
      </c>
      <c r="F121">
        <v>22</v>
      </c>
      <c r="G121">
        <v>1</v>
      </c>
      <c r="H121">
        <v>0</v>
      </c>
      <c r="I121" s="9">
        <v>705315.2</v>
      </c>
      <c r="J121">
        <v>282.7</v>
      </c>
      <c r="K121">
        <v>65.3</v>
      </c>
      <c r="L121">
        <v>61.3</v>
      </c>
      <c r="M121">
        <v>1.7909999999999999</v>
      </c>
      <c r="N121">
        <v>45</v>
      </c>
      <c r="O121">
        <v>4</v>
      </c>
      <c r="P121">
        <v>340</v>
      </c>
      <c r="Q121">
        <v>1006</v>
      </c>
      <c r="R121">
        <v>285</v>
      </c>
      <c r="S121" s="31">
        <f t="shared" si="5"/>
        <v>3.6170212765957448</v>
      </c>
      <c r="T121" s="14">
        <f t="shared" si="4"/>
        <v>26122.785185185185</v>
      </c>
    </row>
    <row r="122" spans="1:20" x14ac:dyDescent="0.25">
      <c r="A122" s="7">
        <v>121</v>
      </c>
      <c r="B122" t="s">
        <v>192</v>
      </c>
      <c r="C122" s="5">
        <v>48</v>
      </c>
      <c r="D122">
        <v>30</v>
      </c>
      <c r="E122">
        <v>92</v>
      </c>
      <c r="F122">
        <v>16</v>
      </c>
      <c r="G122">
        <v>1</v>
      </c>
      <c r="H122">
        <v>0</v>
      </c>
      <c r="I122" s="9">
        <v>702089.75</v>
      </c>
      <c r="J122">
        <v>286.10000000000002</v>
      </c>
      <c r="K122">
        <v>62.7</v>
      </c>
      <c r="L122">
        <v>61.6</v>
      </c>
      <c r="M122">
        <v>1.768</v>
      </c>
      <c r="N122">
        <v>52.3</v>
      </c>
      <c r="O122">
        <v>10</v>
      </c>
      <c r="P122">
        <v>285</v>
      </c>
      <c r="Q122">
        <v>1023</v>
      </c>
      <c r="R122">
        <v>214</v>
      </c>
      <c r="S122" s="31">
        <f t="shared" si="5"/>
        <v>3.097826086956522</v>
      </c>
      <c r="T122" s="14">
        <f t="shared" si="4"/>
        <v>23402.991666666665</v>
      </c>
    </row>
    <row r="123" spans="1:20" x14ac:dyDescent="0.25">
      <c r="A123" s="7">
        <v>122</v>
      </c>
      <c r="B123" t="s">
        <v>102</v>
      </c>
      <c r="C123" s="5">
        <v>42</v>
      </c>
      <c r="D123">
        <v>19</v>
      </c>
      <c r="E123">
        <v>55</v>
      </c>
      <c r="F123">
        <v>8</v>
      </c>
      <c r="G123">
        <v>2</v>
      </c>
      <c r="H123">
        <v>0</v>
      </c>
      <c r="I123" s="9">
        <v>701432.8</v>
      </c>
      <c r="J123">
        <v>287.3</v>
      </c>
      <c r="K123">
        <v>66.900000000000006</v>
      </c>
      <c r="L123">
        <v>64.2</v>
      </c>
      <c r="M123">
        <v>1.7529999999999999</v>
      </c>
      <c r="N123">
        <v>36.799999999999997</v>
      </c>
      <c r="O123">
        <v>2</v>
      </c>
      <c r="P123">
        <v>218</v>
      </c>
      <c r="Q123">
        <v>587</v>
      </c>
      <c r="R123">
        <v>157</v>
      </c>
      <c r="S123" s="31">
        <f t="shared" si="5"/>
        <v>3.9636363636363638</v>
      </c>
      <c r="T123" s="14">
        <f t="shared" si="4"/>
        <v>36917.515789473684</v>
      </c>
    </row>
    <row r="124" spans="1:20" x14ac:dyDescent="0.25">
      <c r="A124" s="7">
        <v>123</v>
      </c>
      <c r="B124" t="s">
        <v>287</v>
      </c>
      <c r="C124" s="5">
        <v>38</v>
      </c>
      <c r="D124">
        <v>34</v>
      </c>
      <c r="E124">
        <v>105</v>
      </c>
      <c r="F124">
        <v>20</v>
      </c>
      <c r="G124">
        <v>1</v>
      </c>
      <c r="H124">
        <v>0</v>
      </c>
      <c r="I124" s="9">
        <v>697058.7</v>
      </c>
      <c r="J124">
        <v>279.10000000000002</v>
      </c>
      <c r="K124">
        <v>67.3</v>
      </c>
      <c r="L124">
        <v>62.5</v>
      </c>
      <c r="M124">
        <v>1.754</v>
      </c>
      <c r="N124">
        <v>44.4</v>
      </c>
      <c r="O124">
        <v>8</v>
      </c>
      <c r="P124">
        <v>371</v>
      </c>
      <c r="Q124">
        <v>1121</v>
      </c>
      <c r="R124">
        <v>291</v>
      </c>
      <c r="S124" s="31">
        <f t="shared" si="5"/>
        <v>3.5333333333333332</v>
      </c>
      <c r="T124" s="14">
        <f t="shared" si="4"/>
        <v>20501.726470588233</v>
      </c>
    </row>
    <row r="125" spans="1:20" x14ac:dyDescent="0.25">
      <c r="A125" s="7">
        <v>124</v>
      </c>
      <c r="B125" t="s">
        <v>219</v>
      </c>
      <c r="C125" s="5">
        <v>38</v>
      </c>
      <c r="D125">
        <v>30</v>
      </c>
      <c r="E125">
        <v>89</v>
      </c>
      <c r="F125">
        <v>16</v>
      </c>
      <c r="G125">
        <v>1</v>
      </c>
      <c r="H125">
        <v>0</v>
      </c>
      <c r="I125" s="9">
        <v>674002.25</v>
      </c>
      <c r="J125">
        <v>295.10000000000002</v>
      </c>
      <c r="K125">
        <v>62.5</v>
      </c>
      <c r="L125">
        <v>66.400000000000006</v>
      </c>
      <c r="M125">
        <v>1.8</v>
      </c>
      <c r="N125">
        <v>41</v>
      </c>
      <c r="O125">
        <v>7</v>
      </c>
      <c r="P125">
        <v>324</v>
      </c>
      <c r="Q125">
        <v>994</v>
      </c>
      <c r="R125">
        <v>252</v>
      </c>
      <c r="S125" s="31">
        <f t="shared" si="5"/>
        <v>3.6404494382022472</v>
      </c>
      <c r="T125" s="14">
        <f t="shared" si="4"/>
        <v>22466.741666666665</v>
      </c>
    </row>
    <row r="126" spans="1:20" x14ac:dyDescent="0.25">
      <c r="A126" s="7">
        <v>125</v>
      </c>
      <c r="B126" t="s">
        <v>80</v>
      </c>
      <c r="C126" s="5">
        <v>39</v>
      </c>
      <c r="D126">
        <v>10</v>
      </c>
      <c r="E126">
        <v>28</v>
      </c>
      <c r="F126">
        <v>6</v>
      </c>
      <c r="G126">
        <v>1</v>
      </c>
      <c r="H126">
        <v>0</v>
      </c>
      <c r="I126" s="9">
        <v>660897.69999999995</v>
      </c>
      <c r="O126">
        <v>4</v>
      </c>
      <c r="P126">
        <v>85</v>
      </c>
      <c r="Q126">
        <v>277</v>
      </c>
      <c r="R126">
        <v>89</v>
      </c>
      <c r="S126" s="31">
        <f t="shared" si="5"/>
        <v>3.0357142857142856</v>
      </c>
      <c r="T126" s="14">
        <f t="shared" si="4"/>
        <v>66089.76999999999</v>
      </c>
    </row>
    <row r="127" spans="1:20" x14ac:dyDescent="0.25">
      <c r="A127" s="7">
        <v>126</v>
      </c>
      <c r="B127" t="s">
        <v>52</v>
      </c>
      <c r="C127" s="5">
        <v>37</v>
      </c>
      <c r="D127">
        <v>27</v>
      </c>
      <c r="E127">
        <v>83</v>
      </c>
      <c r="F127">
        <v>16</v>
      </c>
      <c r="G127">
        <v>1</v>
      </c>
      <c r="H127">
        <v>0</v>
      </c>
      <c r="I127" s="9">
        <v>658225</v>
      </c>
      <c r="J127">
        <v>295.60000000000002</v>
      </c>
      <c r="K127">
        <v>63.2</v>
      </c>
      <c r="L127">
        <v>66.099999999999994</v>
      </c>
      <c r="M127">
        <v>1.788</v>
      </c>
      <c r="N127">
        <v>45.5</v>
      </c>
      <c r="O127">
        <v>8</v>
      </c>
      <c r="P127">
        <v>297</v>
      </c>
      <c r="Q127">
        <v>914</v>
      </c>
      <c r="R127">
        <v>234</v>
      </c>
      <c r="S127" s="31">
        <f t="shared" si="5"/>
        <v>3.5783132530120483</v>
      </c>
      <c r="T127" s="14">
        <f t="shared" si="4"/>
        <v>24378.703703703704</v>
      </c>
    </row>
    <row r="128" spans="1:20" x14ac:dyDescent="0.25">
      <c r="A128" s="7">
        <v>127</v>
      </c>
      <c r="B128" t="s">
        <v>288</v>
      </c>
      <c r="C128" s="5">
        <v>27</v>
      </c>
      <c r="D128">
        <v>32</v>
      </c>
      <c r="E128">
        <v>98</v>
      </c>
      <c r="F128">
        <v>19</v>
      </c>
      <c r="G128">
        <v>3</v>
      </c>
      <c r="H128">
        <v>0</v>
      </c>
      <c r="I128" s="9">
        <v>650314</v>
      </c>
      <c r="J128">
        <v>298.8</v>
      </c>
      <c r="K128">
        <v>62.6</v>
      </c>
      <c r="L128">
        <v>65.2</v>
      </c>
      <c r="M128">
        <v>1.7809999999999999</v>
      </c>
      <c r="N128">
        <v>50.3</v>
      </c>
      <c r="O128">
        <v>8</v>
      </c>
      <c r="P128">
        <v>353</v>
      </c>
      <c r="Q128">
        <v>1040</v>
      </c>
      <c r="R128">
        <v>278</v>
      </c>
      <c r="S128" s="31">
        <f t="shared" si="5"/>
        <v>3.6020408163265305</v>
      </c>
      <c r="T128" s="14">
        <f t="shared" si="4"/>
        <v>20322.3125</v>
      </c>
    </row>
    <row r="129" spans="1:20" x14ac:dyDescent="0.25">
      <c r="A129" s="7">
        <v>128</v>
      </c>
      <c r="B129" t="s">
        <v>166</v>
      </c>
      <c r="C129" s="5">
        <v>35</v>
      </c>
      <c r="D129">
        <v>26</v>
      </c>
      <c r="E129">
        <v>67</v>
      </c>
      <c r="F129">
        <v>10</v>
      </c>
      <c r="G129">
        <v>1</v>
      </c>
      <c r="H129">
        <v>0</v>
      </c>
      <c r="I129" s="9">
        <v>645153.06000000006</v>
      </c>
      <c r="J129">
        <v>296.89999999999998</v>
      </c>
      <c r="K129">
        <v>59.6</v>
      </c>
      <c r="L129">
        <v>63</v>
      </c>
      <c r="M129">
        <v>1.8089999999999999</v>
      </c>
      <c r="N129">
        <v>47.4</v>
      </c>
      <c r="O129">
        <v>5</v>
      </c>
      <c r="P129">
        <v>201</v>
      </c>
      <c r="Q129">
        <v>756</v>
      </c>
      <c r="R129">
        <v>183</v>
      </c>
      <c r="S129" s="31">
        <f t="shared" si="5"/>
        <v>3</v>
      </c>
      <c r="T129" s="14">
        <f t="shared" si="4"/>
        <v>24813.579230769232</v>
      </c>
    </row>
    <row r="130" spans="1:20" x14ac:dyDescent="0.25">
      <c r="A130" s="7">
        <v>129</v>
      </c>
      <c r="B130" t="s">
        <v>236</v>
      </c>
      <c r="C130" s="5">
        <v>50</v>
      </c>
      <c r="D130">
        <v>22</v>
      </c>
      <c r="E130">
        <v>67</v>
      </c>
      <c r="F130">
        <v>11</v>
      </c>
      <c r="G130">
        <v>2</v>
      </c>
      <c r="H130">
        <v>0</v>
      </c>
      <c r="I130" s="9">
        <v>644505</v>
      </c>
      <c r="J130">
        <v>277.3</v>
      </c>
      <c r="K130">
        <v>70.599999999999994</v>
      </c>
      <c r="L130">
        <v>66.3</v>
      </c>
      <c r="M130">
        <v>1.79</v>
      </c>
      <c r="N130">
        <v>46.1</v>
      </c>
      <c r="O130">
        <v>8</v>
      </c>
      <c r="P130">
        <v>216</v>
      </c>
      <c r="Q130">
        <v>779</v>
      </c>
      <c r="R130">
        <v>189</v>
      </c>
      <c r="S130" s="31">
        <f t="shared" ref="S130:S161" si="6">P130/E130</f>
        <v>3.2238805970149254</v>
      </c>
      <c r="T130" s="14">
        <f t="shared" si="4"/>
        <v>29295.68181818182</v>
      </c>
    </row>
    <row r="131" spans="1:20" x14ac:dyDescent="0.25">
      <c r="A131" s="7">
        <v>130</v>
      </c>
      <c r="B131" t="s">
        <v>258</v>
      </c>
      <c r="C131" s="5">
        <v>35</v>
      </c>
      <c r="D131">
        <v>14</v>
      </c>
      <c r="E131">
        <v>43</v>
      </c>
      <c r="F131">
        <v>8</v>
      </c>
      <c r="G131">
        <v>2</v>
      </c>
      <c r="H131">
        <v>0</v>
      </c>
      <c r="I131" s="9">
        <v>630565.5</v>
      </c>
      <c r="O131">
        <v>1</v>
      </c>
      <c r="P131">
        <v>152</v>
      </c>
      <c r="Q131">
        <v>447</v>
      </c>
      <c r="R131">
        <v>136</v>
      </c>
      <c r="S131" s="31">
        <f t="shared" si="6"/>
        <v>3.5348837209302326</v>
      </c>
      <c r="T131" s="14">
        <f t="shared" ref="T131:T194" si="7">I131/D131</f>
        <v>45040.392857142855</v>
      </c>
    </row>
    <row r="132" spans="1:20" x14ac:dyDescent="0.25">
      <c r="A132" s="7">
        <v>131</v>
      </c>
      <c r="B132" t="s">
        <v>58</v>
      </c>
      <c r="C132" s="5">
        <v>45</v>
      </c>
      <c r="D132">
        <v>28</v>
      </c>
      <c r="E132">
        <v>92</v>
      </c>
      <c r="F132">
        <v>19</v>
      </c>
      <c r="G132">
        <v>1</v>
      </c>
      <c r="H132">
        <v>0</v>
      </c>
      <c r="I132" s="9">
        <v>625513.43999999994</v>
      </c>
      <c r="J132">
        <v>286.7</v>
      </c>
      <c r="K132">
        <v>67.900000000000006</v>
      </c>
      <c r="L132">
        <v>66.2</v>
      </c>
      <c r="M132">
        <v>1.8009999999999999</v>
      </c>
      <c r="N132">
        <v>58.9</v>
      </c>
      <c r="O132">
        <v>4</v>
      </c>
      <c r="P132">
        <v>318</v>
      </c>
      <c r="Q132">
        <v>1060</v>
      </c>
      <c r="R132">
        <v>248</v>
      </c>
      <c r="S132" s="31">
        <f t="shared" si="6"/>
        <v>3.4565217391304346</v>
      </c>
      <c r="T132" s="14">
        <f t="shared" si="7"/>
        <v>22339.765714285713</v>
      </c>
    </row>
    <row r="133" spans="1:20" x14ac:dyDescent="0.25">
      <c r="A133" s="7">
        <v>132</v>
      </c>
      <c r="B133" t="s">
        <v>42</v>
      </c>
      <c r="C133" s="5">
        <v>41</v>
      </c>
      <c r="D133">
        <v>30</v>
      </c>
      <c r="E133">
        <v>91</v>
      </c>
      <c r="F133">
        <v>16</v>
      </c>
      <c r="G133">
        <v>0</v>
      </c>
      <c r="H133">
        <v>0</v>
      </c>
      <c r="I133" s="9">
        <v>601928.1</v>
      </c>
      <c r="J133">
        <v>281</v>
      </c>
      <c r="K133">
        <v>63.5</v>
      </c>
      <c r="L133">
        <v>61.2</v>
      </c>
      <c r="M133">
        <v>1.7989999999999999</v>
      </c>
      <c r="N133">
        <v>55.6</v>
      </c>
      <c r="O133">
        <v>6</v>
      </c>
      <c r="P133">
        <v>285</v>
      </c>
      <c r="Q133">
        <v>1048</v>
      </c>
      <c r="R133">
        <v>271</v>
      </c>
      <c r="S133" s="31">
        <f t="shared" si="6"/>
        <v>3.1318681318681318</v>
      </c>
      <c r="T133" s="14">
        <f t="shared" si="7"/>
        <v>20064.27</v>
      </c>
    </row>
    <row r="134" spans="1:20" x14ac:dyDescent="0.25">
      <c r="A134" s="7">
        <v>133</v>
      </c>
      <c r="B134" t="s">
        <v>88</v>
      </c>
      <c r="C134" s="5">
        <v>40</v>
      </c>
      <c r="D134">
        <v>30</v>
      </c>
      <c r="E134">
        <v>98</v>
      </c>
      <c r="F134">
        <v>20</v>
      </c>
      <c r="G134">
        <v>1</v>
      </c>
      <c r="H134">
        <v>0</v>
      </c>
      <c r="I134" s="9">
        <v>590478.30000000005</v>
      </c>
      <c r="J134">
        <v>287</v>
      </c>
      <c r="K134">
        <v>67</v>
      </c>
      <c r="L134">
        <v>64.8</v>
      </c>
      <c r="M134">
        <v>1.778</v>
      </c>
      <c r="N134">
        <v>48.4</v>
      </c>
      <c r="O134">
        <v>6</v>
      </c>
      <c r="P134">
        <v>328</v>
      </c>
      <c r="Q134">
        <v>1131</v>
      </c>
      <c r="R134">
        <v>245</v>
      </c>
      <c r="S134" s="31">
        <f t="shared" si="6"/>
        <v>3.3469387755102042</v>
      </c>
      <c r="T134" s="14">
        <f t="shared" si="7"/>
        <v>19682.61</v>
      </c>
    </row>
    <row r="135" spans="1:20" x14ac:dyDescent="0.25">
      <c r="A135" s="7">
        <v>134</v>
      </c>
      <c r="B135" t="s">
        <v>228</v>
      </c>
      <c r="C135" s="5">
        <v>39</v>
      </c>
      <c r="D135">
        <v>22</v>
      </c>
      <c r="E135">
        <v>59</v>
      </c>
      <c r="F135">
        <v>9</v>
      </c>
      <c r="G135">
        <v>2</v>
      </c>
      <c r="H135">
        <v>0</v>
      </c>
      <c r="I135" s="9">
        <v>583704.06000000006</v>
      </c>
      <c r="J135">
        <v>280.7</v>
      </c>
      <c r="K135">
        <v>74.2</v>
      </c>
      <c r="L135">
        <v>66.2</v>
      </c>
      <c r="M135">
        <v>1.8109999999999999</v>
      </c>
      <c r="N135">
        <v>47.9</v>
      </c>
      <c r="O135">
        <v>3</v>
      </c>
      <c r="P135">
        <v>195</v>
      </c>
      <c r="Q135">
        <v>701</v>
      </c>
      <c r="R135">
        <v>147</v>
      </c>
      <c r="S135" s="31">
        <f t="shared" si="6"/>
        <v>3.3050847457627119</v>
      </c>
      <c r="T135" s="14">
        <f t="shared" si="7"/>
        <v>26532.002727272731</v>
      </c>
    </row>
    <row r="136" spans="1:20" x14ac:dyDescent="0.25">
      <c r="A136" s="7">
        <v>135</v>
      </c>
      <c r="B136" t="s">
        <v>21</v>
      </c>
      <c r="C136" s="5">
        <v>37</v>
      </c>
      <c r="D136">
        <v>32</v>
      </c>
      <c r="E136">
        <v>95</v>
      </c>
      <c r="F136">
        <v>17</v>
      </c>
      <c r="G136">
        <v>1</v>
      </c>
      <c r="H136">
        <v>0</v>
      </c>
      <c r="I136" s="9">
        <v>578713.56000000006</v>
      </c>
      <c r="J136">
        <v>294.5</v>
      </c>
      <c r="K136">
        <v>65.400000000000006</v>
      </c>
      <c r="L136">
        <v>67.599999999999994</v>
      </c>
      <c r="M136">
        <v>1.8280000000000001</v>
      </c>
      <c r="N136">
        <v>34.4</v>
      </c>
      <c r="O136">
        <v>6</v>
      </c>
      <c r="P136">
        <v>305</v>
      </c>
      <c r="Q136">
        <v>1066</v>
      </c>
      <c r="R136">
        <v>250</v>
      </c>
      <c r="S136" s="31">
        <f t="shared" si="6"/>
        <v>3.2105263157894739</v>
      </c>
      <c r="T136" s="14">
        <f t="shared" si="7"/>
        <v>18084.798750000002</v>
      </c>
    </row>
    <row r="137" spans="1:20" x14ac:dyDescent="0.25">
      <c r="A137" s="7">
        <v>136</v>
      </c>
      <c r="B137" t="s">
        <v>289</v>
      </c>
      <c r="C137" s="5">
        <v>25</v>
      </c>
      <c r="D137">
        <v>28</v>
      </c>
      <c r="E137">
        <v>93</v>
      </c>
      <c r="F137">
        <v>20</v>
      </c>
      <c r="G137">
        <v>2</v>
      </c>
      <c r="H137">
        <v>0</v>
      </c>
      <c r="I137" s="9">
        <v>577131.80000000005</v>
      </c>
      <c r="J137">
        <v>299</v>
      </c>
      <c r="K137">
        <v>58.3</v>
      </c>
      <c r="L137">
        <v>65.2</v>
      </c>
      <c r="M137">
        <v>1.792</v>
      </c>
      <c r="N137">
        <v>51.5</v>
      </c>
      <c r="O137">
        <v>4</v>
      </c>
      <c r="P137">
        <v>324</v>
      </c>
      <c r="Q137">
        <v>1063</v>
      </c>
      <c r="R137">
        <v>254</v>
      </c>
      <c r="S137" s="31">
        <f t="shared" si="6"/>
        <v>3.4838709677419355</v>
      </c>
      <c r="T137" s="14">
        <f t="shared" si="7"/>
        <v>20611.850000000002</v>
      </c>
    </row>
    <row r="138" spans="1:20" x14ac:dyDescent="0.25">
      <c r="A138" s="7">
        <v>137</v>
      </c>
      <c r="B138" t="s">
        <v>290</v>
      </c>
      <c r="C138" s="5">
        <v>44</v>
      </c>
      <c r="D138">
        <v>29</v>
      </c>
      <c r="E138">
        <v>92</v>
      </c>
      <c r="F138">
        <v>18</v>
      </c>
      <c r="G138">
        <v>1</v>
      </c>
      <c r="H138">
        <v>0</v>
      </c>
      <c r="I138" s="9">
        <v>568213.30000000005</v>
      </c>
      <c r="J138">
        <v>278.10000000000002</v>
      </c>
      <c r="K138">
        <v>69.7</v>
      </c>
      <c r="L138">
        <v>66.5</v>
      </c>
      <c r="M138">
        <v>1.7809999999999999</v>
      </c>
      <c r="N138">
        <v>58.6</v>
      </c>
      <c r="O138">
        <v>5</v>
      </c>
      <c r="P138">
        <v>327</v>
      </c>
      <c r="Q138">
        <v>1047</v>
      </c>
      <c r="R138">
        <v>254</v>
      </c>
      <c r="S138" s="31">
        <f t="shared" si="6"/>
        <v>3.5543478260869565</v>
      </c>
      <c r="T138" s="14">
        <f t="shared" si="7"/>
        <v>19593.562068965519</v>
      </c>
    </row>
    <row r="139" spans="1:20" x14ac:dyDescent="0.25">
      <c r="A139" s="7">
        <v>138</v>
      </c>
      <c r="B139" t="s">
        <v>141</v>
      </c>
      <c r="C139" s="5">
        <v>50</v>
      </c>
      <c r="D139">
        <v>24</v>
      </c>
      <c r="E139">
        <v>75</v>
      </c>
      <c r="F139">
        <v>15</v>
      </c>
      <c r="G139">
        <v>1</v>
      </c>
      <c r="H139">
        <v>0</v>
      </c>
      <c r="I139" s="9">
        <v>561512.6</v>
      </c>
      <c r="J139">
        <v>285.8</v>
      </c>
      <c r="K139">
        <v>62.5</v>
      </c>
      <c r="L139">
        <v>63.9</v>
      </c>
      <c r="M139">
        <v>1.778</v>
      </c>
      <c r="N139">
        <v>49.5</v>
      </c>
      <c r="O139">
        <v>8</v>
      </c>
      <c r="P139">
        <v>250</v>
      </c>
      <c r="Q139">
        <v>851</v>
      </c>
      <c r="R139">
        <v>197</v>
      </c>
      <c r="S139" s="31">
        <f t="shared" si="6"/>
        <v>3.3333333333333335</v>
      </c>
      <c r="T139" s="14">
        <f t="shared" si="7"/>
        <v>23396.358333333334</v>
      </c>
    </row>
    <row r="140" spans="1:20" x14ac:dyDescent="0.25">
      <c r="A140" s="7">
        <v>139</v>
      </c>
      <c r="B140" t="s">
        <v>125</v>
      </c>
      <c r="C140" s="5">
        <v>45</v>
      </c>
      <c r="D140">
        <v>33</v>
      </c>
      <c r="E140">
        <v>96</v>
      </c>
      <c r="F140">
        <v>16</v>
      </c>
      <c r="G140">
        <v>2</v>
      </c>
      <c r="H140">
        <v>0</v>
      </c>
      <c r="I140" s="9">
        <v>558593.80000000005</v>
      </c>
      <c r="J140">
        <v>286.2</v>
      </c>
      <c r="K140">
        <v>66.2</v>
      </c>
      <c r="L140">
        <v>67.2</v>
      </c>
      <c r="M140">
        <v>1.786</v>
      </c>
      <c r="N140">
        <v>42.3</v>
      </c>
      <c r="O140">
        <v>8</v>
      </c>
      <c r="P140">
        <v>343</v>
      </c>
      <c r="Q140">
        <v>1068</v>
      </c>
      <c r="R140">
        <v>258</v>
      </c>
      <c r="S140" s="31">
        <f t="shared" si="6"/>
        <v>3.5729166666666665</v>
      </c>
      <c r="T140" s="14">
        <f t="shared" si="7"/>
        <v>16927.08484848485</v>
      </c>
    </row>
    <row r="141" spans="1:20" x14ac:dyDescent="0.25">
      <c r="A141" s="7">
        <v>140</v>
      </c>
      <c r="B141" t="s">
        <v>224</v>
      </c>
      <c r="C141" s="5">
        <v>35</v>
      </c>
      <c r="D141">
        <v>33</v>
      </c>
      <c r="E141">
        <v>96</v>
      </c>
      <c r="F141">
        <v>16</v>
      </c>
      <c r="G141">
        <v>1</v>
      </c>
      <c r="H141">
        <v>0</v>
      </c>
      <c r="I141" s="9">
        <v>550535.19999999995</v>
      </c>
      <c r="J141">
        <v>287.7</v>
      </c>
      <c r="K141">
        <v>63.3</v>
      </c>
      <c r="L141">
        <v>63.9</v>
      </c>
      <c r="M141">
        <v>1.7649999999999999</v>
      </c>
      <c r="N141">
        <v>51.8</v>
      </c>
      <c r="O141">
        <v>14</v>
      </c>
      <c r="P141">
        <v>330</v>
      </c>
      <c r="Q141">
        <v>1057</v>
      </c>
      <c r="R141">
        <v>266</v>
      </c>
      <c r="S141" s="31">
        <f t="shared" si="6"/>
        <v>3.4375</v>
      </c>
      <c r="T141" s="14">
        <f t="shared" si="7"/>
        <v>16682.884848484846</v>
      </c>
    </row>
    <row r="142" spans="1:20" x14ac:dyDescent="0.25">
      <c r="A142" s="7">
        <v>141</v>
      </c>
      <c r="B142" t="s">
        <v>182</v>
      </c>
      <c r="C142" s="5">
        <v>39</v>
      </c>
      <c r="D142">
        <v>21</v>
      </c>
      <c r="E142">
        <v>62</v>
      </c>
      <c r="F142">
        <v>12</v>
      </c>
      <c r="G142">
        <v>1</v>
      </c>
      <c r="H142">
        <v>0</v>
      </c>
      <c r="I142" s="9">
        <v>548711.75</v>
      </c>
      <c r="J142">
        <v>292.60000000000002</v>
      </c>
      <c r="K142">
        <v>61.9</v>
      </c>
      <c r="L142">
        <v>68.900000000000006</v>
      </c>
      <c r="M142">
        <v>1.7869999999999999</v>
      </c>
      <c r="N142">
        <v>56.4</v>
      </c>
      <c r="O142">
        <v>3</v>
      </c>
      <c r="P142">
        <v>225</v>
      </c>
      <c r="Q142">
        <v>708</v>
      </c>
      <c r="R142">
        <v>159</v>
      </c>
      <c r="S142" s="31">
        <f t="shared" si="6"/>
        <v>3.629032258064516</v>
      </c>
      <c r="T142" s="14">
        <f t="shared" si="7"/>
        <v>26129.130952380954</v>
      </c>
    </row>
    <row r="143" spans="1:20" x14ac:dyDescent="0.25">
      <c r="A143" s="7">
        <v>142</v>
      </c>
      <c r="B143" t="s">
        <v>91</v>
      </c>
      <c r="C143" s="5">
        <v>44</v>
      </c>
      <c r="D143">
        <v>27</v>
      </c>
      <c r="E143">
        <v>87</v>
      </c>
      <c r="F143">
        <v>16</v>
      </c>
      <c r="G143">
        <v>1</v>
      </c>
      <c r="H143">
        <v>0</v>
      </c>
      <c r="I143" s="9">
        <v>545076.43999999994</v>
      </c>
      <c r="J143">
        <v>291.89999999999998</v>
      </c>
      <c r="K143">
        <v>61</v>
      </c>
      <c r="L143">
        <v>64.8</v>
      </c>
      <c r="M143">
        <v>1.754</v>
      </c>
      <c r="N143">
        <v>51.6</v>
      </c>
      <c r="O143">
        <v>5</v>
      </c>
      <c r="P143">
        <v>325</v>
      </c>
      <c r="Q143">
        <v>970</v>
      </c>
      <c r="R143">
        <v>244</v>
      </c>
      <c r="S143" s="31">
        <f t="shared" si="6"/>
        <v>3.735632183908046</v>
      </c>
      <c r="T143" s="14">
        <f t="shared" si="7"/>
        <v>20188.016296296293</v>
      </c>
    </row>
    <row r="144" spans="1:20" x14ac:dyDescent="0.25">
      <c r="A144" s="7">
        <v>143</v>
      </c>
      <c r="B144" t="s">
        <v>33</v>
      </c>
      <c r="C144" s="5">
        <v>46</v>
      </c>
      <c r="D144">
        <v>26</v>
      </c>
      <c r="E144">
        <v>78</v>
      </c>
      <c r="F144">
        <v>13</v>
      </c>
      <c r="G144">
        <v>0</v>
      </c>
      <c r="H144">
        <v>0</v>
      </c>
      <c r="I144" s="9">
        <v>543680.75</v>
      </c>
      <c r="J144">
        <v>270.3</v>
      </c>
      <c r="K144">
        <v>57.5</v>
      </c>
      <c r="L144">
        <v>58</v>
      </c>
      <c r="M144">
        <v>1.7709999999999999</v>
      </c>
      <c r="N144">
        <v>46.9</v>
      </c>
      <c r="O144">
        <v>3</v>
      </c>
      <c r="P144">
        <v>240</v>
      </c>
      <c r="Q144">
        <v>882</v>
      </c>
      <c r="R144">
        <v>241</v>
      </c>
      <c r="S144" s="31">
        <f t="shared" si="6"/>
        <v>3.0769230769230771</v>
      </c>
      <c r="T144" s="14">
        <f t="shared" si="7"/>
        <v>20910.798076923078</v>
      </c>
    </row>
    <row r="145" spans="1:20" x14ac:dyDescent="0.25">
      <c r="A145" s="7">
        <v>144</v>
      </c>
      <c r="B145" t="s">
        <v>291</v>
      </c>
      <c r="C145" s="5">
        <v>30</v>
      </c>
      <c r="D145">
        <v>28</v>
      </c>
      <c r="E145">
        <v>85</v>
      </c>
      <c r="F145">
        <v>16</v>
      </c>
      <c r="G145">
        <v>1</v>
      </c>
      <c r="H145">
        <v>0</v>
      </c>
      <c r="I145" s="9">
        <v>537594.6</v>
      </c>
      <c r="J145">
        <v>309.89999999999998</v>
      </c>
      <c r="K145">
        <v>57.4</v>
      </c>
      <c r="L145">
        <v>63.8</v>
      </c>
      <c r="M145">
        <v>1.794</v>
      </c>
      <c r="N145">
        <v>46.6</v>
      </c>
      <c r="O145">
        <v>9</v>
      </c>
      <c r="P145">
        <v>320</v>
      </c>
      <c r="Q145">
        <v>876</v>
      </c>
      <c r="R145">
        <v>241</v>
      </c>
      <c r="S145" s="31">
        <f t="shared" si="6"/>
        <v>3.7647058823529411</v>
      </c>
      <c r="T145" s="14">
        <f t="shared" si="7"/>
        <v>19199.807142857142</v>
      </c>
    </row>
    <row r="146" spans="1:20" x14ac:dyDescent="0.25">
      <c r="A146" s="7">
        <v>145</v>
      </c>
      <c r="B146" t="s">
        <v>43</v>
      </c>
      <c r="C146" s="5">
        <v>37</v>
      </c>
      <c r="D146">
        <v>30</v>
      </c>
      <c r="E146">
        <v>92</v>
      </c>
      <c r="F146">
        <v>17</v>
      </c>
      <c r="G146">
        <v>2</v>
      </c>
      <c r="H146">
        <v>0</v>
      </c>
      <c r="I146" s="9">
        <v>525483.56000000006</v>
      </c>
      <c r="J146">
        <v>288.89999999999998</v>
      </c>
      <c r="K146">
        <v>66.400000000000006</v>
      </c>
      <c r="L146">
        <v>67.7</v>
      </c>
      <c r="M146">
        <v>1.7769999999999999</v>
      </c>
      <c r="N146">
        <v>45.1</v>
      </c>
      <c r="O146">
        <v>6</v>
      </c>
      <c r="P146">
        <v>337</v>
      </c>
      <c r="Q146">
        <v>1008</v>
      </c>
      <c r="R146">
        <v>252</v>
      </c>
      <c r="S146" s="31">
        <f t="shared" si="6"/>
        <v>3.6630434782608696</v>
      </c>
      <c r="T146" s="14">
        <f t="shared" si="7"/>
        <v>17516.118666666669</v>
      </c>
    </row>
    <row r="147" spans="1:20" x14ac:dyDescent="0.25">
      <c r="A147" s="7">
        <v>146</v>
      </c>
      <c r="B147" t="s">
        <v>41</v>
      </c>
      <c r="C147" s="5">
        <v>43</v>
      </c>
      <c r="D147">
        <v>28</v>
      </c>
      <c r="E147">
        <v>80</v>
      </c>
      <c r="F147">
        <v>11</v>
      </c>
      <c r="G147">
        <v>2</v>
      </c>
      <c r="H147">
        <v>0</v>
      </c>
      <c r="I147" s="9">
        <v>524197.63</v>
      </c>
      <c r="J147">
        <v>282.7</v>
      </c>
      <c r="K147">
        <v>56.3</v>
      </c>
      <c r="L147">
        <v>63</v>
      </c>
      <c r="M147">
        <v>1.7649999999999999</v>
      </c>
      <c r="N147">
        <v>49.6</v>
      </c>
      <c r="O147">
        <v>5</v>
      </c>
      <c r="P147">
        <v>279</v>
      </c>
      <c r="Q147">
        <v>846</v>
      </c>
      <c r="R147">
        <v>254</v>
      </c>
      <c r="S147" s="31">
        <f t="shared" si="6"/>
        <v>3.4874999999999998</v>
      </c>
      <c r="T147" s="14">
        <f t="shared" si="7"/>
        <v>18721.34392857143</v>
      </c>
    </row>
    <row r="148" spans="1:20" x14ac:dyDescent="0.25">
      <c r="A148" s="7">
        <v>147</v>
      </c>
      <c r="B148" t="s">
        <v>173</v>
      </c>
      <c r="C148" s="5">
        <v>44</v>
      </c>
      <c r="D148">
        <v>13</v>
      </c>
      <c r="E148">
        <v>40</v>
      </c>
      <c r="F148">
        <v>7</v>
      </c>
      <c r="G148">
        <v>3</v>
      </c>
      <c r="H148">
        <v>0</v>
      </c>
      <c r="I148" s="9">
        <v>522591.75</v>
      </c>
      <c r="O148">
        <v>0</v>
      </c>
      <c r="P148">
        <v>140</v>
      </c>
      <c r="Q148">
        <v>441</v>
      </c>
      <c r="R148">
        <v>92</v>
      </c>
      <c r="S148" s="31">
        <f t="shared" si="6"/>
        <v>3.5</v>
      </c>
      <c r="T148" s="14">
        <f t="shared" si="7"/>
        <v>40199.365384615383</v>
      </c>
    </row>
    <row r="149" spans="1:20" x14ac:dyDescent="0.25">
      <c r="A149" s="7">
        <v>148</v>
      </c>
      <c r="B149" t="s">
        <v>237</v>
      </c>
      <c r="C149" s="5">
        <v>34</v>
      </c>
      <c r="D149">
        <v>28</v>
      </c>
      <c r="E149">
        <v>81</v>
      </c>
      <c r="F149">
        <v>13</v>
      </c>
      <c r="G149">
        <v>1</v>
      </c>
      <c r="H149">
        <v>0</v>
      </c>
      <c r="I149" s="9">
        <v>517835.7</v>
      </c>
      <c r="J149">
        <v>298.5</v>
      </c>
      <c r="K149">
        <v>59.4</v>
      </c>
      <c r="L149">
        <v>66.099999999999994</v>
      </c>
      <c r="M149">
        <v>1.788</v>
      </c>
      <c r="N149">
        <v>48</v>
      </c>
      <c r="O149">
        <v>15</v>
      </c>
      <c r="P149">
        <v>280</v>
      </c>
      <c r="Q149">
        <v>908</v>
      </c>
      <c r="R149">
        <v>217</v>
      </c>
      <c r="S149" s="31">
        <f t="shared" si="6"/>
        <v>3.4567901234567899</v>
      </c>
      <c r="T149" s="14">
        <f t="shared" si="7"/>
        <v>18494.132142857143</v>
      </c>
    </row>
    <row r="150" spans="1:20" x14ac:dyDescent="0.25">
      <c r="A150" s="7">
        <v>149</v>
      </c>
      <c r="B150" t="s">
        <v>217</v>
      </c>
      <c r="C150" s="5">
        <v>33</v>
      </c>
      <c r="D150">
        <v>33</v>
      </c>
      <c r="E150">
        <v>100</v>
      </c>
      <c r="F150">
        <v>18</v>
      </c>
      <c r="G150">
        <v>1</v>
      </c>
      <c r="H150">
        <v>0</v>
      </c>
      <c r="I150" s="9">
        <v>498242.1</v>
      </c>
      <c r="J150">
        <v>305.39999999999998</v>
      </c>
      <c r="K150">
        <v>54.1</v>
      </c>
      <c r="L150">
        <v>61.2</v>
      </c>
      <c r="M150">
        <v>1.7669999999999999</v>
      </c>
      <c r="N150">
        <v>51</v>
      </c>
      <c r="O150">
        <v>9</v>
      </c>
      <c r="P150">
        <v>357</v>
      </c>
      <c r="Q150">
        <v>1068</v>
      </c>
      <c r="R150">
        <v>316</v>
      </c>
      <c r="S150" s="31">
        <f t="shared" si="6"/>
        <v>3.57</v>
      </c>
      <c r="T150" s="14">
        <f t="shared" si="7"/>
        <v>15098.245454545453</v>
      </c>
    </row>
    <row r="151" spans="1:20" x14ac:dyDescent="0.25">
      <c r="A151" s="7">
        <v>150</v>
      </c>
      <c r="B151" t="s">
        <v>34</v>
      </c>
      <c r="C151" s="5">
        <v>34</v>
      </c>
      <c r="D151">
        <v>27</v>
      </c>
      <c r="E151">
        <v>84</v>
      </c>
      <c r="F151">
        <v>16</v>
      </c>
      <c r="G151">
        <v>1</v>
      </c>
      <c r="H151">
        <v>0</v>
      </c>
      <c r="I151" s="9">
        <v>495313.9</v>
      </c>
      <c r="J151">
        <v>284.5</v>
      </c>
      <c r="K151">
        <v>70.599999999999994</v>
      </c>
      <c r="L151">
        <v>62.1</v>
      </c>
      <c r="M151">
        <v>1.7609999999999999</v>
      </c>
      <c r="N151">
        <v>62.5</v>
      </c>
      <c r="O151">
        <v>5</v>
      </c>
      <c r="P151">
        <v>291</v>
      </c>
      <c r="Q151">
        <v>923</v>
      </c>
      <c r="R151">
        <v>236</v>
      </c>
      <c r="S151" s="31">
        <f t="shared" si="6"/>
        <v>3.4642857142857144</v>
      </c>
      <c r="T151" s="14">
        <f t="shared" si="7"/>
        <v>18344.95925925926</v>
      </c>
    </row>
    <row r="152" spans="1:20" x14ac:dyDescent="0.25">
      <c r="A152" s="7">
        <v>151</v>
      </c>
      <c r="B152" t="s">
        <v>28</v>
      </c>
      <c r="C152" s="5">
        <v>39</v>
      </c>
      <c r="D152">
        <v>30</v>
      </c>
      <c r="E152">
        <v>94</v>
      </c>
      <c r="F152">
        <v>16</v>
      </c>
      <c r="G152">
        <v>0</v>
      </c>
      <c r="H152">
        <v>0</v>
      </c>
      <c r="I152" s="9">
        <v>493640.63</v>
      </c>
      <c r="J152">
        <v>279.5</v>
      </c>
      <c r="K152">
        <v>69.5</v>
      </c>
      <c r="L152">
        <v>64.7</v>
      </c>
      <c r="M152">
        <v>1.788</v>
      </c>
      <c r="N152">
        <v>52.9</v>
      </c>
      <c r="O152">
        <v>5</v>
      </c>
      <c r="P152">
        <v>316</v>
      </c>
      <c r="Q152">
        <v>1054</v>
      </c>
      <c r="R152">
        <v>273</v>
      </c>
      <c r="S152" s="31">
        <f t="shared" si="6"/>
        <v>3.3617021276595747</v>
      </c>
      <c r="T152" s="14">
        <f t="shared" si="7"/>
        <v>16454.687666666669</v>
      </c>
    </row>
    <row r="153" spans="1:20" x14ac:dyDescent="0.25">
      <c r="A153" s="7">
        <v>152</v>
      </c>
      <c r="B153" t="s">
        <v>292</v>
      </c>
      <c r="C153" s="5">
        <v>29</v>
      </c>
      <c r="D153">
        <v>31</v>
      </c>
      <c r="E153">
        <v>95</v>
      </c>
      <c r="F153">
        <v>18</v>
      </c>
      <c r="G153">
        <v>1</v>
      </c>
      <c r="H153">
        <v>0</v>
      </c>
      <c r="I153" s="9">
        <v>491043.13</v>
      </c>
      <c r="J153">
        <v>297</v>
      </c>
      <c r="K153">
        <v>62.5</v>
      </c>
      <c r="L153">
        <v>64.400000000000006</v>
      </c>
      <c r="M153">
        <v>1.8</v>
      </c>
      <c r="N153">
        <v>46</v>
      </c>
      <c r="O153">
        <v>8</v>
      </c>
      <c r="P153">
        <v>302</v>
      </c>
      <c r="Q153">
        <v>1091</v>
      </c>
      <c r="R153">
        <v>277</v>
      </c>
      <c r="S153" s="31">
        <f t="shared" si="6"/>
        <v>3.1789473684210527</v>
      </c>
      <c r="T153" s="14">
        <f t="shared" si="7"/>
        <v>15840.100967741935</v>
      </c>
    </row>
    <row r="154" spans="1:20" x14ac:dyDescent="0.25">
      <c r="A154" s="7">
        <v>153</v>
      </c>
      <c r="B154" t="s">
        <v>212</v>
      </c>
      <c r="C154" s="5">
        <v>49</v>
      </c>
      <c r="D154">
        <v>25</v>
      </c>
      <c r="E154">
        <v>85</v>
      </c>
      <c r="F154">
        <v>17</v>
      </c>
      <c r="G154">
        <v>0</v>
      </c>
      <c r="H154">
        <v>0</v>
      </c>
      <c r="I154" s="9">
        <v>470945.7</v>
      </c>
      <c r="J154">
        <v>291.8</v>
      </c>
      <c r="K154">
        <v>58</v>
      </c>
      <c r="L154">
        <v>62.6</v>
      </c>
      <c r="M154">
        <v>1.746</v>
      </c>
      <c r="N154">
        <v>59.1</v>
      </c>
      <c r="O154">
        <v>8</v>
      </c>
      <c r="P154">
        <v>314</v>
      </c>
      <c r="Q154">
        <v>927</v>
      </c>
      <c r="R154">
        <v>228</v>
      </c>
      <c r="S154" s="31">
        <f t="shared" si="6"/>
        <v>3.6941176470588237</v>
      </c>
      <c r="T154" s="14">
        <f t="shared" si="7"/>
        <v>18837.828000000001</v>
      </c>
    </row>
    <row r="155" spans="1:20" x14ac:dyDescent="0.25">
      <c r="A155" s="7">
        <v>154</v>
      </c>
      <c r="B155" t="s">
        <v>82</v>
      </c>
      <c r="C155" s="5">
        <v>43</v>
      </c>
      <c r="D155">
        <v>29</v>
      </c>
      <c r="E155">
        <v>86</v>
      </c>
      <c r="F155">
        <v>13</v>
      </c>
      <c r="G155">
        <v>1</v>
      </c>
      <c r="H155">
        <v>0</v>
      </c>
      <c r="I155" s="9">
        <v>454384.8</v>
      </c>
      <c r="J155">
        <v>293.39999999999998</v>
      </c>
      <c r="K155">
        <v>55.8</v>
      </c>
      <c r="L155">
        <v>65.099999999999994</v>
      </c>
      <c r="M155">
        <v>1.8129999999999999</v>
      </c>
      <c r="N155">
        <v>51.7</v>
      </c>
      <c r="O155">
        <v>10</v>
      </c>
      <c r="P155">
        <v>286</v>
      </c>
      <c r="Q155">
        <v>940</v>
      </c>
      <c r="R155">
        <v>275</v>
      </c>
      <c r="S155" s="31">
        <f t="shared" si="6"/>
        <v>3.3255813953488373</v>
      </c>
      <c r="T155" s="14">
        <f t="shared" si="7"/>
        <v>15668.441379310345</v>
      </c>
    </row>
    <row r="156" spans="1:20" x14ac:dyDescent="0.25">
      <c r="A156" s="7">
        <v>155</v>
      </c>
      <c r="B156" t="s">
        <v>120</v>
      </c>
      <c r="C156" s="5">
        <v>35</v>
      </c>
      <c r="D156">
        <v>31</v>
      </c>
      <c r="E156">
        <v>91</v>
      </c>
      <c r="F156">
        <v>13</v>
      </c>
      <c r="G156">
        <v>1</v>
      </c>
      <c r="H156">
        <v>0</v>
      </c>
      <c r="I156" s="9">
        <v>451299.38</v>
      </c>
      <c r="J156">
        <v>282</v>
      </c>
      <c r="K156">
        <v>62.9</v>
      </c>
      <c r="L156">
        <v>63.5</v>
      </c>
      <c r="M156">
        <v>1.7809999999999999</v>
      </c>
      <c r="N156">
        <v>50.4</v>
      </c>
      <c r="O156">
        <v>6</v>
      </c>
      <c r="P156">
        <v>304</v>
      </c>
      <c r="Q156">
        <v>1025</v>
      </c>
      <c r="R156">
        <v>273</v>
      </c>
      <c r="S156" s="31">
        <f t="shared" si="6"/>
        <v>3.3406593406593408</v>
      </c>
      <c r="T156" s="14">
        <f t="shared" si="7"/>
        <v>14558.044516129032</v>
      </c>
    </row>
    <row r="157" spans="1:20" x14ac:dyDescent="0.25">
      <c r="A157" s="7">
        <v>156</v>
      </c>
      <c r="B157" t="s">
        <v>121</v>
      </c>
      <c r="C157" s="5">
        <v>33</v>
      </c>
      <c r="D157">
        <v>24</v>
      </c>
      <c r="E157">
        <v>76</v>
      </c>
      <c r="F157">
        <v>16</v>
      </c>
      <c r="G157">
        <v>1</v>
      </c>
      <c r="H157">
        <v>0</v>
      </c>
      <c r="I157" s="9">
        <v>444317.84</v>
      </c>
      <c r="J157">
        <v>282.10000000000002</v>
      </c>
      <c r="K157">
        <v>67.2</v>
      </c>
      <c r="L157">
        <v>67.8</v>
      </c>
      <c r="M157">
        <v>1.7589999999999999</v>
      </c>
      <c r="N157">
        <v>55.8</v>
      </c>
      <c r="O157">
        <v>5</v>
      </c>
      <c r="P157">
        <v>282</v>
      </c>
      <c r="Q157">
        <v>861</v>
      </c>
      <c r="R157">
        <v>192</v>
      </c>
      <c r="S157" s="31">
        <f t="shared" si="6"/>
        <v>3.7105263157894739</v>
      </c>
      <c r="T157" s="14">
        <f t="shared" si="7"/>
        <v>18513.243333333336</v>
      </c>
    </row>
    <row r="158" spans="1:20" x14ac:dyDescent="0.25">
      <c r="A158" s="7">
        <v>157</v>
      </c>
      <c r="B158" t="s">
        <v>63</v>
      </c>
      <c r="C158" s="5">
        <v>43</v>
      </c>
      <c r="D158">
        <v>22</v>
      </c>
      <c r="E158">
        <v>73</v>
      </c>
      <c r="F158">
        <v>14</v>
      </c>
      <c r="G158">
        <v>1</v>
      </c>
      <c r="H158">
        <v>0</v>
      </c>
      <c r="I158" s="9">
        <v>439933.56</v>
      </c>
      <c r="J158">
        <v>281.60000000000002</v>
      </c>
      <c r="K158">
        <v>72.099999999999994</v>
      </c>
      <c r="L158">
        <v>67.2</v>
      </c>
      <c r="M158">
        <v>1.77</v>
      </c>
      <c r="N158">
        <v>50.5</v>
      </c>
      <c r="O158">
        <v>3</v>
      </c>
      <c r="P158">
        <v>244</v>
      </c>
      <c r="Q158">
        <v>846</v>
      </c>
      <c r="R158">
        <v>186</v>
      </c>
      <c r="S158" s="31">
        <f t="shared" si="6"/>
        <v>3.3424657534246576</v>
      </c>
      <c r="T158" s="14">
        <f t="shared" si="7"/>
        <v>19996.98</v>
      </c>
    </row>
    <row r="159" spans="1:20" x14ac:dyDescent="0.25">
      <c r="A159" s="7">
        <v>158</v>
      </c>
      <c r="B159" t="s">
        <v>56</v>
      </c>
      <c r="C159" s="5">
        <v>47</v>
      </c>
      <c r="D159">
        <v>17</v>
      </c>
      <c r="E159">
        <v>58</v>
      </c>
      <c r="F159">
        <v>11</v>
      </c>
      <c r="G159">
        <v>1</v>
      </c>
      <c r="H159">
        <v>0</v>
      </c>
      <c r="I159" s="9">
        <v>438668.56</v>
      </c>
      <c r="J159">
        <v>279.60000000000002</v>
      </c>
      <c r="K159">
        <v>64.2</v>
      </c>
      <c r="L159">
        <v>62.7</v>
      </c>
      <c r="M159">
        <v>1.802</v>
      </c>
      <c r="N159">
        <v>47.6</v>
      </c>
      <c r="O159">
        <v>4</v>
      </c>
      <c r="P159">
        <v>175</v>
      </c>
      <c r="Q159">
        <v>657</v>
      </c>
      <c r="R159">
        <v>169</v>
      </c>
      <c r="S159" s="31">
        <f t="shared" si="6"/>
        <v>3.0172413793103448</v>
      </c>
      <c r="T159" s="14">
        <f t="shared" si="7"/>
        <v>25804.032941176469</v>
      </c>
    </row>
    <row r="160" spans="1:20" x14ac:dyDescent="0.25">
      <c r="A160" s="7">
        <v>159</v>
      </c>
      <c r="B160" t="s">
        <v>57</v>
      </c>
      <c r="C160" s="5">
        <v>47</v>
      </c>
      <c r="D160">
        <v>27</v>
      </c>
      <c r="E160">
        <v>77</v>
      </c>
      <c r="F160">
        <v>13</v>
      </c>
      <c r="G160">
        <v>1</v>
      </c>
      <c r="H160">
        <v>0</v>
      </c>
      <c r="I160" s="9">
        <v>431024.72</v>
      </c>
      <c r="J160">
        <v>292.10000000000002</v>
      </c>
      <c r="K160">
        <v>58.7</v>
      </c>
      <c r="L160">
        <v>60.8</v>
      </c>
      <c r="M160">
        <v>1.7789999999999999</v>
      </c>
      <c r="N160">
        <v>48.2</v>
      </c>
      <c r="O160">
        <v>12</v>
      </c>
      <c r="P160">
        <v>249</v>
      </c>
      <c r="Q160">
        <v>787</v>
      </c>
      <c r="R160">
        <v>214</v>
      </c>
      <c r="S160" s="31">
        <f t="shared" si="6"/>
        <v>3.2337662337662336</v>
      </c>
      <c r="T160" s="14">
        <f t="shared" si="7"/>
        <v>15963.878518518517</v>
      </c>
    </row>
    <row r="161" spans="1:20" x14ac:dyDescent="0.25">
      <c r="A161" s="7">
        <v>160</v>
      </c>
      <c r="B161" t="s">
        <v>293</v>
      </c>
      <c r="C161" s="5">
        <v>40</v>
      </c>
      <c r="D161">
        <v>28</v>
      </c>
      <c r="E161">
        <v>80</v>
      </c>
      <c r="F161">
        <v>13</v>
      </c>
      <c r="G161">
        <v>2</v>
      </c>
      <c r="H161">
        <v>0</v>
      </c>
      <c r="I161" s="9">
        <v>425227.75</v>
      </c>
      <c r="J161">
        <v>284.60000000000002</v>
      </c>
      <c r="K161">
        <v>67.400000000000006</v>
      </c>
      <c r="L161">
        <v>65.8</v>
      </c>
      <c r="M161">
        <v>1.7769999999999999</v>
      </c>
      <c r="N161">
        <v>50.9</v>
      </c>
      <c r="O161">
        <v>9</v>
      </c>
      <c r="P161">
        <v>277</v>
      </c>
      <c r="Q161">
        <v>909</v>
      </c>
      <c r="R161">
        <v>214</v>
      </c>
      <c r="S161" s="31">
        <f t="shared" si="6"/>
        <v>3.4624999999999999</v>
      </c>
      <c r="T161" s="14">
        <f t="shared" si="7"/>
        <v>15186.705357142857</v>
      </c>
    </row>
    <row r="162" spans="1:20" x14ac:dyDescent="0.25">
      <c r="A162" s="7">
        <v>161</v>
      </c>
      <c r="B162" t="s">
        <v>245</v>
      </c>
      <c r="C162" s="5">
        <v>44</v>
      </c>
      <c r="D162">
        <v>33</v>
      </c>
      <c r="E162">
        <v>94</v>
      </c>
      <c r="F162">
        <v>15</v>
      </c>
      <c r="G162">
        <v>0</v>
      </c>
      <c r="H162">
        <v>0</v>
      </c>
      <c r="I162" s="9">
        <v>422505.5</v>
      </c>
      <c r="J162">
        <v>291.60000000000002</v>
      </c>
      <c r="K162">
        <v>57.9</v>
      </c>
      <c r="L162">
        <v>64.099999999999994</v>
      </c>
      <c r="M162">
        <v>1.7849999999999999</v>
      </c>
      <c r="N162">
        <v>48.4</v>
      </c>
      <c r="O162">
        <v>9</v>
      </c>
      <c r="P162">
        <v>334</v>
      </c>
      <c r="Q162">
        <v>973</v>
      </c>
      <c r="R162">
        <v>320</v>
      </c>
      <c r="S162" s="31">
        <f t="shared" ref="S162:S193" si="8">P162/E162</f>
        <v>3.5531914893617023</v>
      </c>
      <c r="T162" s="14">
        <f t="shared" si="7"/>
        <v>12803.19696969697</v>
      </c>
    </row>
    <row r="163" spans="1:20" x14ac:dyDescent="0.25">
      <c r="A163" s="7">
        <v>162</v>
      </c>
      <c r="B163" t="s">
        <v>262</v>
      </c>
      <c r="C163" s="5">
        <v>31</v>
      </c>
      <c r="D163">
        <v>28</v>
      </c>
      <c r="E163">
        <v>80</v>
      </c>
      <c r="F163">
        <v>13</v>
      </c>
      <c r="G163">
        <v>1</v>
      </c>
      <c r="H163">
        <v>0</v>
      </c>
      <c r="I163" s="9">
        <v>405983.53</v>
      </c>
      <c r="J163">
        <v>289.60000000000002</v>
      </c>
      <c r="K163">
        <v>62.3</v>
      </c>
      <c r="L163">
        <v>62.8</v>
      </c>
      <c r="M163">
        <v>1.772</v>
      </c>
      <c r="N163">
        <v>45.2</v>
      </c>
      <c r="O163">
        <v>6</v>
      </c>
      <c r="P163">
        <v>285</v>
      </c>
      <c r="Q163">
        <v>878</v>
      </c>
      <c r="R163">
        <v>234</v>
      </c>
      <c r="S163" s="31">
        <f t="shared" si="8"/>
        <v>3.5625</v>
      </c>
      <c r="T163" s="14">
        <f t="shared" si="7"/>
        <v>14499.411785714286</v>
      </c>
    </row>
    <row r="164" spans="1:20" x14ac:dyDescent="0.25">
      <c r="A164" s="7">
        <v>163</v>
      </c>
      <c r="B164" t="s">
        <v>136</v>
      </c>
      <c r="C164" s="5">
        <v>38</v>
      </c>
      <c r="D164">
        <v>12</v>
      </c>
      <c r="E164">
        <v>40</v>
      </c>
      <c r="F164">
        <v>9</v>
      </c>
      <c r="G164">
        <v>3</v>
      </c>
      <c r="H164">
        <v>0</v>
      </c>
      <c r="I164" s="9">
        <v>397916.66</v>
      </c>
      <c r="O164">
        <v>4</v>
      </c>
      <c r="P164">
        <v>143</v>
      </c>
      <c r="Q164">
        <v>449</v>
      </c>
      <c r="R164">
        <v>112</v>
      </c>
      <c r="S164" s="31">
        <f t="shared" si="8"/>
        <v>3.5750000000000002</v>
      </c>
      <c r="T164" s="14">
        <f t="shared" si="7"/>
        <v>33159.721666666665</v>
      </c>
    </row>
    <row r="165" spans="1:20" x14ac:dyDescent="0.25">
      <c r="A165" s="7">
        <v>164</v>
      </c>
      <c r="B165" t="s">
        <v>93</v>
      </c>
      <c r="C165" s="5">
        <v>38</v>
      </c>
      <c r="D165">
        <v>35</v>
      </c>
      <c r="E165">
        <v>102</v>
      </c>
      <c r="F165">
        <v>17</v>
      </c>
      <c r="G165">
        <v>0</v>
      </c>
      <c r="H165">
        <v>0</v>
      </c>
      <c r="I165" s="9">
        <v>395817.25</v>
      </c>
      <c r="J165">
        <v>274.60000000000002</v>
      </c>
      <c r="K165">
        <v>64.8</v>
      </c>
      <c r="L165">
        <v>60.9</v>
      </c>
      <c r="M165">
        <v>1.7450000000000001</v>
      </c>
      <c r="N165">
        <v>40</v>
      </c>
      <c r="O165">
        <v>6</v>
      </c>
      <c r="P165">
        <v>348</v>
      </c>
      <c r="Q165">
        <v>1120</v>
      </c>
      <c r="R165">
        <v>288</v>
      </c>
      <c r="S165" s="31">
        <f t="shared" si="8"/>
        <v>3.4117647058823528</v>
      </c>
      <c r="T165" s="14">
        <f t="shared" si="7"/>
        <v>11309.064285714287</v>
      </c>
    </row>
    <row r="166" spans="1:20" x14ac:dyDescent="0.25">
      <c r="A166" s="7">
        <v>165</v>
      </c>
      <c r="B166" t="s">
        <v>158</v>
      </c>
      <c r="C166" s="5">
        <v>38</v>
      </c>
      <c r="D166">
        <v>28</v>
      </c>
      <c r="E166">
        <v>75</v>
      </c>
      <c r="F166">
        <v>11</v>
      </c>
      <c r="G166">
        <v>2</v>
      </c>
      <c r="H166">
        <v>0</v>
      </c>
      <c r="I166" s="9">
        <v>388225.63</v>
      </c>
      <c r="J166">
        <v>275.60000000000002</v>
      </c>
      <c r="K166">
        <v>67.5</v>
      </c>
      <c r="L166">
        <v>60.4</v>
      </c>
      <c r="M166">
        <v>1.7809999999999999</v>
      </c>
      <c r="N166">
        <v>59.7</v>
      </c>
      <c r="O166">
        <v>3</v>
      </c>
      <c r="P166">
        <v>237</v>
      </c>
      <c r="Q166">
        <v>829</v>
      </c>
      <c r="R166">
        <v>209</v>
      </c>
      <c r="S166" s="31">
        <f t="shared" si="8"/>
        <v>3.16</v>
      </c>
      <c r="T166" s="14">
        <f t="shared" si="7"/>
        <v>13865.201071428572</v>
      </c>
    </row>
    <row r="167" spans="1:20" x14ac:dyDescent="0.25">
      <c r="A167" s="7">
        <v>166</v>
      </c>
      <c r="B167" t="s">
        <v>107</v>
      </c>
      <c r="C167" s="5">
        <v>38</v>
      </c>
      <c r="D167">
        <v>34</v>
      </c>
      <c r="E167">
        <v>100</v>
      </c>
      <c r="F167">
        <v>17</v>
      </c>
      <c r="G167">
        <v>1</v>
      </c>
      <c r="H167">
        <v>0</v>
      </c>
      <c r="I167" s="9">
        <v>386796.72</v>
      </c>
      <c r="J167">
        <v>287.8</v>
      </c>
      <c r="K167">
        <v>65</v>
      </c>
      <c r="L167">
        <v>63.7</v>
      </c>
      <c r="M167">
        <v>1.7889999999999999</v>
      </c>
      <c r="N167">
        <v>40.5</v>
      </c>
      <c r="O167">
        <v>11</v>
      </c>
      <c r="P167">
        <v>324</v>
      </c>
      <c r="Q167">
        <v>1156</v>
      </c>
      <c r="R167">
        <v>268</v>
      </c>
      <c r="S167" s="31">
        <f t="shared" si="8"/>
        <v>3.24</v>
      </c>
      <c r="T167" s="14">
        <f t="shared" si="7"/>
        <v>11376.374117647058</v>
      </c>
    </row>
    <row r="168" spans="1:20" x14ac:dyDescent="0.25">
      <c r="A168" s="7">
        <v>167</v>
      </c>
      <c r="B168" t="s">
        <v>223</v>
      </c>
      <c r="C168" s="5">
        <v>37</v>
      </c>
      <c r="D168">
        <v>23</v>
      </c>
      <c r="E168">
        <v>65</v>
      </c>
      <c r="F168">
        <v>11</v>
      </c>
      <c r="G168">
        <v>1</v>
      </c>
      <c r="H168">
        <v>0</v>
      </c>
      <c r="I168" s="9">
        <v>382500.5</v>
      </c>
      <c r="J168">
        <v>293.7</v>
      </c>
      <c r="K168">
        <v>60.7</v>
      </c>
      <c r="L168">
        <v>61.6</v>
      </c>
      <c r="M168">
        <v>1.764</v>
      </c>
      <c r="N168">
        <v>43.2</v>
      </c>
      <c r="O168">
        <v>2</v>
      </c>
      <c r="P168">
        <v>218</v>
      </c>
      <c r="Q168">
        <v>730</v>
      </c>
      <c r="R168">
        <v>172</v>
      </c>
      <c r="S168" s="31">
        <f t="shared" si="8"/>
        <v>3.3538461538461539</v>
      </c>
      <c r="T168" s="14">
        <f t="shared" si="7"/>
        <v>16630.456521739132</v>
      </c>
    </row>
    <row r="169" spans="1:20" x14ac:dyDescent="0.25">
      <c r="A169" s="7">
        <v>168</v>
      </c>
      <c r="B169" t="s">
        <v>260</v>
      </c>
      <c r="C169" s="5">
        <v>49</v>
      </c>
      <c r="D169">
        <v>19</v>
      </c>
      <c r="E169">
        <v>51</v>
      </c>
      <c r="F169">
        <v>8</v>
      </c>
      <c r="G169">
        <v>2</v>
      </c>
      <c r="H169">
        <v>0</v>
      </c>
      <c r="I169" s="9">
        <v>379487.84</v>
      </c>
      <c r="J169">
        <v>303.3</v>
      </c>
      <c r="K169">
        <v>64.8</v>
      </c>
      <c r="L169">
        <v>66.3</v>
      </c>
      <c r="M169">
        <v>1.7769999999999999</v>
      </c>
      <c r="N169">
        <v>41.8</v>
      </c>
      <c r="O169">
        <v>8</v>
      </c>
      <c r="P169">
        <v>178</v>
      </c>
      <c r="Q169">
        <v>566</v>
      </c>
      <c r="R169">
        <v>145</v>
      </c>
      <c r="S169" s="31">
        <f t="shared" si="8"/>
        <v>3.4901960784313726</v>
      </c>
      <c r="T169" s="14">
        <f t="shared" si="7"/>
        <v>19973.044210526317</v>
      </c>
    </row>
    <row r="170" spans="1:20" x14ac:dyDescent="0.25">
      <c r="A170" s="7">
        <v>169</v>
      </c>
      <c r="B170" t="s">
        <v>148</v>
      </c>
      <c r="C170" s="5">
        <v>42</v>
      </c>
      <c r="D170">
        <v>29</v>
      </c>
      <c r="E170">
        <v>76</v>
      </c>
      <c r="F170">
        <v>10</v>
      </c>
      <c r="G170">
        <v>1</v>
      </c>
      <c r="H170">
        <v>0</v>
      </c>
      <c r="I170" s="9">
        <v>377902.94</v>
      </c>
      <c r="J170">
        <v>292</v>
      </c>
      <c r="K170">
        <v>61.3</v>
      </c>
      <c r="L170">
        <v>63.2</v>
      </c>
      <c r="M170">
        <v>1.7929999999999999</v>
      </c>
      <c r="N170">
        <v>47.9</v>
      </c>
      <c r="O170">
        <v>6</v>
      </c>
      <c r="P170">
        <v>250</v>
      </c>
      <c r="Q170">
        <v>847</v>
      </c>
      <c r="R170">
        <v>234</v>
      </c>
      <c r="S170" s="31">
        <f t="shared" si="8"/>
        <v>3.2894736842105261</v>
      </c>
      <c r="T170" s="14">
        <f t="shared" si="7"/>
        <v>13031.135862068966</v>
      </c>
    </row>
    <row r="171" spans="1:20" x14ac:dyDescent="0.25">
      <c r="A171" s="7">
        <v>170</v>
      </c>
      <c r="B171" t="s">
        <v>247</v>
      </c>
      <c r="C171" s="5">
        <v>28</v>
      </c>
      <c r="D171">
        <v>15</v>
      </c>
      <c r="E171">
        <v>43</v>
      </c>
      <c r="F171">
        <v>8</v>
      </c>
      <c r="G171">
        <v>0</v>
      </c>
      <c r="H171">
        <v>0</v>
      </c>
      <c r="I171" s="9">
        <v>357901.56</v>
      </c>
      <c r="O171">
        <v>6</v>
      </c>
      <c r="P171">
        <v>141</v>
      </c>
      <c r="Q171">
        <v>484</v>
      </c>
      <c r="R171">
        <v>127</v>
      </c>
      <c r="S171" s="31">
        <f t="shared" si="8"/>
        <v>3.2790697674418605</v>
      </c>
      <c r="T171" s="14">
        <f t="shared" si="7"/>
        <v>23860.103999999999</v>
      </c>
    </row>
    <row r="172" spans="1:20" x14ac:dyDescent="0.25">
      <c r="A172" s="7">
        <v>171</v>
      </c>
      <c r="B172" t="s">
        <v>294</v>
      </c>
      <c r="C172" s="5">
        <v>32</v>
      </c>
      <c r="D172">
        <v>10</v>
      </c>
      <c r="E172">
        <v>34</v>
      </c>
      <c r="F172">
        <v>8</v>
      </c>
      <c r="G172">
        <v>1</v>
      </c>
      <c r="H172">
        <v>0</v>
      </c>
      <c r="I172" s="9">
        <v>354375</v>
      </c>
      <c r="O172">
        <v>7</v>
      </c>
      <c r="P172">
        <v>116</v>
      </c>
      <c r="Q172">
        <v>368</v>
      </c>
      <c r="R172">
        <v>103</v>
      </c>
      <c r="S172" s="31">
        <f t="shared" si="8"/>
        <v>3.4117647058823528</v>
      </c>
      <c r="T172" s="14">
        <f t="shared" si="7"/>
        <v>35437.5</v>
      </c>
    </row>
    <row r="173" spans="1:20" x14ac:dyDescent="0.25">
      <c r="A173" s="7">
        <v>172</v>
      </c>
      <c r="B173" t="s">
        <v>183</v>
      </c>
      <c r="C173" s="5">
        <v>48</v>
      </c>
      <c r="D173">
        <v>25</v>
      </c>
      <c r="E173">
        <v>70</v>
      </c>
      <c r="F173">
        <v>9</v>
      </c>
      <c r="G173">
        <v>0</v>
      </c>
      <c r="H173">
        <v>0</v>
      </c>
      <c r="I173" s="9">
        <v>352446</v>
      </c>
      <c r="J173">
        <v>282.5</v>
      </c>
      <c r="K173">
        <v>66.7</v>
      </c>
      <c r="L173">
        <v>61.9</v>
      </c>
      <c r="M173">
        <v>1.752</v>
      </c>
      <c r="N173">
        <v>44.5</v>
      </c>
      <c r="O173">
        <v>3</v>
      </c>
      <c r="P173">
        <v>234</v>
      </c>
      <c r="Q173">
        <v>716</v>
      </c>
      <c r="R173">
        <v>182</v>
      </c>
      <c r="S173" s="31">
        <f t="shared" si="8"/>
        <v>3.342857142857143</v>
      </c>
      <c r="T173" s="14">
        <f t="shared" si="7"/>
        <v>14097.84</v>
      </c>
    </row>
    <row r="174" spans="1:20" x14ac:dyDescent="0.25">
      <c r="A174" s="7">
        <v>173</v>
      </c>
      <c r="B174" t="s">
        <v>129</v>
      </c>
      <c r="C174" s="5">
        <v>38</v>
      </c>
      <c r="D174">
        <v>22</v>
      </c>
      <c r="E174">
        <v>70</v>
      </c>
      <c r="F174">
        <v>13</v>
      </c>
      <c r="G174">
        <v>0</v>
      </c>
      <c r="H174">
        <v>0</v>
      </c>
      <c r="I174" s="9">
        <v>319596.88</v>
      </c>
      <c r="J174">
        <v>295.39999999999998</v>
      </c>
      <c r="K174">
        <v>61.3</v>
      </c>
      <c r="L174">
        <v>65.8</v>
      </c>
      <c r="M174">
        <v>1.8109999999999999</v>
      </c>
      <c r="N174">
        <v>48.9</v>
      </c>
      <c r="O174">
        <v>7</v>
      </c>
      <c r="P174">
        <v>226</v>
      </c>
      <c r="Q174">
        <v>811</v>
      </c>
      <c r="R174">
        <v>185</v>
      </c>
      <c r="S174" s="31">
        <f t="shared" si="8"/>
        <v>3.2285714285714286</v>
      </c>
      <c r="T174" s="14">
        <f t="shared" si="7"/>
        <v>14527.130909090909</v>
      </c>
    </row>
    <row r="175" spans="1:20" x14ac:dyDescent="0.25">
      <c r="A175" s="7">
        <v>174</v>
      </c>
      <c r="B175" t="s">
        <v>295</v>
      </c>
      <c r="C175" s="5">
        <v>36</v>
      </c>
      <c r="D175">
        <v>24</v>
      </c>
      <c r="E175">
        <v>69</v>
      </c>
      <c r="F175">
        <v>12</v>
      </c>
      <c r="G175">
        <v>0</v>
      </c>
      <c r="H175">
        <v>0</v>
      </c>
      <c r="I175" s="9">
        <v>318276.25</v>
      </c>
      <c r="J175">
        <v>297.39999999999998</v>
      </c>
      <c r="K175">
        <v>51.1</v>
      </c>
      <c r="L175">
        <v>59.8</v>
      </c>
      <c r="M175">
        <v>1.7709999999999999</v>
      </c>
      <c r="N175">
        <v>49.6</v>
      </c>
      <c r="O175">
        <v>9</v>
      </c>
      <c r="P175">
        <v>236</v>
      </c>
      <c r="Q175">
        <v>731</v>
      </c>
      <c r="R175">
        <v>223</v>
      </c>
      <c r="S175" s="31">
        <f t="shared" si="8"/>
        <v>3.4202898550724639</v>
      </c>
      <c r="T175" s="14">
        <f t="shared" si="7"/>
        <v>13261.510416666666</v>
      </c>
    </row>
    <row r="176" spans="1:20" x14ac:dyDescent="0.25">
      <c r="A176" s="7">
        <v>175</v>
      </c>
      <c r="B176" t="s">
        <v>296</v>
      </c>
      <c r="C176" s="5">
        <v>49</v>
      </c>
      <c r="D176">
        <v>27</v>
      </c>
      <c r="E176">
        <v>82</v>
      </c>
      <c r="F176">
        <v>16</v>
      </c>
      <c r="G176">
        <v>0</v>
      </c>
      <c r="H176">
        <v>0</v>
      </c>
      <c r="I176" s="9">
        <v>308359.75</v>
      </c>
      <c r="J176">
        <v>277.10000000000002</v>
      </c>
      <c r="K176">
        <v>64.5</v>
      </c>
      <c r="L176">
        <v>62.8</v>
      </c>
      <c r="M176">
        <v>1.8089999999999999</v>
      </c>
      <c r="N176">
        <v>50.7</v>
      </c>
      <c r="O176">
        <v>3</v>
      </c>
      <c r="P176">
        <v>253</v>
      </c>
      <c r="Q176">
        <v>940</v>
      </c>
      <c r="R176">
        <v>250</v>
      </c>
      <c r="S176" s="31">
        <f t="shared" si="8"/>
        <v>3.0853658536585367</v>
      </c>
      <c r="T176" s="14">
        <f t="shared" si="7"/>
        <v>11420.731481481482</v>
      </c>
    </row>
    <row r="177" spans="1:20" x14ac:dyDescent="0.25">
      <c r="A177" s="7">
        <v>176</v>
      </c>
      <c r="B177" t="s">
        <v>297</v>
      </c>
      <c r="C177" s="5">
        <v>36</v>
      </c>
      <c r="D177">
        <v>28</v>
      </c>
      <c r="E177">
        <v>81</v>
      </c>
      <c r="F177">
        <v>14</v>
      </c>
      <c r="G177">
        <v>1</v>
      </c>
      <c r="H177">
        <v>0</v>
      </c>
      <c r="I177" s="9">
        <v>300032.8</v>
      </c>
      <c r="J177">
        <v>282.10000000000002</v>
      </c>
      <c r="K177">
        <v>68.599999999999994</v>
      </c>
      <c r="L177">
        <v>65.2</v>
      </c>
      <c r="M177">
        <v>1.792</v>
      </c>
      <c r="N177">
        <v>38.4</v>
      </c>
      <c r="O177">
        <v>2</v>
      </c>
      <c r="P177">
        <v>252</v>
      </c>
      <c r="Q177">
        <v>914</v>
      </c>
      <c r="R177">
        <v>227</v>
      </c>
      <c r="S177" s="31">
        <f t="shared" si="8"/>
        <v>3.1111111111111112</v>
      </c>
      <c r="T177" s="14">
        <f t="shared" si="7"/>
        <v>10715.457142857142</v>
      </c>
    </row>
    <row r="178" spans="1:20" x14ac:dyDescent="0.25">
      <c r="A178" s="7">
        <v>177</v>
      </c>
      <c r="B178" t="s">
        <v>36</v>
      </c>
      <c r="C178" s="5">
        <v>49</v>
      </c>
      <c r="D178">
        <v>25</v>
      </c>
      <c r="E178">
        <v>78</v>
      </c>
      <c r="F178">
        <v>15</v>
      </c>
      <c r="G178">
        <v>0</v>
      </c>
      <c r="H178">
        <v>0</v>
      </c>
      <c r="I178" s="9">
        <v>299725.63</v>
      </c>
      <c r="J178">
        <v>284.89999999999998</v>
      </c>
      <c r="K178">
        <v>61.1</v>
      </c>
      <c r="L178">
        <v>63.8</v>
      </c>
      <c r="M178">
        <v>1.776</v>
      </c>
      <c r="N178">
        <v>42.4</v>
      </c>
      <c r="O178">
        <v>9</v>
      </c>
      <c r="P178">
        <v>256</v>
      </c>
      <c r="Q178">
        <v>881</v>
      </c>
      <c r="R178">
        <v>233</v>
      </c>
      <c r="S178" s="31">
        <f t="shared" si="8"/>
        <v>3.2820512820512819</v>
      </c>
      <c r="T178" s="14">
        <f t="shared" si="7"/>
        <v>11989.0252</v>
      </c>
    </row>
    <row r="179" spans="1:20" x14ac:dyDescent="0.25">
      <c r="A179" s="7">
        <v>178</v>
      </c>
      <c r="B179" t="s">
        <v>116</v>
      </c>
      <c r="C179" s="5">
        <v>38</v>
      </c>
      <c r="D179">
        <v>16</v>
      </c>
      <c r="E179">
        <v>48</v>
      </c>
      <c r="F179">
        <v>8</v>
      </c>
      <c r="G179">
        <v>1</v>
      </c>
      <c r="H179">
        <v>0</v>
      </c>
      <c r="I179" s="9">
        <v>288427.13</v>
      </c>
      <c r="O179">
        <v>4</v>
      </c>
      <c r="P179">
        <v>178</v>
      </c>
      <c r="Q179">
        <v>550</v>
      </c>
      <c r="R179">
        <v>109</v>
      </c>
      <c r="S179" s="31">
        <f t="shared" si="8"/>
        <v>3.7083333333333335</v>
      </c>
      <c r="T179" s="14">
        <f t="shared" si="7"/>
        <v>18026.695625</v>
      </c>
    </row>
    <row r="180" spans="1:20" x14ac:dyDescent="0.25">
      <c r="A180" s="7">
        <v>179</v>
      </c>
      <c r="B180" t="s">
        <v>163</v>
      </c>
      <c r="C180" s="5">
        <v>42</v>
      </c>
      <c r="D180">
        <v>15</v>
      </c>
      <c r="E180">
        <v>44</v>
      </c>
      <c r="F180">
        <v>7</v>
      </c>
      <c r="G180">
        <v>0</v>
      </c>
      <c r="H180">
        <v>0</v>
      </c>
      <c r="I180" s="9">
        <v>283282</v>
      </c>
      <c r="O180">
        <v>3</v>
      </c>
      <c r="P180">
        <v>147</v>
      </c>
      <c r="Q180">
        <v>481</v>
      </c>
      <c r="R180">
        <v>143</v>
      </c>
      <c r="S180" s="31">
        <f t="shared" si="8"/>
        <v>3.3409090909090908</v>
      </c>
      <c r="T180" s="14">
        <f t="shared" si="7"/>
        <v>18885.466666666667</v>
      </c>
    </row>
    <row r="181" spans="1:20" x14ac:dyDescent="0.25">
      <c r="A181" s="7">
        <v>180</v>
      </c>
      <c r="B181" t="s">
        <v>179</v>
      </c>
      <c r="C181" s="5">
        <v>47</v>
      </c>
      <c r="D181">
        <v>14</v>
      </c>
      <c r="E181">
        <v>37</v>
      </c>
      <c r="F181">
        <v>6</v>
      </c>
      <c r="G181">
        <v>1</v>
      </c>
      <c r="H181">
        <v>0</v>
      </c>
      <c r="I181" s="9">
        <v>276447</v>
      </c>
      <c r="O181">
        <v>1</v>
      </c>
      <c r="P181">
        <v>124</v>
      </c>
      <c r="Q181">
        <v>393</v>
      </c>
      <c r="R181">
        <v>117</v>
      </c>
      <c r="S181" s="31">
        <f t="shared" si="8"/>
        <v>3.3513513513513513</v>
      </c>
      <c r="T181" s="14">
        <f t="shared" si="7"/>
        <v>19746.214285714286</v>
      </c>
    </row>
    <row r="182" spans="1:20" x14ac:dyDescent="0.25">
      <c r="A182" s="7">
        <v>181</v>
      </c>
      <c r="B182" t="s">
        <v>298</v>
      </c>
      <c r="C182" s="5">
        <v>44</v>
      </c>
      <c r="D182">
        <v>26</v>
      </c>
      <c r="E182">
        <v>75</v>
      </c>
      <c r="F182">
        <v>14</v>
      </c>
      <c r="G182">
        <v>0</v>
      </c>
      <c r="H182">
        <v>0</v>
      </c>
      <c r="I182" s="9">
        <v>273734.2</v>
      </c>
      <c r="J182">
        <v>276</v>
      </c>
      <c r="K182">
        <v>70</v>
      </c>
      <c r="L182">
        <v>62.7</v>
      </c>
      <c r="M182">
        <v>1.77</v>
      </c>
      <c r="N182">
        <v>45.1</v>
      </c>
      <c r="O182">
        <v>3</v>
      </c>
      <c r="P182">
        <v>242</v>
      </c>
      <c r="Q182">
        <v>865</v>
      </c>
      <c r="R182">
        <v>211</v>
      </c>
      <c r="S182" s="31">
        <f t="shared" si="8"/>
        <v>3.2266666666666666</v>
      </c>
      <c r="T182" s="14">
        <f t="shared" si="7"/>
        <v>10528.238461538462</v>
      </c>
    </row>
    <row r="183" spans="1:20" x14ac:dyDescent="0.25">
      <c r="A183" s="7">
        <v>182</v>
      </c>
      <c r="B183" t="s">
        <v>299</v>
      </c>
      <c r="C183" s="5">
        <v>25</v>
      </c>
      <c r="D183">
        <v>32</v>
      </c>
      <c r="E183">
        <v>93</v>
      </c>
      <c r="F183">
        <v>15</v>
      </c>
      <c r="G183">
        <v>1</v>
      </c>
      <c r="H183">
        <v>0</v>
      </c>
      <c r="I183" s="9">
        <v>264716.65999999997</v>
      </c>
      <c r="J183">
        <v>295.7</v>
      </c>
      <c r="K183">
        <v>67.5</v>
      </c>
      <c r="L183">
        <v>65.2</v>
      </c>
      <c r="M183">
        <v>1.83</v>
      </c>
      <c r="N183">
        <v>44.7</v>
      </c>
      <c r="O183">
        <v>8</v>
      </c>
      <c r="P183">
        <v>307</v>
      </c>
      <c r="Q183">
        <v>1024</v>
      </c>
      <c r="R183">
        <v>290</v>
      </c>
      <c r="S183" s="31">
        <f t="shared" si="8"/>
        <v>3.3010752688172045</v>
      </c>
      <c r="T183" s="14">
        <f t="shared" si="7"/>
        <v>8272.3956249999992</v>
      </c>
    </row>
    <row r="184" spans="1:20" x14ac:dyDescent="0.25">
      <c r="A184" s="7">
        <v>183</v>
      </c>
      <c r="B184" t="s">
        <v>177</v>
      </c>
      <c r="C184" s="5">
        <v>45</v>
      </c>
      <c r="D184">
        <v>17</v>
      </c>
      <c r="E184">
        <v>52</v>
      </c>
      <c r="F184">
        <v>10</v>
      </c>
      <c r="G184">
        <v>0</v>
      </c>
      <c r="H184">
        <v>0</v>
      </c>
      <c r="I184" s="9">
        <v>255196.77</v>
      </c>
      <c r="J184">
        <v>286</v>
      </c>
      <c r="K184">
        <v>73.900000000000006</v>
      </c>
      <c r="L184">
        <v>68.2</v>
      </c>
      <c r="M184">
        <v>1.8149999999999999</v>
      </c>
      <c r="N184">
        <v>57.1</v>
      </c>
      <c r="O184">
        <v>6</v>
      </c>
      <c r="P184">
        <v>169</v>
      </c>
      <c r="Q184">
        <v>625</v>
      </c>
      <c r="R184">
        <v>109</v>
      </c>
      <c r="S184" s="31">
        <f t="shared" si="8"/>
        <v>3.25</v>
      </c>
      <c r="T184" s="14">
        <f t="shared" si="7"/>
        <v>15011.574705882353</v>
      </c>
    </row>
    <row r="185" spans="1:20" x14ac:dyDescent="0.25">
      <c r="A185" s="7">
        <v>184</v>
      </c>
      <c r="B185" t="s">
        <v>300</v>
      </c>
      <c r="C185" s="5">
        <v>30</v>
      </c>
      <c r="D185">
        <v>18</v>
      </c>
      <c r="E185">
        <v>47</v>
      </c>
      <c r="F185">
        <v>7</v>
      </c>
      <c r="G185">
        <v>1</v>
      </c>
      <c r="H185">
        <v>0</v>
      </c>
      <c r="I185" s="9">
        <v>253088.08</v>
      </c>
      <c r="O185">
        <v>4</v>
      </c>
      <c r="P185">
        <v>136</v>
      </c>
      <c r="Q185">
        <v>535</v>
      </c>
      <c r="R185">
        <v>138</v>
      </c>
      <c r="S185" s="31">
        <f t="shared" si="8"/>
        <v>2.8936170212765959</v>
      </c>
      <c r="T185" s="14">
        <f t="shared" si="7"/>
        <v>14060.448888888888</v>
      </c>
    </row>
    <row r="186" spans="1:20" x14ac:dyDescent="0.25">
      <c r="A186" s="7">
        <v>185</v>
      </c>
      <c r="B186" t="s">
        <v>201</v>
      </c>
      <c r="C186" s="5">
        <v>35</v>
      </c>
      <c r="D186">
        <v>16</v>
      </c>
      <c r="E186">
        <v>44</v>
      </c>
      <c r="F186">
        <v>8</v>
      </c>
      <c r="G186">
        <v>0</v>
      </c>
      <c r="H186">
        <v>0</v>
      </c>
      <c r="I186" s="9">
        <v>251883.13</v>
      </c>
      <c r="O186">
        <v>4</v>
      </c>
      <c r="P186">
        <v>127</v>
      </c>
      <c r="Q186">
        <v>480</v>
      </c>
      <c r="R186">
        <v>158</v>
      </c>
      <c r="S186" s="31">
        <f t="shared" si="8"/>
        <v>2.8863636363636362</v>
      </c>
      <c r="T186" s="14">
        <f t="shared" si="7"/>
        <v>15742.695625</v>
      </c>
    </row>
    <row r="187" spans="1:20" x14ac:dyDescent="0.25">
      <c r="A187" s="7">
        <v>186</v>
      </c>
      <c r="B187" t="s">
        <v>301</v>
      </c>
      <c r="C187" s="5">
        <v>36</v>
      </c>
      <c r="D187">
        <v>16</v>
      </c>
      <c r="E187">
        <v>46</v>
      </c>
      <c r="F187">
        <v>7</v>
      </c>
      <c r="G187">
        <v>2</v>
      </c>
      <c r="H187">
        <v>0</v>
      </c>
      <c r="I187" s="9">
        <v>251235</v>
      </c>
      <c r="O187">
        <v>1</v>
      </c>
      <c r="P187">
        <v>169</v>
      </c>
      <c r="Q187">
        <v>520</v>
      </c>
      <c r="R187">
        <v>123</v>
      </c>
      <c r="S187" s="31">
        <f t="shared" si="8"/>
        <v>3.6739130434782608</v>
      </c>
      <c r="T187" s="14">
        <f t="shared" si="7"/>
        <v>15702.1875</v>
      </c>
    </row>
    <row r="188" spans="1:20" x14ac:dyDescent="0.25">
      <c r="A188" s="7">
        <v>187</v>
      </c>
      <c r="B188" t="s">
        <v>257</v>
      </c>
      <c r="C188" s="5">
        <v>33</v>
      </c>
      <c r="D188">
        <v>21</v>
      </c>
      <c r="E188">
        <v>57</v>
      </c>
      <c r="F188">
        <v>10</v>
      </c>
      <c r="G188">
        <v>1</v>
      </c>
      <c r="H188">
        <v>0</v>
      </c>
      <c r="I188" s="9">
        <v>234917.63</v>
      </c>
      <c r="J188">
        <v>283</v>
      </c>
      <c r="K188">
        <v>69.8</v>
      </c>
      <c r="L188">
        <v>64.400000000000006</v>
      </c>
      <c r="M188">
        <v>1.8089999999999999</v>
      </c>
      <c r="N188">
        <v>46.7</v>
      </c>
      <c r="O188">
        <v>3</v>
      </c>
      <c r="P188">
        <v>172</v>
      </c>
      <c r="Q188">
        <v>689</v>
      </c>
      <c r="R188">
        <v>141</v>
      </c>
      <c r="S188" s="31">
        <f t="shared" si="8"/>
        <v>3.0175438596491229</v>
      </c>
      <c r="T188" s="14">
        <f t="shared" si="7"/>
        <v>11186.55380952381</v>
      </c>
    </row>
    <row r="189" spans="1:20" x14ac:dyDescent="0.25">
      <c r="A189" s="7">
        <v>188</v>
      </c>
      <c r="B189" t="s">
        <v>155</v>
      </c>
      <c r="C189" s="5">
        <v>45</v>
      </c>
      <c r="D189">
        <v>20</v>
      </c>
      <c r="E189">
        <v>52</v>
      </c>
      <c r="F189">
        <v>5</v>
      </c>
      <c r="G189">
        <v>1</v>
      </c>
      <c r="H189">
        <v>0</v>
      </c>
      <c r="I189" s="9">
        <v>230765.16</v>
      </c>
      <c r="J189">
        <v>289.39999999999998</v>
      </c>
      <c r="K189">
        <v>70.5</v>
      </c>
      <c r="L189">
        <v>64.400000000000006</v>
      </c>
      <c r="M189">
        <v>1.8009999999999999</v>
      </c>
      <c r="N189">
        <v>36.4</v>
      </c>
      <c r="O189">
        <v>4</v>
      </c>
      <c r="P189">
        <v>162</v>
      </c>
      <c r="Q189">
        <v>547</v>
      </c>
      <c r="R189">
        <v>154</v>
      </c>
      <c r="S189" s="31">
        <f t="shared" si="8"/>
        <v>3.1153846153846154</v>
      </c>
      <c r="T189" s="14">
        <f t="shared" si="7"/>
        <v>11538.258</v>
      </c>
    </row>
    <row r="190" spans="1:20" x14ac:dyDescent="0.25">
      <c r="A190" s="7">
        <v>189</v>
      </c>
      <c r="B190" t="s">
        <v>249</v>
      </c>
      <c r="C190" s="5">
        <v>30</v>
      </c>
      <c r="D190">
        <v>29</v>
      </c>
      <c r="E190">
        <v>80</v>
      </c>
      <c r="F190">
        <v>11</v>
      </c>
      <c r="G190">
        <v>0</v>
      </c>
      <c r="H190">
        <v>0</v>
      </c>
      <c r="I190" s="9">
        <v>219904.22</v>
      </c>
      <c r="J190">
        <v>296.3</v>
      </c>
      <c r="K190">
        <v>50.5</v>
      </c>
      <c r="L190">
        <v>61.1</v>
      </c>
      <c r="M190">
        <v>1.8160000000000001</v>
      </c>
      <c r="N190">
        <v>49.3</v>
      </c>
      <c r="O190">
        <v>7</v>
      </c>
      <c r="P190">
        <v>261</v>
      </c>
      <c r="Q190">
        <v>864</v>
      </c>
      <c r="R190">
        <v>265</v>
      </c>
      <c r="S190" s="31">
        <f t="shared" si="8"/>
        <v>3.2625000000000002</v>
      </c>
      <c r="T190" s="14">
        <f t="shared" si="7"/>
        <v>7582.9041379310347</v>
      </c>
    </row>
    <row r="191" spans="1:20" x14ac:dyDescent="0.25">
      <c r="A191" s="7">
        <v>190</v>
      </c>
      <c r="B191" t="s">
        <v>273</v>
      </c>
      <c r="C191" s="5">
        <v>49</v>
      </c>
      <c r="D191">
        <v>18</v>
      </c>
      <c r="E191">
        <v>51</v>
      </c>
      <c r="F191">
        <v>9</v>
      </c>
      <c r="G191">
        <v>1</v>
      </c>
      <c r="H191">
        <v>0</v>
      </c>
      <c r="I191" s="9">
        <v>217971.44</v>
      </c>
      <c r="J191">
        <v>278.3</v>
      </c>
      <c r="K191">
        <v>74.5</v>
      </c>
      <c r="L191">
        <v>63.9</v>
      </c>
      <c r="M191">
        <v>1.7989999999999999</v>
      </c>
      <c r="N191">
        <v>43.8</v>
      </c>
      <c r="O191">
        <v>3</v>
      </c>
      <c r="P191">
        <v>140</v>
      </c>
      <c r="Q191">
        <v>626</v>
      </c>
      <c r="R191">
        <v>135</v>
      </c>
      <c r="S191" s="31">
        <f t="shared" si="8"/>
        <v>2.7450980392156863</v>
      </c>
      <c r="T191" s="14">
        <f t="shared" si="7"/>
        <v>12109.524444444445</v>
      </c>
    </row>
    <row r="192" spans="1:20" x14ac:dyDescent="0.25">
      <c r="A192" s="7">
        <v>191</v>
      </c>
      <c r="B192" t="s">
        <v>11</v>
      </c>
      <c r="C192" s="5">
        <v>51</v>
      </c>
      <c r="D192">
        <v>16</v>
      </c>
      <c r="E192">
        <v>44</v>
      </c>
      <c r="F192">
        <v>5</v>
      </c>
      <c r="G192">
        <v>0</v>
      </c>
      <c r="H192">
        <v>0</v>
      </c>
      <c r="I192" s="9">
        <v>208938.33</v>
      </c>
      <c r="O192">
        <v>2</v>
      </c>
      <c r="P192">
        <v>113</v>
      </c>
      <c r="Q192">
        <v>512</v>
      </c>
      <c r="R192">
        <v>127</v>
      </c>
      <c r="S192" s="31">
        <f t="shared" si="8"/>
        <v>2.5681818181818183</v>
      </c>
      <c r="T192" s="14">
        <f t="shared" si="7"/>
        <v>13058.645624999999</v>
      </c>
    </row>
    <row r="193" spans="1:20" x14ac:dyDescent="0.25">
      <c r="A193" s="7">
        <v>192</v>
      </c>
      <c r="B193" t="s">
        <v>184</v>
      </c>
      <c r="C193" s="5">
        <v>47</v>
      </c>
      <c r="D193">
        <v>36</v>
      </c>
      <c r="E193">
        <v>90</v>
      </c>
      <c r="F193">
        <v>10</v>
      </c>
      <c r="G193">
        <v>0</v>
      </c>
      <c r="H193">
        <v>0</v>
      </c>
      <c r="I193" s="9">
        <v>207958.39999999999</v>
      </c>
      <c r="J193">
        <v>274.60000000000002</v>
      </c>
      <c r="K193">
        <v>69.400000000000006</v>
      </c>
      <c r="L193">
        <v>61.9</v>
      </c>
      <c r="M193">
        <v>1.8029999999999999</v>
      </c>
      <c r="N193">
        <v>48.8</v>
      </c>
      <c r="O193">
        <v>3</v>
      </c>
      <c r="P193">
        <v>259</v>
      </c>
      <c r="Q193">
        <v>1065</v>
      </c>
      <c r="R193">
        <v>263</v>
      </c>
      <c r="S193" s="31">
        <f t="shared" si="8"/>
        <v>2.8777777777777778</v>
      </c>
      <c r="T193" s="14">
        <f t="shared" si="7"/>
        <v>5776.6222222222223</v>
      </c>
    </row>
    <row r="194" spans="1:20" x14ac:dyDescent="0.25">
      <c r="A194" s="7">
        <v>193</v>
      </c>
      <c r="B194" t="s">
        <v>302</v>
      </c>
      <c r="C194" s="5">
        <v>42</v>
      </c>
      <c r="D194">
        <v>20</v>
      </c>
      <c r="E194">
        <v>60</v>
      </c>
      <c r="F194">
        <v>10</v>
      </c>
      <c r="G194">
        <v>0</v>
      </c>
      <c r="H194">
        <v>0</v>
      </c>
      <c r="I194" s="9">
        <v>207077.16</v>
      </c>
      <c r="J194">
        <v>285.8</v>
      </c>
      <c r="K194">
        <v>57.8</v>
      </c>
      <c r="L194">
        <v>61.5</v>
      </c>
      <c r="M194">
        <v>1.7549999999999999</v>
      </c>
      <c r="N194">
        <v>48.2</v>
      </c>
      <c r="O194">
        <v>7</v>
      </c>
      <c r="P194">
        <v>200</v>
      </c>
      <c r="Q194">
        <v>642</v>
      </c>
      <c r="R194">
        <v>184</v>
      </c>
      <c r="S194" s="31">
        <f t="shared" ref="S194:S201" si="9">P194/E194</f>
        <v>3.3333333333333335</v>
      </c>
      <c r="T194" s="14">
        <f t="shared" si="7"/>
        <v>10353.858</v>
      </c>
    </row>
    <row r="195" spans="1:20" x14ac:dyDescent="0.25">
      <c r="A195" s="7">
        <v>194</v>
      </c>
      <c r="B195" t="s">
        <v>127</v>
      </c>
      <c r="C195" s="5">
        <v>51</v>
      </c>
      <c r="D195">
        <v>18</v>
      </c>
      <c r="E195">
        <v>50</v>
      </c>
      <c r="F195">
        <v>8</v>
      </c>
      <c r="G195">
        <v>0</v>
      </c>
      <c r="H195">
        <v>0</v>
      </c>
      <c r="I195" s="9">
        <v>203667.45</v>
      </c>
      <c r="J195">
        <v>274.8</v>
      </c>
      <c r="K195">
        <v>57.5</v>
      </c>
      <c r="L195">
        <v>59.3</v>
      </c>
      <c r="M195">
        <v>1.7769999999999999</v>
      </c>
      <c r="N195">
        <v>52.2</v>
      </c>
      <c r="O195">
        <v>1</v>
      </c>
      <c r="P195">
        <v>153</v>
      </c>
      <c r="Q195">
        <v>568</v>
      </c>
      <c r="R195">
        <v>158</v>
      </c>
      <c r="S195" s="31">
        <f t="shared" si="9"/>
        <v>3.06</v>
      </c>
      <c r="T195" s="14">
        <f t="shared" ref="T195:T201" si="10">I195/D195</f>
        <v>11314.858333333334</v>
      </c>
    </row>
    <row r="196" spans="1:20" x14ac:dyDescent="0.25">
      <c r="A196" s="7">
        <v>195</v>
      </c>
      <c r="B196" t="s">
        <v>156</v>
      </c>
      <c r="C196" s="5">
        <v>42</v>
      </c>
      <c r="D196">
        <v>21</v>
      </c>
      <c r="E196">
        <v>54</v>
      </c>
      <c r="F196">
        <v>8</v>
      </c>
      <c r="G196">
        <v>0</v>
      </c>
      <c r="H196">
        <v>0</v>
      </c>
      <c r="I196" s="9">
        <v>192134.33</v>
      </c>
      <c r="J196">
        <v>307.3</v>
      </c>
      <c r="K196">
        <v>52.5</v>
      </c>
      <c r="L196">
        <v>60.9</v>
      </c>
      <c r="M196">
        <v>1.79</v>
      </c>
      <c r="N196">
        <v>43.2</v>
      </c>
      <c r="O196">
        <v>4</v>
      </c>
      <c r="P196">
        <v>170</v>
      </c>
      <c r="Q196">
        <v>513</v>
      </c>
      <c r="R196">
        <v>161</v>
      </c>
      <c r="S196" s="31">
        <f t="shared" si="9"/>
        <v>3.1481481481481484</v>
      </c>
      <c r="T196" s="14">
        <f t="shared" si="10"/>
        <v>9149.2538095238087</v>
      </c>
    </row>
    <row r="197" spans="1:20" x14ac:dyDescent="0.25">
      <c r="A197" s="7">
        <v>196</v>
      </c>
      <c r="B197" t="s">
        <v>303</v>
      </c>
      <c r="C197" s="5">
        <v>28</v>
      </c>
      <c r="D197">
        <v>25</v>
      </c>
      <c r="E197">
        <v>67</v>
      </c>
      <c r="F197">
        <v>10</v>
      </c>
      <c r="G197">
        <v>0</v>
      </c>
      <c r="H197">
        <v>0</v>
      </c>
      <c r="I197" s="9">
        <v>187252.36</v>
      </c>
      <c r="J197">
        <v>300.5</v>
      </c>
      <c r="K197">
        <v>59.8</v>
      </c>
      <c r="L197">
        <v>66.8</v>
      </c>
      <c r="M197">
        <v>1.8420000000000001</v>
      </c>
      <c r="N197">
        <v>39.1</v>
      </c>
      <c r="O197">
        <v>5</v>
      </c>
      <c r="P197">
        <v>222</v>
      </c>
      <c r="Q197">
        <v>734</v>
      </c>
      <c r="R197">
        <v>191</v>
      </c>
      <c r="S197" s="31">
        <f t="shared" si="9"/>
        <v>3.3134328358208953</v>
      </c>
      <c r="T197" s="14">
        <f t="shared" si="10"/>
        <v>7490.094399999999</v>
      </c>
    </row>
    <row r="198" spans="1:20" x14ac:dyDescent="0.25">
      <c r="A198" s="7">
        <v>197</v>
      </c>
      <c r="B198" t="s">
        <v>123</v>
      </c>
      <c r="C198" s="5">
        <v>39</v>
      </c>
      <c r="D198">
        <v>21</v>
      </c>
      <c r="E198">
        <v>67</v>
      </c>
      <c r="F198">
        <v>12</v>
      </c>
      <c r="G198">
        <v>0</v>
      </c>
      <c r="H198">
        <v>0</v>
      </c>
      <c r="I198" s="9">
        <v>183410.5</v>
      </c>
      <c r="J198">
        <v>299.2</v>
      </c>
      <c r="K198">
        <v>66</v>
      </c>
      <c r="L198">
        <v>69.099999999999994</v>
      </c>
      <c r="M198">
        <v>1.8089999999999999</v>
      </c>
      <c r="N198">
        <v>36.4</v>
      </c>
      <c r="O198">
        <v>7</v>
      </c>
      <c r="P198">
        <v>229</v>
      </c>
      <c r="Q198">
        <v>754</v>
      </c>
      <c r="R198">
        <v>193</v>
      </c>
      <c r="S198" s="31">
        <f t="shared" si="9"/>
        <v>3.4179104477611939</v>
      </c>
      <c r="T198" s="14">
        <f t="shared" si="10"/>
        <v>8733.8333333333339</v>
      </c>
    </row>
    <row r="199" spans="1:20" x14ac:dyDescent="0.25">
      <c r="A199" s="7">
        <v>198</v>
      </c>
      <c r="B199" t="s">
        <v>76</v>
      </c>
      <c r="C199" s="5">
        <v>42</v>
      </c>
      <c r="D199">
        <v>15</v>
      </c>
      <c r="E199">
        <v>47</v>
      </c>
      <c r="F199">
        <v>7</v>
      </c>
      <c r="G199">
        <v>0</v>
      </c>
      <c r="H199">
        <v>0</v>
      </c>
      <c r="I199" s="9">
        <v>175727.27</v>
      </c>
      <c r="O199">
        <v>3</v>
      </c>
      <c r="P199">
        <v>155</v>
      </c>
      <c r="Q199">
        <v>535</v>
      </c>
      <c r="R199">
        <v>127</v>
      </c>
      <c r="S199" s="31">
        <f t="shared" si="9"/>
        <v>3.2978723404255321</v>
      </c>
      <c r="T199" s="14">
        <f t="shared" si="10"/>
        <v>11715.151333333333</v>
      </c>
    </row>
    <row r="200" spans="1:20" x14ac:dyDescent="0.25">
      <c r="A200" s="7">
        <v>199</v>
      </c>
      <c r="B200" t="s">
        <v>133</v>
      </c>
      <c r="C200" s="5">
        <v>38</v>
      </c>
      <c r="D200">
        <v>9</v>
      </c>
      <c r="E200">
        <v>30</v>
      </c>
      <c r="F200">
        <v>6</v>
      </c>
      <c r="G200">
        <v>1</v>
      </c>
      <c r="H200">
        <v>0</v>
      </c>
      <c r="I200" s="9">
        <v>174674</v>
      </c>
      <c r="O200">
        <v>3</v>
      </c>
      <c r="P200">
        <v>113</v>
      </c>
      <c r="Q200">
        <v>325</v>
      </c>
      <c r="R200">
        <v>88</v>
      </c>
      <c r="S200" s="31">
        <f t="shared" si="9"/>
        <v>3.7666666666666666</v>
      </c>
      <c r="T200" s="14">
        <f t="shared" si="10"/>
        <v>19408.222222222223</v>
      </c>
    </row>
    <row r="201" spans="1:20" x14ac:dyDescent="0.25">
      <c r="A201" s="7">
        <v>200</v>
      </c>
      <c r="B201" t="s">
        <v>200</v>
      </c>
      <c r="C201" s="5">
        <v>42</v>
      </c>
      <c r="D201">
        <v>27</v>
      </c>
      <c r="E201">
        <v>72</v>
      </c>
      <c r="F201">
        <v>8</v>
      </c>
      <c r="G201">
        <v>1</v>
      </c>
      <c r="H201">
        <v>0</v>
      </c>
      <c r="I201" s="9">
        <v>165152.42000000001</v>
      </c>
      <c r="J201">
        <v>283.60000000000002</v>
      </c>
      <c r="K201">
        <v>56.3</v>
      </c>
      <c r="L201">
        <v>56.8</v>
      </c>
      <c r="M201">
        <v>1.7949999999999999</v>
      </c>
      <c r="N201">
        <v>41.3</v>
      </c>
      <c r="O201">
        <v>8</v>
      </c>
      <c r="P201">
        <v>207</v>
      </c>
      <c r="Q201">
        <v>771</v>
      </c>
      <c r="R201">
        <v>270</v>
      </c>
      <c r="S201" s="31">
        <f t="shared" si="9"/>
        <v>2.875</v>
      </c>
      <c r="T201" s="14">
        <f t="shared" si="10"/>
        <v>6116.7562962962966</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dimension ref="A1:T201"/>
  <sheetViews>
    <sheetView workbookViewId="0"/>
  </sheetViews>
  <sheetFormatPr defaultRowHeight="15" x14ac:dyDescent="0.25"/>
  <cols>
    <col min="1" max="1" width="9.140625" style="7"/>
    <col min="2" max="2" width="18.5703125" bestFit="1" customWidth="1"/>
    <col min="3" max="3" width="4.5703125" bestFit="1" customWidth="1"/>
    <col min="4" max="4" width="7.7109375" bestFit="1" customWidth="1"/>
    <col min="5" max="5" width="8.5703125" bestFit="1" customWidth="1"/>
    <col min="6" max="6" width="11.140625" bestFit="1" customWidth="1"/>
    <col min="7" max="7" width="7" bestFit="1" customWidth="1"/>
    <col min="8" max="8" width="5.85546875" bestFit="1" customWidth="1"/>
    <col min="9" max="9" width="11.85546875" style="9" customWidth="1"/>
    <col min="10" max="10" width="12.85546875" bestFit="1" customWidth="1"/>
    <col min="11" max="11" width="15.5703125" bestFit="1" customWidth="1"/>
    <col min="12" max="12" width="19.7109375" bestFit="1" customWidth="1"/>
    <col min="13" max="13" width="15.28515625" bestFit="1" customWidth="1"/>
    <col min="14" max="14" width="13.140625" bestFit="1" customWidth="1"/>
    <col min="19" max="19" width="13.85546875" bestFit="1" customWidth="1"/>
    <col min="20" max="20" width="14.42578125" bestFit="1" customWidth="1"/>
  </cols>
  <sheetData>
    <row r="1" spans="1:20" x14ac:dyDescent="0.25">
      <c r="A1" s="6" t="s">
        <v>457</v>
      </c>
      <c r="B1" s="4" t="s">
        <v>373</v>
      </c>
      <c r="C1" s="3" t="s">
        <v>374</v>
      </c>
      <c r="D1" s="3" t="s">
        <v>375</v>
      </c>
      <c r="E1" s="3" t="s">
        <v>376</v>
      </c>
      <c r="F1" s="3" t="s">
        <v>390</v>
      </c>
      <c r="G1" s="3" t="s">
        <v>377</v>
      </c>
      <c r="H1" s="3" t="s">
        <v>378</v>
      </c>
      <c r="I1" s="10" t="s">
        <v>379</v>
      </c>
      <c r="J1" s="3" t="s">
        <v>380</v>
      </c>
      <c r="K1" s="3" t="s">
        <v>381</v>
      </c>
      <c r="L1" s="3" t="s">
        <v>383</v>
      </c>
      <c r="M1" s="3" t="s">
        <v>382</v>
      </c>
      <c r="N1" s="3" t="s">
        <v>384</v>
      </c>
      <c r="O1" s="3" t="s">
        <v>385</v>
      </c>
      <c r="P1" s="3" t="s">
        <v>386</v>
      </c>
      <c r="Q1" s="3" t="s">
        <v>387</v>
      </c>
      <c r="R1" s="3" t="s">
        <v>388</v>
      </c>
      <c r="S1" s="3" t="s">
        <v>389</v>
      </c>
      <c r="T1" s="4" t="s">
        <v>746</v>
      </c>
    </row>
    <row r="2" spans="1:20" x14ac:dyDescent="0.25">
      <c r="A2" s="7">
        <v>1</v>
      </c>
      <c r="B2" t="s">
        <v>1</v>
      </c>
      <c r="C2" s="5">
        <v>33</v>
      </c>
      <c r="D2">
        <v>16</v>
      </c>
      <c r="E2">
        <v>61</v>
      </c>
      <c r="F2">
        <v>16</v>
      </c>
      <c r="G2">
        <v>12</v>
      </c>
      <c r="H2">
        <v>7</v>
      </c>
      <c r="I2" s="9">
        <v>10867052</v>
      </c>
      <c r="J2">
        <v>302.39999999999998</v>
      </c>
      <c r="K2">
        <v>59.8</v>
      </c>
      <c r="L2">
        <v>69.900000000000006</v>
      </c>
      <c r="M2">
        <v>1.7330000000000001</v>
      </c>
      <c r="N2">
        <v>52</v>
      </c>
      <c r="O2">
        <v>11</v>
      </c>
      <c r="P2">
        <v>248</v>
      </c>
      <c r="Q2">
        <v>698</v>
      </c>
      <c r="R2">
        <v>124</v>
      </c>
      <c r="S2" s="31">
        <f t="shared" ref="S2:S33" si="0">P2/E2</f>
        <v>4.0655737704918034</v>
      </c>
      <c r="T2" s="14">
        <f>I2/D2</f>
        <v>679190.75</v>
      </c>
    </row>
    <row r="3" spans="1:20" x14ac:dyDescent="0.25">
      <c r="A3" s="7">
        <v>2</v>
      </c>
      <c r="B3" t="s">
        <v>26</v>
      </c>
      <c r="C3" s="5">
        <v>38</v>
      </c>
      <c r="D3">
        <v>22</v>
      </c>
      <c r="E3">
        <v>73</v>
      </c>
      <c r="F3">
        <v>16</v>
      </c>
      <c r="G3">
        <v>7</v>
      </c>
      <c r="H3">
        <v>3</v>
      </c>
      <c r="I3" s="9">
        <v>5819988</v>
      </c>
      <c r="J3">
        <v>298.10000000000002</v>
      </c>
      <c r="K3">
        <v>56.9</v>
      </c>
      <c r="L3">
        <v>63.2</v>
      </c>
      <c r="M3">
        <v>1.7509999999999999</v>
      </c>
      <c r="N3">
        <v>50.9</v>
      </c>
      <c r="O3">
        <v>11</v>
      </c>
      <c r="P3">
        <v>266</v>
      </c>
      <c r="Q3">
        <v>814</v>
      </c>
      <c r="R3">
        <v>169</v>
      </c>
      <c r="S3" s="31">
        <f t="shared" si="0"/>
        <v>3.6438356164383561</v>
      </c>
      <c r="T3" s="14">
        <f t="shared" ref="T3:T66" si="1">I3/D3</f>
        <v>264544.90909090912</v>
      </c>
    </row>
    <row r="4" spans="1:20" x14ac:dyDescent="0.25">
      <c r="A4" s="7">
        <v>3</v>
      </c>
      <c r="B4" t="s">
        <v>2</v>
      </c>
      <c r="C4" s="5">
        <v>46</v>
      </c>
      <c r="D4">
        <v>27</v>
      </c>
      <c r="E4">
        <v>101</v>
      </c>
      <c r="F4">
        <v>25</v>
      </c>
      <c r="G4">
        <v>7</v>
      </c>
      <c r="H4">
        <v>2</v>
      </c>
      <c r="I4" s="9">
        <v>4728376.5</v>
      </c>
      <c r="J4">
        <v>293.8</v>
      </c>
      <c r="K4">
        <v>59.7</v>
      </c>
      <c r="L4">
        <v>65.599999999999994</v>
      </c>
      <c r="M4">
        <v>1.768</v>
      </c>
      <c r="N4">
        <v>53.3</v>
      </c>
      <c r="O4">
        <v>12</v>
      </c>
      <c r="P4">
        <v>366</v>
      </c>
      <c r="Q4">
        <v>1141</v>
      </c>
      <c r="R4">
        <v>272</v>
      </c>
      <c r="S4" s="31">
        <f t="shared" si="0"/>
        <v>3.6237623762376239</v>
      </c>
      <c r="T4" s="14">
        <f t="shared" si="1"/>
        <v>175125.05555555556</v>
      </c>
    </row>
    <row r="5" spans="1:20" x14ac:dyDescent="0.25">
      <c r="A5" s="7">
        <v>4</v>
      </c>
      <c r="B5" t="s">
        <v>190</v>
      </c>
      <c r="C5" s="5">
        <v>42</v>
      </c>
      <c r="D5">
        <v>23</v>
      </c>
      <c r="E5">
        <v>80</v>
      </c>
      <c r="F5">
        <v>19</v>
      </c>
      <c r="G5">
        <v>9</v>
      </c>
      <c r="H5">
        <v>1</v>
      </c>
      <c r="I5" s="9">
        <v>4663077</v>
      </c>
      <c r="J5">
        <v>283.7</v>
      </c>
      <c r="K5">
        <v>63.7</v>
      </c>
      <c r="L5">
        <v>65.8</v>
      </c>
      <c r="M5">
        <v>1.7430000000000001</v>
      </c>
      <c r="N5">
        <v>47.5</v>
      </c>
      <c r="O5">
        <v>5</v>
      </c>
      <c r="P5">
        <v>289</v>
      </c>
      <c r="Q5">
        <v>932</v>
      </c>
      <c r="R5">
        <v>191</v>
      </c>
      <c r="S5" s="31">
        <f t="shared" si="0"/>
        <v>3.6124999999999998</v>
      </c>
      <c r="T5" s="14">
        <f t="shared" si="1"/>
        <v>202742.47826086957</v>
      </c>
    </row>
    <row r="6" spans="1:20" x14ac:dyDescent="0.25">
      <c r="A6" s="7">
        <v>5</v>
      </c>
      <c r="B6" t="s">
        <v>38</v>
      </c>
      <c r="C6" s="5">
        <v>39</v>
      </c>
      <c r="D6">
        <v>25</v>
      </c>
      <c r="E6">
        <v>88</v>
      </c>
      <c r="F6">
        <v>20</v>
      </c>
      <c r="G6">
        <v>7</v>
      </c>
      <c r="H6">
        <v>2</v>
      </c>
      <c r="I6" s="9">
        <v>4587859</v>
      </c>
      <c r="J6">
        <v>284.10000000000002</v>
      </c>
      <c r="K6">
        <v>64.7</v>
      </c>
      <c r="L6">
        <v>64.5</v>
      </c>
      <c r="M6">
        <v>1.778</v>
      </c>
      <c r="N6">
        <v>58.4</v>
      </c>
      <c r="O6">
        <v>5</v>
      </c>
      <c r="P6">
        <v>307</v>
      </c>
      <c r="Q6">
        <v>1001</v>
      </c>
      <c r="R6">
        <v>216</v>
      </c>
      <c r="S6" s="31">
        <f t="shared" si="0"/>
        <v>3.4886363636363638</v>
      </c>
      <c r="T6" s="14">
        <f t="shared" si="1"/>
        <v>183514.36</v>
      </c>
    </row>
    <row r="7" spans="1:20" x14ac:dyDescent="0.25">
      <c r="A7" s="7">
        <v>6</v>
      </c>
      <c r="B7" t="s">
        <v>27</v>
      </c>
      <c r="C7" s="5">
        <v>33</v>
      </c>
      <c r="D7">
        <v>23</v>
      </c>
      <c r="E7">
        <v>80</v>
      </c>
      <c r="F7">
        <v>18</v>
      </c>
      <c r="G7">
        <v>10</v>
      </c>
      <c r="H7">
        <v>1</v>
      </c>
      <c r="I7" s="9">
        <v>4550040</v>
      </c>
      <c r="J7">
        <v>289.89999999999998</v>
      </c>
      <c r="K7">
        <v>59.1</v>
      </c>
      <c r="L7">
        <v>60.8</v>
      </c>
      <c r="M7">
        <v>1.7589999999999999</v>
      </c>
      <c r="N7">
        <v>52.7</v>
      </c>
      <c r="O7">
        <v>7</v>
      </c>
      <c r="P7">
        <v>292</v>
      </c>
      <c r="Q7">
        <v>909</v>
      </c>
      <c r="R7">
        <v>207</v>
      </c>
      <c r="S7" s="31">
        <f t="shared" si="0"/>
        <v>3.65</v>
      </c>
      <c r="T7" s="14">
        <f t="shared" si="1"/>
        <v>197827.82608695651</v>
      </c>
    </row>
    <row r="8" spans="1:20" x14ac:dyDescent="0.25">
      <c r="A8" s="7">
        <v>7</v>
      </c>
      <c r="B8" t="s">
        <v>4</v>
      </c>
      <c r="C8" s="5">
        <v>39</v>
      </c>
      <c r="D8">
        <v>24</v>
      </c>
      <c r="E8">
        <v>84</v>
      </c>
      <c r="F8">
        <v>20</v>
      </c>
      <c r="G8">
        <v>8</v>
      </c>
      <c r="H8">
        <v>1</v>
      </c>
      <c r="I8" s="9">
        <v>4154046</v>
      </c>
      <c r="J8">
        <v>279.7</v>
      </c>
      <c r="K8">
        <v>74.400000000000006</v>
      </c>
      <c r="L8">
        <v>68.599999999999994</v>
      </c>
      <c r="M8">
        <v>1.778</v>
      </c>
      <c r="N8">
        <v>50.9</v>
      </c>
      <c r="O8">
        <v>3</v>
      </c>
      <c r="P8">
        <v>302</v>
      </c>
      <c r="Q8">
        <v>973</v>
      </c>
      <c r="R8">
        <v>203</v>
      </c>
      <c r="S8" s="31">
        <f t="shared" si="0"/>
        <v>3.5952380952380953</v>
      </c>
      <c r="T8" s="14">
        <f t="shared" si="1"/>
        <v>173085.25</v>
      </c>
    </row>
    <row r="9" spans="1:20" x14ac:dyDescent="0.25">
      <c r="A9" s="7">
        <v>8</v>
      </c>
      <c r="B9" t="s">
        <v>202</v>
      </c>
      <c r="C9" s="5">
        <v>33</v>
      </c>
      <c r="D9">
        <v>23</v>
      </c>
      <c r="E9">
        <v>78</v>
      </c>
      <c r="F9">
        <v>18</v>
      </c>
      <c r="G9">
        <v>5</v>
      </c>
      <c r="H9">
        <v>2</v>
      </c>
      <c r="I9" s="9">
        <v>3922337.8</v>
      </c>
      <c r="J9">
        <v>280.39999999999998</v>
      </c>
      <c r="K9">
        <v>73</v>
      </c>
      <c r="L9">
        <v>62.8</v>
      </c>
      <c r="M9">
        <v>1.7769999999999999</v>
      </c>
      <c r="N9">
        <v>48</v>
      </c>
      <c r="O9">
        <v>6</v>
      </c>
      <c r="P9">
        <v>242</v>
      </c>
      <c r="Q9">
        <v>904</v>
      </c>
      <c r="R9">
        <v>195</v>
      </c>
      <c r="S9" s="31">
        <f t="shared" si="0"/>
        <v>3.1025641025641026</v>
      </c>
      <c r="T9" s="14">
        <f t="shared" si="1"/>
        <v>170536.42608695652</v>
      </c>
    </row>
    <row r="10" spans="1:20" x14ac:dyDescent="0.25">
      <c r="A10" s="7">
        <v>9</v>
      </c>
      <c r="B10" t="s">
        <v>95</v>
      </c>
      <c r="C10" s="5">
        <v>29</v>
      </c>
      <c r="D10">
        <v>19</v>
      </c>
      <c r="E10">
        <v>67</v>
      </c>
      <c r="F10">
        <v>16</v>
      </c>
      <c r="G10">
        <v>7</v>
      </c>
      <c r="H10">
        <v>0</v>
      </c>
      <c r="I10" s="9">
        <v>3721184.8</v>
      </c>
      <c r="J10">
        <v>294.2</v>
      </c>
      <c r="K10">
        <v>56.3</v>
      </c>
      <c r="L10">
        <v>63.6</v>
      </c>
      <c r="M10">
        <v>1.7509999999999999</v>
      </c>
      <c r="N10">
        <v>53.1</v>
      </c>
      <c r="O10">
        <v>6</v>
      </c>
      <c r="P10">
        <v>243</v>
      </c>
      <c r="Q10">
        <v>760</v>
      </c>
      <c r="R10">
        <v>175</v>
      </c>
      <c r="S10" s="31">
        <f t="shared" si="0"/>
        <v>3.6268656716417911</v>
      </c>
      <c r="T10" s="14">
        <f t="shared" si="1"/>
        <v>195851.83157894737</v>
      </c>
    </row>
    <row r="11" spans="1:20" x14ac:dyDescent="0.25">
      <c r="A11" s="7">
        <v>10</v>
      </c>
      <c r="B11" t="s">
        <v>66</v>
      </c>
      <c r="C11" s="5">
        <v>28</v>
      </c>
      <c r="D11">
        <v>23</v>
      </c>
      <c r="E11">
        <v>82</v>
      </c>
      <c r="F11">
        <v>19</v>
      </c>
      <c r="G11">
        <v>7</v>
      </c>
      <c r="H11">
        <v>1</v>
      </c>
      <c r="I11" s="9">
        <v>3441118.8</v>
      </c>
      <c r="J11">
        <v>291.89999999999998</v>
      </c>
      <c r="K11">
        <v>60</v>
      </c>
      <c r="L11">
        <v>58.9</v>
      </c>
      <c r="M11">
        <v>1.7509999999999999</v>
      </c>
      <c r="N11">
        <v>57.5</v>
      </c>
      <c r="O11">
        <v>5</v>
      </c>
      <c r="P11">
        <v>297</v>
      </c>
      <c r="Q11">
        <v>919</v>
      </c>
      <c r="R11">
        <v>223</v>
      </c>
      <c r="S11" s="31">
        <f t="shared" si="0"/>
        <v>3.6219512195121952</v>
      </c>
      <c r="T11" s="14">
        <f t="shared" si="1"/>
        <v>149613.86086956522</v>
      </c>
    </row>
    <row r="12" spans="1:20" x14ac:dyDescent="0.25">
      <c r="A12" s="7">
        <v>11</v>
      </c>
      <c r="B12" t="s">
        <v>70</v>
      </c>
      <c r="C12" s="5">
        <v>28</v>
      </c>
      <c r="D12">
        <v>19</v>
      </c>
      <c r="E12">
        <v>69</v>
      </c>
      <c r="F12">
        <v>17</v>
      </c>
      <c r="G12">
        <v>6</v>
      </c>
      <c r="H12">
        <v>1</v>
      </c>
      <c r="I12" s="9">
        <v>3413184.8</v>
      </c>
      <c r="J12">
        <v>300.89999999999998</v>
      </c>
      <c r="K12">
        <v>59.2</v>
      </c>
      <c r="L12">
        <v>64.5</v>
      </c>
      <c r="M12">
        <v>1.7549999999999999</v>
      </c>
      <c r="N12">
        <v>52</v>
      </c>
      <c r="O12">
        <v>6</v>
      </c>
      <c r="P12">
        <v>266</v>
      </c>
      <c r="Q12">
        <v>739</v>
      </c>
      <c r="R12">
        <v>210</v>
      </c>
      <c r="S12" s="31">
        <f t="shared" si="0"/>
        <v>3.8550724637681157</v>
      </c>
      <c r="T12" s="14">
        <f t="shared" si="1"/>
        <v>179641.30526315788</v>
      </c>
    </row>
    <row r="13" spans="1:20" x14ac:dyDescent="0.25">
      <c r="A13" s="7">
        <v>12</v>
      </c>
      <c r="B13" t="s">
        <v>19</v>
      </c>
      <c r="C13" s="5">
        <v>44</v>
      </c>
      <c r="D13">
        <v>23</v>
      </c>
      <c r="E13">
        <v>81</v>
      </c>
      <c r="F13">
        <v>19</v>
      </c>
      <c r="G13">
        <v>10</v>
      </c>
      <c r="H13">
        <v>1</v>
      </c>
      <c r="I13" s="9">
        <v>3114288.5</v>
      </c>
      <c r="J13">
        <v>279.60000000000002</v>
      </c>
      <c r="K13">
        <v>71.400000000000006</v>
      </c>
      <c r="L13">
        <v>64.3</v>
      </c>
      <c r="M13">
        <v>1.77</v>
      </c>
      <c r="N13">
        <v>53.2</v>
      </c>
      <c r="O13">
        <v>10</v>
      </c>
      <c r="P13">
        <v>266</v>
      </c>
      <c r="Q13">
        <v>944</v>
      </c>
      <c r="R13">
        <v>217</v>
      </c>
      <c r="S13" s="31">
        <f t="shared" si="0"/>
        <v>3.2839506172839505</v>
      </c>
      <c r="T13" s="14">
        <f t="shared" si="1"/>
        <v>135403.84782608695</v>
      </c>
    </row>
    <row r="14" spans="1:20" x14ac:dyDescent="0.25">
      <c r="A14" s="7">
        <v>13</v>
      </c>
      <c r="B14" t="s">
        <v>45</v>
      </c>
      <c r="C14" s="5">
        <v>49</v>
      </c>
      <c r="D14">
        <v>28</v>
      </c>
      <c r="E14">
        <v>95</v>
      </c>
      <c r="F14">
        <v>19</v>
      </c>
      <c r="G14">
        <v>6</v>
      </c>
      <c r="H14">
        <v>1</v>
      </c>
      <c r="I14" s="9">
        <v>2993331.8</v>
      </c>
      <c r="J14">
        <v>290.2</v>
      </c>
      <c r="K14">
        <v>65.099999999999994</v>
      </c>
      <c r="L14">
        <v>61.4</v>
      </c>
      <c r="M14">
        <v>1.758</v>
      </c>
      <c r="N14">
        <v>48.7</v>
      </c>
      <c r="O14">
        <v>8</v>
      </c>
      <c r="P14">
        <v>361</v>
      </c>
      <c r="Q14">
        <v>990</v>
      </c>
      <c r="R14">
        <v>264</v>
      </c>
      <c r="S14" s="31">
        <f t="shared" si="0"/>
        <v>3.8</v>
      </c>
      <c r="T14" s="14">
        <f t="shared" si="1"/>
        <v>106904.70714285714</v>
      </c>
    </row>
    <row r="15" spans="1:20" x14ac:dyDescent="0.25">
      <c r="A15" s="7">
        <v>14</v>
      </c>
      <c r="B15" t="s">
        <v>44</v>
      </c>
      <c r="C15" s="5">
        <v>32</v>
      </c>
      <c r="D15">
        <v>22</v>
      </c>
      <c r="E15">
        <v>79</v>
      </c>
      <c r="F15">
        <v>19</v>
      </c>
      <c r="G15">
        <v>7</v>
      </c>
      <c r="H15">
        <v>0</v>
      </c>
      <c r="I15" s="9">
        <v>2943203</v>
      </c>
      <c r="J15">
        <v>295.3</v>
      </c>
      <c r="K15">
        <v>59</v>
      </c>
      <c r="L15">
        <v>62</v>
      </c>
      <c r="M15">
        <v>1.7669999999999999</v>
      </c>
      <c r="N15">
        <v>59</v>
      </c>
      <c r="O15">
        <v>6</v>
      </c>
      <c r="P15">
        <v>291</v>
      </c>
      <c r="Q15">
        <v>851</v>
      </c>
      <c r="R15">
        <v>237</v>
      </c>
      <c r="S15" s="31">
        <f t="shared" si="0"/>
        <v>3.6835443037974684</v>
      </c>
      <c r="T15" s="14">
        <f t="shared" si="1"/>
        <v>133781.95454545456</v>
      </c>
    </row>
    <row r="16" spans="1:20" x14ac:dyDescent="0.25">
      <c r="A16" s="7">
        <v>15</v>
      </c>
      <c r="B16" t="s">
        <v>31</v>
      </c>
      <c r="C16" s="5">
        <v>45</v>
      </c>
      <c r="D16">
        <v>27</v>
      </c>
      <c r="E16">
        <v>95</v>
      </c>
      <c r="F16">
        <v>20</v>
      </c>
      <c r="G16">
        <v>3</v>
      </c>
      <c r="H16">
        <v>1</v>
      </c>
      <c r="I16" s="9">
        <v>2887596.3</v>
      </c>
      <c r="J16">
        <v>286.10000000000002</v>
      </c>
      <c r="K16">
        <v>63.3</v>
      </c>
      <c r="L16">
        <v>65.5</v>
      </c>
      <c r="M16">
        <v>1.786</v>
      </c>
      <c r="N16">
        <v>50.6</v>
      </c>
      <c r="O16">
        <v>5</v>
      </c>
      <c r="P16">
        <v>336</v>
      </c>
      <c r="Q16">
        <v>1076</v>
      </c>
      <c r="R16">
        <v>255</v>
      </c>
      <c r="S16" s="31">
        <f t="shared" si="0"/>
        <v>3.5368421052631578</v>
      </c>
      <c r="T16" s="14">
        <f t="shared" si="1"/>
        <v>106948.0111111111</v>
      </c>
    </row>
    <row r="17" spans="1:20" x14ac:dyDescent="0.25">
      <c r="A17" s="7">
        <v>16</v>
      </c>
      <c r="B17" t="s">
        <v>213</v>
      </c>
      <c r="C17" s="5">
        <v>27</v>
      </c>
      <c r="D17">
        <v>27</v>
      </c>
      <c r="E17">
        <v>91</v>
      </c>
      <c r="F17">
        <v>18</v>
      </c>
      <c r="G17">
        <v>6</v>
      </c>
      <c r="H17">
        <v>1</v>
      </c>
      <c r="I17" s="9">
        <v>2858994.8</v>
      </c>
      <c r="J17">
        <v>296.7</v>
      </c>
      <c r="K17">
        <v>68.099999999999994</v>
      </c>
      <c r="L17">
        <v>66.900000000000006</v>
      </c>
      <c r="M17">
        <v>1.786</v>
      </c>
      <c r="N17">
        <v>48.3</v>
      </c>
      <c r="O17">
        <v>10</v>
      </c>
      <c r="P17">
        <v>322</v>
      </c>
      <c r="Q17">
        <v>1012</v>
      </c>
      <c r="R17">
        <v>255</v>
      </c>
      <c r="S17" s="31">
        <f t="shared" si="0"/>
        <v>3.5384615384615383</v>
      </c>
      <c r="T17" s="14">
        <f t="shared" si="1"/>
        <v>105888.69629629629</v>
      </c>
    </row>
    <row r="18" spans="1:20" x14ac:dyDescent="0.25">
      <c r="A18" s="7">
        <v>17</v>
      </c>
      <c r="B18" t="s">
        <v>304</v>
      </c>
      <c r="C18" s="5">
        <v>28</v>
      </c>
      <c r="D18">
        <v>29</v>
      </c>
      <c r="E18">
        <v>105</v>
      </c>
      <c r="F18">
        <v>23</v>
      </c>
      <c r="G18">
        <v>6</v>
      </c>
      <c r="H18">
        <v>1</v>
      </c>
      <c r="I18" s="9">
        <v>2836643.5</v>
      </c>
      <c r="J18">
        <v>285.60000000000002</v>
      </c>
      <c r="K18">
        <v>59.8</v>
      </c>
      <c r="L18">
        <v>62.1</v>
      </c>
      <c r="M18">
        <v>1.766</v>
      </c>
      <c r="N18">
        <v>53.3</v>
      </c>
      <c r="O18">
        <v>7</v>
      </c>
      <c r="P18">
        <v>356</v>
      </c>
      <c r="Q18">
        <v>1234</v>
      </c>
      <c r="R18">
        <v>263</v>
      </c>
      <c r="S18" s="31">
        <f t="shared" si="0"/>
        <v>3.3904761904761904</v>
      </c>
      <c r="T18" s="14">
        <f t="shared" si="1"/>
        <v>97815.293103448275</v>
      </c>
    </row>
    <row r="19" spans="1:20" x14ac:dyDescent="0.25">
      <c r="A19" s="7">
        <v>18</v>
      </c>
      <c r="B19" t="s">
        <v>17</v>
      </c>
      <c r="C19" s="5">
        <v>29</v>
      </c>
      <c r="D19">
        <v>26</v>
      </c>
      <c r="E19">
        <v>87</v>
      </c>
      <c r="F19">
        <v>18</v>
      </c>
      <c r="G19">
        <v>5</v>
      </c>
      <c r="H19">
        <v>1</v>
      </c>
      <c r="I19" s="9">
        <v>2832090.8</v>
      </c>
      <c r="J19">
        <v>299.8</v>
      </c>
      <c r="K19">
        <v>49.5</v>
      </c>
      <c r="L19">
        <v>63.4</v>
      </c>
      <c r="M19">
        <v>1.8069999999999999</v>
      </c>
      <c r="N19">
        <v>56.2</v>
      </c>
      <c r="O19">
        <v>9</v>
      </c>
      <c r="P19">
        <v>277</v>
      </c>
      <c r="Q19">
        <v>968</v>
      </c>
      <c r="R19">
        <v>259</v>
      </c>
      <c r="S19" s="31">
        <f t="shared" si="0"/>
        <v>3.1839080459770117</v>
      </c>
      <c r="T19" s="14">
        <f t="shared" si="1"/>
        <v>108926.56923076922</v>
      </c>
    </row>
    <row r="20" spans="1:20" x14ac:dyDescent="0.25">
      <c r="A20" s="7">
        <v>19</v>
      </c>
      <c r="B20" t="s">
        <v>207</v>
      </c>
      <c r="C20" s="5">
        <v>28</v>
      </c>
      <c r="D20">
        <v>16</v>
      </c>
      <c r="E20">
        <v>59</v>
      </c>
      <c r="F20">
        <v>15</v>
      </c>
      <c r="G20">
        <v>7</v>
      </c>
      <c r="H20">
        <v>0</v>
      </c>
      <c r="I20" s="9">
        <v>2705874.8</v>
      </c>
      <c r="J20">
        <v>288.7</v>
      </c>
      <c r="K20">
        <v>63.9</v>
      </c>
      <c r="L20">
        <v>65.7</v>
      </c>
      <c r="M20">
        <v>1.7450000000000001</v>
      </c>
      <c r="N20">
        <v>60.2</v>
      </c>
      <c r="O20">
        <v>7</v>
      </c>
      <c r="P20">
        <v>225</v>
      </c>
      <c r="Q20">
        <v>649</v>
      </c>
      <c r="R20">
        <v>160</v>
      </c>
      <c r="S20" s="31">
        <f t="shared" si="0"/>
        <v>3.8135593220338984</v>
      </c>
      <c r="T20" s="14">
        <f t="shared" si="1"/>
        <v>169117.17499999999</v>
      </c>
    </row>
    <row r="21" spans="1:20" x14ac:dyDescent="0.25">
      <c r="A21" s="7">
        <v>20</v>
      </c>
      <c r="B21" t="s">
        <v>7</v>
      </c>
      <c r="C21" s="5">
        <v>39</v>
      </c>
      <c r="D21">
        <v>16</v>
      </c>
      <c r="E21">
        <v>58</v>
      </c>
      <c r="F21">
        <v>15</v>
      </c>
      <c r="G21">
        <v>5</v>
      </c>
      <c r="H21">
        <v>0</v>
      </c>
      <c r="I21" s="9">
        <v>2705715.3</v>
      </c>
      <c r="J21">
        <v>297.89999999999998</v>
      </c>
      <c r="K21">
        <v>57</v>
      </c>
      <c r="L21">
        <v>64.7</v>
      </c>
      <c r="M21">
        <v>1.764</v>
      </c>
      <c r="N21">
        <v>52.1</v>
      </c>
      <c r="O21">
        <v>8</v>
      </c>
      <c r="P21">
        <v>211</v>
      </c>
      <c r="Q21">
        <v>650</v>
      </c>
      <c r="R21">
        <v>151</v>
      </c>
      <c r="S21" s="31">
        <f t="shared" si="0"/>
        <v>3.6379310344827585</v>
      </c>
      <c r="T21" s="14">
        <f t="shared" si="1"/>
        <v>169107.20624999999</v>
      </c>
    </row>
    <row r="22" spans="1:20" x14ac:dyDescent="0.25">
      <c r="A22" s="7">
        <v>21</v>
      </c>
      <c r="B22" t="s">
        <v>50</v>
      </c>
      <c r="C22" s="5">
        <v>37</v>
      </c>
      <c r="D22">
        <v>18</v>
      </c>
      <c r="E22">
        <v>64</v>
      </c>
      <c r="F22">
        <v>15</v>
      </c>
      <c r="G22">
        <v>3</v>
      </c>
      <c r="H22">
        <v>1</v>
      </c>
      <c r="I22" s="9">
        <v>2658282.5</v>
      </c>
      <c r="J22">
        <v>293.2</v>
      </c>
      <c r="K22">
        <v>57.5</v>
      </c>
      <c r="L22">
        <v>58.4</v>
      </c>
      <c r="M22">
        <v>1.7549999999999999</v>
      </c>
      <c r="N22">
        <v>46.8</v>
      </c>
      <c r="O22">
        <v>3</v>
      </c>
      <c r="P22">
        <v>227</v>
      </c>
      <c r="Q22">
        <v>721</v>
      </c>
      <c r="R22">
        <v>173</v>
      </c>
      <c r="S22" s="31">
        <f t="shared" si="0"/>
        <v>3.546875</v>
      </c>
      <c r="T22" s="14">
        <f t="shared" si="1"/>
        <v>147682.36111111112</v>
      </c>
    </row>
    <row r="23" spans="1:20" x14ac:dyDescent="0.25">
      <c r="A23" s="7">
        <v>22</v>
      </c>
      <c r="B23" t="s">
        <v>51</v>
      </c>
      <c r="C23" s="5">
        <v>33</v>
      </c>
      <c r="D23">
        <v>19</v>
      </c>
      <c r="E23">
        <v>64</v>
      </c>
      <c r="F23">
        <v>15</v>
      </c>
      <c r="G23">
        <v>6</v>
      </c>
      <c r="H23">
        <v>0</v>
      </c>
      <c r="I23" s="9">
        <v>2615151.7999999998</v>
      </c>
      <c r="J23">
        <v>278.10000000000002</v>
      </c>
      <c r="K23">
        <v>68.900000000000006</v>
      </c>
      <c r="L23">
        <v>61.4</v>
      </c>
      <c r="M23">
        <v>1.7270000000000001</v>
      </c>
      <c r="N23">
        <v>68.099999999999994</v>
      </c>
      <c r="O23">
        <v>7</v>
      </c>
      <c r="P23">
        <v>220</v>
      </c>
      <c r="Q23">
        <v>741</v>
      </c>
      <c r="R23">
        <v>163</v>
      </c>
      <c r="S23" s="31">
        <f t="shared" si="0"/>
        <v>3.4375</v>
      </c>
      <c r="T23" s="14">
        <f t="shared" si="1"/>
        <v>137639.56842105262</v>
      </c>
    </row>
    <row r="24" spans="1:20" x14ac:dyDescent="0.25">
      <c r="A24" s="7">
        <v>23</v>
      </c>
      <c r="B24" t="s">
        <v>305</v>
      </c>
      <c r="C24" s="5">
        <v>35</v>
      </c>
      <c r="D24">
        <v>29</v>
      </c>
      <c r="E24">
        <v>101</v>
      </c>
      <c r="F24">
        <v>20</v>
      </c>
      <c r="G24">
        <v>5</v>
      </c>
      <c r="H24">
        <v>1</v>
      </c>
      <c r="I24" s="9">
        <v>2613211.2999999998</v>
      </c>
      <c r="J24">
        <v>296.60000000000002</v>
      </c>
      <c r="K24">
        <v>64.7</v>
      </c>
      <c r="L24">
        <v>63.3</v>
      </c>
      <c r="M24">
        <v>1.8009999999999999</v>
      </c>
      <c r="N24">
        <v>42.8</v>
      </c>
      <c r="O24">
        <v>9</v>
      </c>
      <c r="P24">
        <v>347</v>
      </c>
      <c r="Q24">
        <v>1144</v>
      </c>
      <c r="R24">
        <v>277</v>
      </c>
      <c r="S24" s="31">
        <f t="shared" si="0"/>
        <v>3.4356435643564356</v>
      </c>
      <c r="T24" s="14">
        <f t="shared" si="1"/>
        <v>90110.73448275862</v>
      </c>
    </row>
    <row r="25" spans="1:20" x14ac:dyDescent="0.25">
      <c r="A25" s="7">
        <v>24</v>
      </c>
      <c r="B25" t="s">
        <v>25</v>
      </c>
      <c r="C25" s="5">
        <v>33</v>
      </c>
      <c r="D25">
        <v>29</v>
      </c>
      <c r="E25">
        <v>101</v>
      </c>
      <c r="F25">
        <v>23</v>
      </c>
      <c r="G25">
        <v>4</v>
      </c>
      <c r="H25">
        <v>0</v>
      </c>
      <c r="I25" s="9">
        <v>2488890.7999999998</v>
      </c>
      <c r="J25">
        <v>290.39999999999998</v>
      </c>
      <c r="K25">
        <v>64.8</v>
      </c>
      <c r="L25">
        <v>63.6</v>
      </c>
      <c r="M25">
        <v>1.7869999999999999</v>
      </c>
      <c r="N25">
        <v>59.2</v>
      </c>
      <c r="O25">
        <v>11</v>
      </c>
      <c r="P25">
        <v>338</v>
      </c>
      <c r="Q25">
        <v>1143</v>
      </c>
      <c r="R25">
        <v>302</v>
      </c>
      <c r="S25" s="31">
        <f t="shared" si="0"/>
        <v>3.3465346534653464</v>
      </c>
      <c r="T25" s="14">
        <f t="shared" si="1"/>
        <v>85823.820689655171</v>
      </c>
    </row>
    <row r="26" spans="1:20" x14ac:dyDescent="0.25">
      <c r="A26" s="7">
        <v>25</v>
      </c>
      <c r="B26" t="s">
        <v>32</v>
      </c>
      <c r="C26" s="5">
        <v>36</v>
      </c>
      <c r="D26">
        <v>25</v>
      </c>
      <c r="E26">
        <v>89</v>
      </c>
      <c r="F26">
        <v>21</v>
      </c>
      <c r="G26">
        <v>6</v>
      </c>
      <c r="H26">
        <v>0</v>
      </c>
      <c r="I26" s="9">
        <v>2483145.5</v>
      </c>
      <c r="J26">
        <v>294.7</v>
      </c>
      <c r="K26">
        <v>56.5</v>
      </c>
      <c r="L26">
        <v>65.400000000000006</v>
      </c>
      <c r="M26">
        <v>1.784</v>
      </c>
      <c r="N26">
        <v>46.7</v>
      </c>
      <c r="O26">
        <v>6</v>
      </c>
      <c r="P26">
        <v>314</v>
      </c>
      <c r="Q26">
        <v>1009</v>
      </c>
      <c r="R26">
        <v>242</v>
      </c>
      <c r="S26" s="31">
        <f t="shared" si="0"/>
        <v>3.5280898876404496</v>
      </c>
      <c r="T26" s="14">
        <f t="shared" si="1"/>
        <v>99325.82</v>
      </c>
    </row>
    <row r="27" spans="1:20" x14ac:dyDescent="0.25">
      <c r="A27" s="7">
        <v>26</v>
      </c>
      <c r="B27" t="s">
        <v>20</v>
      </c>
      <c r="C27" s="5">
        <v>42</v>
      </c>
      <c r="D27">
        <v>31</v>
      </c>
      <c r="E27">
        <v>101</v>
      </c>
      <c r="F27">
        <v>19</v>
      </c>
      <c r="G27">
        <v>3</v>
      </c>
      <c r="H27">
        <v>2</v>
      </c>
      <c r="I27" s="9">
        <v>2288899.2999999998</v>
      </c>
      <c r="J27">
        <v>287.5</v>
      </c>
      <c r="K27">
        <v>63.6</v>
      </c>
      <c r="L27">
        <v>65.8</v>
      </c>
      <c r="M27">
        <v>1.7949999999999999</v>
      </c>
      <c r="N27">
        <v>56.6</v>
      </c>
      <c r="O27">
        <v>13</v>
      </c>
      <c r="P27">
        <v>324</v>
      </c>
      <c r="Q27">
        <v>1146</v>
      </c>
      <c r="R27">
        <v>276</v>
      </c>
      <c r="S27" s="31">
        <f t="shared" si="0"/>
        <v>3.2079207920792081</v>
      </c>
      <c r="T27" s="14">
        <f t="shared" si="1"/>
        <v>73835.461290322579</v>
      </c>
    </row>
    <row r="28" spans="1:20" x14ac:dyDescent="0.25">
      <c r="A28" s="7">
        <v>27</v>
      </c>
      <c r="B28" t="s">
        <v>24</v>
      </c>
      <c r="C28" s="5">
        <v>37</v>
      </c>
      <c r="D28">
        <v>28</v>
      </c>
      <c r="E28">
        <v>89</v>
      </c>
      <c r="F28">
        <v>18</v>
      </c>
      <c r="G28">
        <v>8</v>
      </c>
      <c r="H28">
        <v>0</v>
      </c>
      <c r="I28" s="9">
        <v>2219537.5</v>
      </c>
      <c r="J28">
        <v>299.60000000000002</v>
      </c>
      <c r="K28">
        <v>60.8</v>
      </c>
      <c r="L28">
        <v>68.3</v>
      </c>
      <c r="M28">
        <v>1.8140000000000001</v>
      </c>
      <c r="N28">
        <v>44</v>
      </c>
      <c r="O28">
        <v>9</v>
      </c>
      <c r="P28">
        <v>320</v>
      </c>
      <c r="Q28">
        <v>972</v>
      </c>
      <c r="R28">
        <v>262</v>
      </c>
      <c r="S28" s="31">
        <f t="shared" si="0"/>
        <v>3.595505617977528</v>
      </c>
      <c r="T28" s="14">
        <f t="shared" si="1"/>
        <v>79269.196428571435</v>
      </c>
    </row>
    <row r="29" spans="1:20" x14ac:dyDescent="0.25">
      <c r="A29" s="7">
        <v>28</v>
      </c>
      <c r="B29" t="s">
        <v>256</v>
      </c>
      <c r="C29" s="5">
        <v>35</v>
      </c>
      <c r="D29">
        <v>28</v>
      </c>
      <c r="E29">
        <v>87</v>
      </c>
      <c r="F29">
        <v>17</v>
      </c>
      <c r="G29">
        <v>4</v>
      </c>
      <c r="H29">
        <v>0</v>
      </c>
      <c r="I29" s="9">
        <v>2208282.2999999998</v>
      </c>
      <c r="J29">
        <v>303.3</v>
      </c>
      <c r="K29">
        <v>58.1</v>
      </c>
      <c r="L29">
        <v>66.3</v>
      </c>
      <c r="M29">
        <v>1.8129999999999999</v>
      </c>
      <c r="N29">
        <v>51.2</v>
      </c>
      <c r="O29">
        <v>11</v>
      </c>
      <c r="P29">
        <v>305</v>
      </c>
      <c r="Q29">
        <v>915</v>
      </c>
      <c r="R29">
        <v>297</v>
      </c>
      <c r="S29" s="31">
        <f t="shared" si="0"/>
        <v>3.5057471264367814</v>
      </c>
      <c r="T29" s="14">
        <f t="shared" si="1"/>
        <v>78867.224999999991</v>
      </c>
    </row>
    <row r="30" spans="1:20" x14ac:dyDescent="0.25">
      <c r="A30" s="7">
        <v>29</v>
      </c>
      <c r="B30" t="s">
        <v>97</v>
      </c>
      <c r="C30" s="5">
        <v>31</v>
      </c>
      <c r="D30">
        <v>20</v>
      </c>
      <c r="E30">
        <v>68</v>
      </c>
      <c r="F30">
        <v>15</v>
      </c>
      <c r="G30">
        <v>5</v>
      </c>
      <c r="H30">
        <v>0</v>
      </c>
      <c r="I30" s="9">
        <v>2190053.2999999998</v>
      </c>
      <c r="J30">
        <v>278.39999999999998</v>
      </c>
      <c r="K30">
        <v>68.099999999999994</v>
      </c>
      <c r="L30">
        <v>62.3</v>
      </c>
      <c r="M30">
        <v>1.774</v>
      </c>
      <c r="N30">
        <v>57.7</v>
      </c>
      <c r="O30">
        <v>2</v>
      </c>
      <c r="P30">
        <v>230</v>
      </c>
      <c r="Q30">
        <v>768</v>
      </c>
      <c r="R30">
        <v>201</v>
      </c>
      <c r="S30" s="31">
        <f t="shared" si="0"/>
        <v>3.3823529411764706</v>
      </c>
      <c r="T30" s="14">
        <f t="shared" si="1"/>
        <v>109502.66499999999</v>
      </c>
    </row>
    <row r="31" spans="1:20" x14ac:dyDescent="0.25">
      <c r="A31" s="7">
        <v>30</v>
      </c>
      <c r="B31" t="s">
        <v>74</v>
      </c>
      <c r="C31" s="5">
        <v>35</v>
      </c>
      <c r="D31">
        <v>28</v>
      </c>
      <c r="E31">
        <v>101</v>
      </c>
      <c r="F31">
        <v>22</v>
      </c>
      <c r="G31">
        <v>6</v>
      </c>
      <c r="H31">
        <v>0</v>
      </c>
      <c r="I31" s="9">
        <v>2184379</v>
      </c>
      <c r="J31">
        <v>279.60000000000002</v>
      </c>
      <c r="K31">
        <v>73.3</v>
      </c>
      <c r="L31">
        <v>66.400000000000006</v>
      </c>
      <c r="M31">
        <v>1.7509999999999999</v>
      </c>
      <c r="N31">
        <v>49.7</v>
      </c>
      <c r="O31">
        <v>10</v>
      </c>
      <c r="P31">
        <v>354</v>
      </c>
      <c r="Q31">
        <v>1192</v>
      </c>
      <c r="R31">
        <v>236</v>
      </c>
      <c r="S31" s="31">
        <f t="shared" si="0"/>
        <v>3.504950495049505</v>
      </c>
      <c r="T31" s="14">
        <f t="shared" si="1"/>
        <v>78013.53571428571</v>
      </c>
    </row>
    <row r="32" spans="1:20" x14ac:dyDescent="0.25">
      <c r="A32" s="7">
        <v>31</v>
      </c>
      <c r="B32" t="s">
        <v>83</v>
      </c>
      <c r="C32" s="5">
        <v>45</v>
      </c>
      <c r="D32">
        <v>23</v>
      </c>
      <c r="E32">
        <v>80</v>
      </c>
      <c r="F32">
        <v>18</v>
      </c>
      <c r="G32">
        <v>4</v>
      </c>
      <c r="H32">
        <v>1</v>
      </c>
      <c r="I32" s="9">
        <v>2103426</v>
      </c>
      <c r="J32">
        <v>282.2</v>
      </c>
      <c r="K32">
        <v>67.099999999999994</v>
      </c>
      <c r="L32">
        <v>62.5</v>
      </c>
      <c r="M32">
        <v>1.7969999999999999</v>
      </c>
      <c r="N32">
        <v>52.5</v>
      </c>
      <c r="O32">
        <v>4</v>
      </c>
      <c r="P32">
        <v>255</v>
      </c>
      <c r="Q32">
        <v>937</v>
      </c>
      <c r="R32">
        <v>211</v>
      </c>
      <c r="S32" s="31">
        <f t="shared" si="0"/>
        <v>3.1875</v>
      </c>
      <c r="T32" s="14">
        <f t="shared" si="1"/>
        <v>91453.304347826081</v>
      </c>
    </row>
    <row r="33" spans="1:20" x14ac:dyDescent="0.25">
      <c r="A33" s="7">
        <v>32</v>
      </c>
      <c r="B33" t="s">
        <v>6</v>
      </c>
      <c r="C33" s="5">
        <v>42</v>
      </c>
      <c r="D33">
        <v>22</v>
      </c>
      <c r="E33">
        <v>79</v>
      </c>
      <c r="F33">
        <v>19</v>
      </c>
      <c r="G33">
        <v>7</v>
      </c>
      <c r="H33">
        <v>0</v>
      </c>
      <c r="I33" s="9">
        <v>2095836.8</v>
      </c>
      <c r="J33">
        <v>282.5</v>
      </c>
      <c r="K33">
        <v>64.900000000000006</v>
      </c>
      <c r="L33">
        <v>63</v>
      </c>
      <c r="M33">
        <v>1.7689999999999999</v>
      </c>
      <c r="N33">
        <v>50</v>
      </c>
      <c r="O33">
        <v>4</v>
      </c>
      <c r="P33">
        <v>267</v>
      </c>
      <c r="Q33">
        <v>883</v>
      </c>
      <c r="R33">
        <v>232</v>
      </c>
      <c r="S33" s="31">
        <f t="shared" si="0"/>
        <v>3.3797468354430378</v>
      </c>
      <c r="T33" s="14">
        <f t="shared" si="1"/>
        <v>95265.309090909097</v>
      </c>
    </row>
    <row r="34" spans="1:20" x14ac:dyDescent="0.25">
      <c r="A34" s="7">
        <v>33</v>
      </c>
      <c r="B34" t="s">
        <v>10</v>
      </c>
      <c r="C34" s="5">
        <v>36</v>
      </c>
      <c r="D34">
        <v>29</v>
      </c>
      <c r="E34">
        <v>95</v>
      </c>
      <c r="F34">
        <v>17</v>
      </c>
      <c r="G34">
        <v>5</v>
      </c>
      <c r="H34">
        <v>1</v>
      </c>
      <c r="I34" s="9">
        <v>2079248</v>
      </c>
      <c r="J34">
        <v>282.7</v>
      </c>
      <c r="K34">
        <v>70</v>
      </c>
      <c r="L34">
        <v>64.8</v>
      </c>
      <c r="M34">
        <v>1.7949999999999999</v>
      </c>
      <c r="N34">
        <v>54.5</v>
      </c>
      <c r="O34">
        <v>5</v>
      </c>
      <c r="P34">
        <v>308</v>
      </c>
      <c r="Q34">
        <v>1109</v>
      </c>
      <c r="R34">
        <v>258</v>
      </c>
      <c r="S34" s="31">
        <f t="shared" ref="S34:S65" si="2">P34/E34</f>
        <v>3.2421052631578946</v>
      </c>
      <c r="T34" s="14">
        <f t="shared" si="1"/>
        <v>71698.206896551725</v>
      </c>
    </row>
    <row r="35" spans="1:20" x14ac:dyDescent="0.25">
      <c r="A35" s="7">
        <v>34</v>
      </c>
      <c r="B35" t="s">
        <v>71</v>
      </c>
      <c r="C35" s="5">
        <v>31</v>
      </c>
      <c r="D35">
        <v>31</v>
      </c>
      <c r="E35">
        <v>110</v>
      </c>
      <c r="F35">
        <v>25</v>
      </c>
      <c r="G35">
        <v>6</v>
      </c>
      <c r="H35">
        <v>0</v>
      </c>
      <c r="I35" s="9">
        <v>2040937.8</v>
      </c>
      <c r="J35">
        <v>288.5</v>
      </c>
      <c r="K35">
        <v>59.4</v>
      </c>
      <c r="L35">
        <v>63.8</v>
      </c>
      <c r="M35">
        <v>1.768</v>
      </c>
      <c r="N35">
        <v>50.8</v>
      </c>
      <c r="O35">
        <v>8</v>
      </c>
      <c r="P35">
        <v>402</v>
      </c>
      <c r="Q35">
        <v>1213</v>
      </c>
      <c r="R35">
        <v>320</v>
      </c>
      <c r="S35" s="31">
        <f t="shared" si="2"/>
        <v>3.6545454545454548</v>
      </c>
      <c r="T35" s="14">
        <f t="shared" si="1"/>
        <v>65836.703225806457</v>
      </c>
    </row>
    <row r="36" spans="1:20" x14ac:dyDescent="0.25">
      <c r="A36" s="7">
        <v>35</v>
      </c>
      <c r="B36" t="s">
        <v>3</v>
      </c>
      <c r="C36" s="5">
        <v>39</v>
      </c>
      <c r="D36">
        <v>23</v>
      </c>
      <c r="E36">
        <v>83</v>
      </c>
      <c r="F36">
        <v>19</v>
      </c>
      <c r="G36">
        <v>4</v>
      </c>
      <c r="H36">
        <v>1</v>
      </c>
      <c r="I36" s="9">
        <v>1986053.4</v>
      </c>
      <c r="J36">
        <v>289.3</v>
      </c>
      <c r="K36">
        <v>63.8</v>
      </c>
      <c r="L36">
        <v>62.3</v>
      </c>
      <c r="M36">
        <v>1.7769999999999999</v>
      </c>
      <c r="N36">
        <v>60.3</v>
      </c>
      <c r="O36">
        <v>11</v>
      </c>
      <c r="P36">
        <v>274</v>
      </c>
      <c r="Q36">
        <v>922</v>
      </c>
      <c r="R36">
        <v>239</v>
      </c>
      <c r="S36" s="31">
        <f t="shared" si="2"/>
        <v>3.3012048192771086</v>
      </c>
      <c r="T36" s="14">
        <f t="shared" si="1"/>
        <v>86350.147826086948</v>
      </c>
    </row>
    <row r="37" spans="1:20" x14ac:dyDescent="0.25">
      <c r="A37" s="7">
        <v>36</v>
      </c>
      <c r="B37" t="s">
        <v>16</v>
      </c>
      <c r="C37" s="5">
        <v>42</v>
      </c>
      <c r="D37">
        <v>28</v>
      </c>
      <c r="E37">
        <v>101</v>
      </c>
      <c r="F37">
        <v>21</v>
      </c>
      <c r="G37">
        <v>7</v>
      </c>
      <c r="H37">
        <v>0</v>
      </c>
      <c r="I37" s="9">
        <v>1978034.4</v>
      </c>
      <c r="J37">
        <v>281</v>
      </c>
      <c r="K37">
        <v>68.3</v>
      </c>
      <c r="L37">
        <v>62.3</v>
      </c>
      <c r="M37">
        <v>1.796</v>
      </c>
      <c r="N37">
        <v>41.5</v>
      </c>
      <c r="O37">
        <v>9</v>
      </c>
      <c r="P37">
        <v>331</v>
      </c>
      <c r="Q37">
        <v>1151</v>
      </c>
      <c r="R37">
        <v>296</v>
      </c>
      <c r="S37" s="31">
        <f t="shared" si="2"/>
        <v>3.277227722772277</v>
      </c>
      <c r="T37" s="14">
        <f t="shared" si="1"/>
        <v>70644.085714285713</v>
      </c>
    </row>
    <row r="38" spans="1:20" x14ac:dyDescent="0.25">
      <c r="A38" s="7">
        <v>37</v>
      </c>
      <c r="B38" t="s">
        <v>230</v>
      </c>
      <c r="C38" s="5">
        <v>40</v>
      </c>
      <c r="D38">
        <v>31</v>
      </c>
      <c r="E38">
        <v>112</v>
      </c>
      <c r="F38">
        <v>24</v>
      </c>
      <c r="G38">
        <v>5</v>
      </c>
      <c r="H38">
        <v>0</v>
      </c>
      <c r="I38" s="9">
        <v>1927102</v>
      </c>
      <c r="J38">
        <v>288.39999999999998</v>
      </c>
      <c r="K38">
        <v>67.5</v>
      </c>
      <c r="L38">
        <v>65.599999999999994</v>
      </c>
      <c r="M38">
        <v>1.778</v>
      </c>
      <c r="N38">
        <v>55.6</v>
      </c>
      <c r="O38">
        <v>14</v>
      </c>
      <c r="P38">
        <v>370</v>
      </c>
      <c r="Q38">
        <v>1311</v>
      </c>
      <c r="R38">
        <v>282</v>
      </c>
      <c r="S38" s="31">
        <f t="shared" si="2"/>
        <v>3.3035714285714284</v>
      </c>
      <c r="T38" s="14">
        <f t="shared" si="1"/>
        <v>62164.580645161288</v>
      </c>
    </row>
    <row r="39" spans="1:20" x14ac:dyDescent="0.25">
      <c r="A39" s="7">
        <v>38</v>
      </c>
      <c r="B39" t="s">
        <v>242</v>
      </c>
      <c r="C39" s="5">
        <v>26</v>
      </c>
      <c r="D39">
        <v>28</v>
      </c>
      <c r="E39">
        <v>99</v>
      </c>
      <c r="F39">
        <v>21</v>
      </c>
      <c r="G39">
        <v>5</v>
      </c>
      <c r="H39">
        <v>0</v>
      </c>
      <c r="I39" s="9">
        <v>1921226</v>
      </c>
      <c r="J39">
        <v>296.8</v>
      </c>
      <c r="K39">
        <v>64.7</v>
      </c>
      <c r="L39">
        <v>67.099999999999994</v>
      </c>
      <c r="M39">
        <v>1.796</v>
      </c>
      <c r="N39">
        <v>52</v>
      </c>
      <c r="O39">
        <v>15</v>
      </c>
      <c r="P39">
        <v>348</v>
      </c>
      <c r="Q39">
        <v>1103</v>
      </c>
      <c r="R39">
        <v>270</v>
      </c>
      <c r="S39" s="31">
        <f t="shared" si="2"/>
        <v>3.5151515151515151</v>
      </c>
      <c r="T39" s="14">
        <f t="shared" si="1"/>
        <v>68615.21428571429</v>
      </c>
    </row>
    <row r="40" spans="1:20" x14ac:dyDescent="0.25">
      <c r="A40" s="7">
        <v>39</v>
      </c>
      <c r="B40" t="s">
        <v>110</v>
      </c>
      <c r="C40" s="5">
        <v>38</v>
      </c>
      <c r="D40">
        <v>27</v>
      </c>
      <c r="E40">
        <v>97</v>
      </c>
      <c r="F40">
        <v>21</v>
      </c>
      <c r="G40">
        <v>5</v>
      </c>
      <c r="H40">
        <v>0</v>
      </c>
      <c r="I40" s="9">
        <v>1899557.9</v>
      </c>
      <c r="J40">
        <v>294.2</v>
      </c>
      <c r="K40">
        <v>65.900000000000006</v>
      </c>
      <c r="L40">
        <v>70.3</v>
      </c>
      <c r="M40">
        <v>1.83</v>
      </c>
      <c r="N40">
        <v>46.8</v>
      </c>
      <c r="O40">
        <v>8</v>
      </c>
      <c r="P40">
        <v>338</v>
      </c>
      <c r="Q40">
        <v>1107</v>
      </c>
      <c r="R40">
        <v>258</v>
      </c>
      <c r="S40" s="31">
        <f t="shared" si="2"/>
        <v>3.4845360824742269</v>
      </c>
      <c r="T40" s="14">
        <f t="shared" si="1"/>
        <v>70353.996296296289</v>
      </c>
    </row>
    <row r="41" spans="1:20" x14ac:dyDescent="0.25">
      <c r="A41" s="7">
        <v>40</v>
      </c>
      <c r="B41" t="s">
        <v>294</v>
      </c>
      <c r="C41" s="5">
        <v>33</v>
      </c>
      <c r="D41">
        <v>15</v>
      </c>
      <c r="E41">
        <v>50</v>
      </c>
      <c r="F41">
        <v>10</v>
      </c>
      <c r="G41">
        <v>2</v>
      </c>
      <c r="H41">
        <v>1</v>
      </c>
      <c r="I41" s="9">
        <v>1897554.4</v>
      </c>
      <c r="O41">
        <v>3</v>
      </c>
      <c r="P41">
        <v>160</v>
      </c>
      <c r="Q41">
        <v>564</v>
      </c>
      <c r="R41">
        <v>143</v>
      </c>
      <c r="S41" s="31">
        <f t="shared" si="2"/>
        <v>3.2</v>
      </c>
      <c r="T41" s="14">
        <f t="shared" si="1"/>
        <v>126503.62666666666</v>
      </c>
    </row>
    <row r="42" spans="1:20" x14ac:dyDescent="0.25">
      <c r="A42" s="7">
        <v>41</v>
      </c>
      <c r="B42" t="s">
        <v>276</v>
      </c>
      <c r="C42" s="5">
        <v>27</v>
      </c>
      <c r="D42">
        <v>24</v>
      </c>
      <c r="E42">
        <v>82</v>
      </c>
      <c r="F42">
        <v>17</v>
      </c>
      <c r="G42">
        <v>6</v>
      </c>
      <c r="H42">
        <v>0</v>
      </c>
      <c r="I42" s="9">
        <v>1866960.8</v>
      </c>
      <c r="J42">
        <v>298.3</v>
      </c>
      <c r="K42">
        <v>60.2</v>
      </c>
      <c r="L42">
        <v>65.7</v>
      </c>
      <c r="M42">
        <v>1.7849999999999999</v>
      </c>
      <c r="N42">
        <v>46.8</v>
      </c>
      <c r="O42">
        <v>6</v>
      </c>
      <c r="P42">
        <v>290</v>
      </c>
      <c r="Q42">
        <v>923</v>
      </c>
      <c r="R42">
        <v>218</v>
      </c>
      <c r="S42" s="31">
        <f t="shared" si="2"/>
        <v>3.5365853658536586</v>
      </c>
      <c r="T42" s="14">
        <f t="shared" si="1"/>
        <v>77790.03333333334</v>
      </c>
    </row>
    <row r="43" spans="1:20" x14ac:dyDescent="0.25">
      <c r="A43" s="7">
        <v>42</v>
      </c>
      <c r="B43" t="s">
        <v>69</v>
      </c>
      <c r="C43" s="5">
        <v>31</v>
      </c>
      <c r="D43">
        <v>23</v>
      </c>
      <c r="E43">
        <v>73</v>
      </c>
      <c r="F43">
        <v>13</v>
      </c>
      <c r="G43">
        <v>4</v>
      </c>
      <c r="H43">
        <v>1</v>
      </c>
      <c r="I43" s="9">
        <v>1854906.1</v>
      </c>
      <c r="J43">
        <v>292</v>
      </c>
      <c r="K43">
        <v>59.8</v>
      </c>
      <c r="L43">
        <v>63.5</v>
      </c>
      <c r="M43">
        <v>1.728</v>
      </c>
      <c r="N43">
        <v>59.5</v>
      </c>
      <c r="O43">
        <v>8</v>
      </c>
      <c r="P43">
        <v>284</v>
      </c>
      <c r="Q43">
        <v>794</v>
      </c>
      <c r="R43">
        <v>199</v>
      </c>
      <c r="S43" s="31">
        <f t="shared" si="2"/>
        <v>3.8904109589041096</v>
      </c>
      <c r="T43" s="14">
        <f t="shared" si="1"/>
        <v>80648.091304347836</v>
      </c>
    </row>
    <row r="44" spans="1:20" x14ac:dyDescent="0.25">
      <c r="A44" s="7">
        <v>43</v>
      </c>
      <c r="B44" t="s">
        <v>255</v>
      </c>
      <c r="C44" s="5">
        <v>28</v>
      </c>
      <c r="D44">
        <v>26</v>
      </c>
      <c r="E44">
        <v>87</v>
      </c>
      <c r="F44">
        <v>17</v>
      </c>
      <c r="G44">
        <v>3</v>
      </c>
      <c r="H44">
        <v>1</v>
      </c>
      <c r="I44" s="9">
        <v>1838629.1</v>
      </c>
      <c r="J44">
        <v>301.39999999999998</v>
      </c>
      <c r="K44">
        <v>61</v>
      </c>
      <c r="L44">
        <v>66.5</v>
      </c>
      <c r="M44">
        <v>1.8149999999999999</v>
      </c>
      <c r="N44">
        <v>40</v>
      </c>
      <c r="O44">
        <v>11</v>
      </c>
      <c r="P44">
        <v>313</v>
      </c>
      <c r="Q44">
        <v>961</v>
      </c>
      <c r="R44">
        <v>236</v>
      </c>
      <c r="S44" s="31">
        <f t="shared" si="2"/>
        <v>3.5977011494252875</v>
      </c>
      <c r="T44" s="14">
        <f t="shared" si="1"/>
        <v>70716.50384615385</v>
      </c>
    </row>
    <row r="45" spans="1:20" x14ac:dyDescent="0.25">
      <c r="A45" s="7">
        <v>44</v>
      </c>
      <c r="B45" t="s">
        <v>72</v>
      </c>
      <c r="C45" s="5">
        <v>42</v>
      </c>
      <c r="D45">
        <v>30</v>
      </c>
      <c r="E45">
        <v>98</v>
      </c>
      <c r="F45">
        <v>18</v>
      </c>
      <c r="G45">
        <v>6</v>
      </c>
      <c r="H45">
        <v>0</v>
      </c>
      <c r="I45" s="9">
        <v>1814517.6</v>
      </c>
      <c r="J45">
        <v>286.8</v>
      </c>
      <c r="K45">
        <v>70.7</v>
      </c>
      <c r="L45">
        <v>68.099999999999994</v>
      </c>
      <c r="M45">
        <v>1.7989999999999999</v>
      </c>
      <c r="N45">
        <v>52.9</v>
      </c>
      <c r="O45">
        <v>9</v>
      </c>
      <c r="P45">
        <v>329</v>
      </c>
      <c r="Q45">
        <v>1134</v>
      </c>
      <c r="R45">
        <v>267</v>
      </c>
      <c r="S45" s="31">
        <f t="shared" si="2"/>
        <v>3.3571428571428572</v>
      </c>
      <c r="T45" s="14">
        <f t="shared" si="1"/>
        <v>60483.920000000006</v>
      </c>
    </row>
    <row r="46" spans="1:20" x14ac:dyDescent="0.25">
      <c r="A46" s="7">
        <v>45</v>
      </c>
      <c r="B46" t="s">
        <v>48</v>
      </c>
      <c r="C46" s="5">
        <v>38</v>
      </c>
      <c r="D46">
        <v>24</v>
      </c>
      <c r="E46">
        <v>74</v>
      </c>
      <c r="F46">
        <v>15</v>
      </c>
      <c r="G46">
        <v>3</v>
      </c>
      <c r="H46">
        <v>0</v>
      </c>
      <c r="I46" s="9">
        <v>1803385.1</v>
      </c>
      <c r="J46">
        <v>290.89999999999998</v>
      </c>
      <c r="K46">
        <v>60.4</v>
      </c>
      <c r="L46">
        <v>61.6</v>
      </c>
      <c r="M46">
        <v>1.802</v>
      </c>
      <c r="N46">
        <v>56.3</v>
      </c>
      <c r="O46">
        <v>4</v>
      </c>
      <c r="P46">
        <v>231</v>
      </c>
      <c r="Q46">
        <v>829</v>
      </c>
      <c r="R46">
        <v>217</v>
      </c>
      <c r="S46" s="31">
        <f t="shared" si="2"/>
        <v>3.1216216216216215</v>
      </c>
      <c r="T46" s="14">
        <f t="shared" si="1"/>
        <v>75141.045833333337</v>
      </c>
    </row>
    <row r="47" spans="1:20" x14ac:dyDescent="0.25">
      <c r="A47" s="7">
        <v>46</v>
      </c>
      <c r="B47" t="s">
        <v>251</v>
      </c>
      <c r="C47" s="5">
        <v>29</v>
      </c>
      <c r="D47">
        <v>21</v>
      </c>
      <c r="E47">
        <v>68</v>
      </c>
      <c r="F47">
        <v>15</v>
      </c>
      <c r="G47">
        <v>4</v>
      </c>
      <c r="H47">
        <v>0</v>
      </c>
      <c r="I47" s="9">
        <v>1801646.8</v>
      </c>
      <c r="J47">
        <v>286.60000000000002</v>
      </c>
      <c r="K47">
        <v>64.900000000000006</v>
      </c>
      <c r="L47">
        <v>65.5</v>
      </c>
      <c r="M47">
        <v>1.847</v>
      </c>
      <c r="N47">
        <v>52.2</v>
      </c>
      <c r="O47">
        <v>2</v>
      </c>
      <c r="P47">
        <v>203</v>
      </c>
      <c r="Q47">
        <v>794</v>
      </c>
      <c r="R47">
        <v>199</v>
      </c>
      <c r="S47" s="31">
        <f t="shared" si="2"/>
        <v>2.9852941176470589</v>
      </c>
      <c r="T47" s="14">
        <f t="shared" si="1"/>
        <v>85792.704761904766</v>
      </c>
    </row>
    <row r="48" spans="1:20" x14ac:dyDescent="0.25">
      <c r="A48" s="7">
        <v>47</v>
      </c>
      <c r="B48" t="s">
        <v>103</v>
      </c>
      <c r="C48" s="5">
        <v>34</v>
      </c>
      <c r="D48">
        <v>21</v>
      </c>
      <c r="E48">
        <v>70</v>
      </c>
      <c r="F48">
        <v>17</v>
      </c>
      <c r="G48">
        <v>5</v>
      </c>
      <c r="H48">
        <v>0</v>
      </c>
      <c r="I48" s="9">
        <v>1797457.9</v>
      </c>
      <c r="J48">
        <v>285.5</v>
      </c>
      <c r="K48">
        <v>61.7</v>
      </c>
      <c r="L48">
        <v>61.4</v>
      </c>
      <c r="M48">
        <v>1.774</v>
      </c>
      <c r="N48">
        <v>55</v>
      </c>
      <c r="O48">
        <v>1</v>
      </c>
      <c r="P48">
        <v>218</v>
      </c>
      <c r="Q48">
        <v>795</v>
      </c>
      <c r="R48">
        <v>189</v>
      </c>
      <c r="S48" s="31">
        <f t="shared" si="2"/>
        <v>3.1142857142857143</v>
      </c>
      <c r="T48" s="14">
        <f t="shared" si="1"/>
        <v>85593.233333333323</v>
      </c>
    </row>
    <row r="49" spans="1:20" x14ac:dyDescent="0.25">
      <c r="A49" s="7">
        <v>48</v>
      </c>
      <c r="B49" t="s">
        <v>215</v>
      </c>
      <c r="C49" s="5">
        <v>35</v>
      </c>
      <c r="D49">
        <v>34</v>
      </c>
      <c r="E49">
        <v>108</v>
      </c>
      <c r="F49">
        <v>20</v>
      </c>
      <c r="G49">
        <v>3</v>
      </c>
      <c r="H49">
        <v>1</v>
      </c>
      <c r="I49" s="9">
        <v>1755109.6</v>
      </c>
      <c r="J49">
        <v>297.60000000000002</v>
      </c>
      <c r="K49">
        <v>55.3</v>
      </c>
      <c r="L49">
        <v>64.599999999999994</v>
      </c>
      <c r="M49">
        <v>1.768</v>
      </c>
      <c r="N49">
        <v>55.7</v>
      </c>
      <c r="O49">
        <v>5</v>
      </c>
      <c r="P49">
        <v>387</v>
      </c>
      <c r="Q49">
        <v>1206</v>
      </c>
      <c r="R49">
        <v>270</v>
      </c>
      <c r="S49" s="31">
        <f t="shared" si="2"/>
        <v>3.5833333333333335</v>
      </c>
      <c r="T49" s="14">
        <f t="shared" si="1"/>
        <v>51620.870588235295</v>
      </c>
    </row>
    <row r="50" spans="1:20" x14ac:dyDescent="0.25">
      <c r="A50" s="7">
        <v>49</v>
      </c>
      <c r="B50" t="s">
        <v>8</v>
      </c>
      <c r="C50" s="5">
        <v>35</v>
      </c>
      <c r="D50">
        <v>28</v>
      </c>
      <c r="E50">
        <v>94</v>
      </c>
      <c r="F50">
        <v>18</v>
      </c>
      <c r="G50">
        <v>2</v>
      </c>
      <c r="H50">
        <v>1</v>
      </c>
      <c r="I50" s="9">
        <v>1701242.4</v>
      </c>
      <c r="J50">
        <v>287</v>
      </c>
      <c r="K50">
        <v>62.8</v>
      </c>
      <c r="L50">
        <v>61.1</v>
      </c>
      <c r="M50">
        <v>1.8089999999999999</v>
      </c>
      <c r="N50">
        <v>40.4</v>
      </c>
      <c r="O50">
        <v>8</v>
      </c>
      <c r="P50">
        <v>307</v>
      </c>
      <c r="Q50">
        <v>1026</v>
      </c>
      <c r="R50">
        <v>304</v>
      </c>
      <c r="S50" s="31">
        <f t="shared" si="2"/>
        <v>3.2659574468085109</v>
      </c>
      <c r="T50" s="14">
        <f t="shared" si="1"/>
        <v>60758.657142857141</v>
      </c>
    </row>
    <row r="51" spans="1:20" x14ac:dyDescent="0.25">
      <c r="A51" s="7">
        <v>50</v>
      </c>
      <c r="B51" t="s">
        <v>281</v>
      </c>
      <c r="C51" s="5">
        <v>32</v>
      </c>
      <c r="D51">
        <v>30</v>
      </c>
      <c r="E51">
        <v>97</v>
      </c>
      <c r="F51">
        <v>18</v>
      </c>
      <c r="G51">
        <v>2</v>
      </c>
      <c r="H51">
        <v>1</v>
      </c>
      <c r="I51" s="9">
        <v>1689366</v>
      </c>
      <c r="J51">
        <v>299.89999999999998</v>
      </c>
      <c r="K51">
        <v>57.1</v>
      </c>
      <c r="L51">
        <v>64</v>
      </c>
      <c r="M51">
        <v>1.7629999999999999</v>
      </c>
      <c r="N51">
        <v>39.4</v>
      </c>
      <c r="O51">
        <v>8</v>
      </c>
      <c r="P51">
        <v>357</v>
      </c>
      <c r="Q51">
        <v>1045</v>
      </c>
      <c r="R51">
        <v>285</v>
      </c>
      <c r="S51" s="31">
        <f t="shared" si="2"/>
        <v>3.6804123711340204</v>
      </c>
      <c r="T51" s="14">
        <f t="shared" si="1"/>
        <v>56312.2</v>
      </c>
    </row>
    <row r="52" spans="1:20" x14ac:dyDescent="0.25">
      <c r="A52" s="7">
        <v>51</v>
      </c>
      <c r="B52" t="s">
        <v>306</v>
      </c>
      <c r="C52" s="5">
        <v>29</v>
      </c>
      <c r="D52">
        <v>29</v>
      </c>
      <c r="E52">
        <v>96</v>
      </c>
      <c r="F52">
        <v>18</v>
      </c>
      <c r="G52">
        <v>4</v>
      </c>
      <c r="H52">
        <v>0</v>
      </c>
      <c r="I52" s="9">
        <v>1681764.3</v>
      </c>
      <c r="J52">
        <v>280.89999999999998</v>
      </c>
      <c r="K52">
        <v>69.900000000000006</v>
      </c>
      <c r="L52">
        <v>63</v>
      </c>
      <c r="M52">
        <v>1.7909999999999999</v>
      </c>
      <c r="N52">
        <v>48.7</v>
      </c>
      <c r="O52">
        <v>8</v>
      </c>
      <c r="P52">
        <v>315</v>
      </c>
      <c r="Q52">
        <v>1105</v>
      </c>
      <c r="R52">
        <v>264</v>
      </c>
      <c r="S52" s="31">
        <f t="shared" si="2"/>
        <v>3.28125</v>
      </c>
      <c r="T52" s="14">
        <f t="shared" si="1"/>
        <v>57991.872413793106</v>
      </c>
    </row>
    <row r="53" spans="1:20" x14ac:dyDescent="0.25">
      <c r="A53" s="7">
        <v>52</v>
      </c>
      <c r="B53" t="s">
        <v>122</v>
      </c>
      <c r="C53" s="5">
        <v>33</v>
      </c>
      <c r="D53">
        <v>27</v>
      </c>
      <c r="E53">
        <v>86</v>
      </c>
      <c r="F53">
        <v>16</v>
      </c>
      <c r="G53">
        <v>6</v>
      </c>
      <c r="H53">
        <v>0</v>
      </c>
      <c r="I53" s="9">
        <v>1678295</v>
      </c>
      <c r="J53">
        <v>296.60000000000002</v>
      </c>
      <c r="K53">
        <v>61.1</v>
      </c>
      <c r="L53">
        <v>62.4</v>
      </c>
      <c r="M53">
        <v>1.7769999999999999</v>
      </c>
      <c r="N53">
        <v>51.2</v>
      </c>
      <c r="O53">
        <v>11</v>
      </c>
      <c r="P53">
        <v>293</v>
      </c>
      <c r="Q53">
        <v>931</v>
      </c>
      <c r="R53">
        <v>238</v>
      </c>
      <c r="S53" s="31">
        <f t="shared" si="2"/>
        <v>3.4069767441860463</v>
      </c>
      <c r="T53" s="14">
        <f t="shared" si="1"/>
        <v>62159.074074074073</v>
      </c>
    </row>
    <row r="54" spans="1:20" x14ac:dyDescent="0.25">
      <c r="A54" s="7">
        <v>53</v>
      </c>
      <c r="B54" t="s">
        <v>220</v>
      </c>
      <c r="C54" s="5">
        <v>29</v>
      </c>
      <c r="D54">
        <v>29</v>
      </c>
      <c r="E54">
        <v>98</v>
      </c>
      <c r="F54">
        <v>22</v>
      </c>
      <c r="G54">
        <v>3</v>
      </c>
      <c r="H54">
        <v>0</v>
      </c>
      <c r="I54" s="9">
        <v>1664167.3</v>
      </c>
      <c r="J54">
        <v>295.39999999999998</v>
      </c>
      <c r="K54">
        <v>64.099999999999994</v>
      </c>
      <c r="L54">
        <v>65.599999999999994</v>
      </c>
      <c r="M54">
        <v>1.7749999999999999</v>
      </c>
      <c r="N54">
        <v>47.6</v>
      </c>
      <c r="O54">
        <v>12</v>
      </c>
      <c r="P54">
        <v>363</v>
      </c>
      <c r="Q54">
        <v>1079</v>
      </c>
      <c r="R54">
        <v>249</v>
      </c>
      <c r="S54" s="31">
        <f t="shared" si="2"/>
        <v>3.704081632653061</v>
      </c>
      <c r="T54" s="14">
        <f t="shared" si="1"/>
        <v>57385.07931034483</v>
      </c>
    </row>
    <row r="55" spans="1:20" x14ac:dyDescent="0.25">
      <c r="A55" s="7">
        <v>54</v>
      </c>
      <c r="B55" t="s">
        <v>136</v>
      </c>
      <c r="C55" s="5">
        <v>39</v>
      </c>
      <c r="D55">
        <v>14</v>
      </c>
      <c r="E55">
        <v>43</v>
      </c>
      <c r="F55">
        <v>9</v>
      </c>
      <c r="G55">
        <v>1</v>
      </c>
      <c r="H55">
        <v>1</v>
      </c>
      <c r="I55" s="9">
        <v>1661105.9</v>
      </c>
      <c r="O55">
        <v>5</v>
      </c>
      <c r="P55">
        <v>126</v>
      </c>
      <c r="Q55">
        <v>482</v>
      </c>
      <c r="R55">
        <v>146</v>
      </c>
      <c r="S55" s="31">
        <f t="shared" si="2"/>
        <v>2.9302325581395348</v>
      </c>
      <c r="T55" s="14">
        <f t="shared" si="1"/>
        <v>118650.42142857143</v>
      </c>
    </row>
    <row r="56" spans="1:20" x14ac:dyDescent="0.25">
      <c r="A56" s="7">
        <v>55</v>
      </c>
      <c r="B56" t="s">
        <v>282</v>
      </c>
      <c r="C56" s="5">
        <v>30</v>
      </c>
      <c r="D56">
        <v>26</v>
      </c>
      <c r="E56">
        <v>82</v>
      </c>
      <c r="F56">
        <v>13</v>
      </c>
      <c r="G56">
        <v>5</v>
      </c>
      <c r="H56">
        <v>0</v>
      </c>
      <c r="I56" s="9">
        <v>1654806.5</v>
      </c>
      <c r="J56">
        <v>315.2</v>
      </c>
      <c r="K56">
        <v>55.7</v>
      </c>
      <c r="L56">
        <v>65.5</v>
      </c>
      <c r="M56">
        <v>1.7849999999999999</v>
      </c>
      <c r="N56">
        <v>52.8</v>
      </c>
      <c r="O56">
        <v>11</v>
      </c>
      <c r="P56">
        <v>293</v>
      </c>
      <c r="Q56">
        <v>875</v>
      </c>
      <c r="R56">
        <v>220</v>
      </c>
      <c r="S56" s="31">
        <f t="shared" si="2"/>
        <v>3.5731707317073171</v>
      </c>
      <c r="T56" s="14">
        <f t="shared" si="1"/>
        <v>63646.403846153844</v>
      </c>
    </row>
    <row r="57" spans="1:20" x14ac:dyDescent="0.25">
      <c r="A57" s="7">
        <v>56</v>
      </c>
      <c r="B57" t="s">
        <v>121</v>
      </c>
      <c r="C57" s="5">
        <v>34</v>
      </c>
      <c r="D57">
        <v>25</v>
      </c>
      <c r="E57">
        <v>87</v>
      </c>
      <c r="F57">
        <v>18</v>
      </c>
      <c r="G57">
        <v>3</v>
      </c>
      <c r="H57">
        <v>1</v>
      </c>
      <c r="I57" s="9">
        <v>1637112.1</v>
      </c>
      <c r="J57">
        <v>285.3</v>
      </c>
      <c r="K57">
        <v>67.099999999999994</v>
      </c>
      <c r="L57">
        <v>61.9</v>
      </c>
      <c r="M57">
        <v>1.8069999999999999</v>
      </c>
      <c r="N57">
        <v>54.8</v>
      </c>
      <c r="O57">
        <v>5</v>
      </c>
      <c r="P57">
        <v>279</v>
      </c>
      <c r="Q57">
        <v>1014</v>
      </c>
      <c r="R57">
        <v>239</v>
      </c>
      <c r="S57" s="31">
        <f t="shared" si="2"/>
        <v>3.2068965517241379</v>
      </c>
      <c r="T57" s="14">
        <f t="shared" si="1"/>
        <v>65484.484000000004</v>
      </c>
    </row>
    <row r="58" spans="1:20" x14ac:dyDescent="0.25">
      <c r="A58" s="7">
        <v>57</v>
      </c>
      <c r="B58" t="s">
        <v>307</v>
      </c>
      <c r="C58" s="5">
        <v>30</v>
      </c>
      <c r="D58">
        <v>29</v>
      </c>
      <c r="E58">
        <v>95</v>
      </c>
      <c r="F58">
        <v>18</v>
      </c>
      <c r="G58">
        <v>5</v>
      </c>
      <c r="H58">
        <v>0</v>
      </c>
      <c r="I58" s="9">
        <v>1612056.1</v>
      </c>
      <c r="J58">
        <v>281.5</v>
      </c>
      <c r="K58">
        <v>66</v>
      </c>
      <c r="L58">
        <v>65.599999999999994</v>
      </c>
      <c r="M58">
        <v>1.7669999999999999</v>
      </c>
      <c r="N58">
        <v>49</v>
      </c>
      <c r="O58">
        <v>10</v>
      </c>
      <c r="P58">
        <v>334</v>
      </c>
      <c r="Q58">
        <v>1053</v>
      </c>
      <c r="R58">
        <v>270</v>
      </c>
      <c r="S58" s="31">
        <f t="shared" si="2"/>
        <v>3.5157894736842104</v>
      </c>
      <c r="T58" s="14">
        <f t="shared" si="1"/>
        <v>55588.141379310349</v>
      </c>
    </row>
    <row r="59" spans="1:20" x14ac:dyDescent="0.25">
      <c r="A59" s="7">
        <v>58</v>
      </c>
      <c r="B59" t="s">
        <v>205</v>
      </c>
      <c r="C59" s="5">
        <v>34</v>
      </c>
      <c r="D59">
        <v>30</v>
      </c>
      <c r="E59">
        <v>104</v>
      </c>
      <c r="F59">
        <v>22</v>
      </c>
      <c r="G59">
        <v>4</v>
      </c>
      <c r="H59">
        <v>0</v>
      </c>
      <c r="I59" s="9">
        <v>1559180.6</v>
      </c>
      <c r="J59">
        <v>294.7</v>
      </c>
      <c r="K59">
        <v>62</v>
      </c>
      <c r="L59">
        <v>66.400000000000006</v>
      </c>
      <c r="M59">
        <v>1.7749999999999999</v>
      </c>
      <c r="N59">
        <v>43.7</v>
      </c>
      <c r="O59">
        <v>8</v>
      </c>
      <c r="P59">
        <v>376</v>
      </c>
      <c r="Q59">
        <v>1196</v>
      </c>
      <c r="R59">
        <v>269</v>
      </c>
      <c r="S59" s="31">
        <f t="shared" si="2"/>
        <v>3.6153846153846154</v>
      </c>
      <c r="T59" s="14">
        <f t="shared" si="1"/>
        <v>51972.686666666668</v>
      </c>
    </row>
    <row r="60" spans="1:20" x14ac:dyDescent="0.25">
      <c r="A60" s="7">
        <v>59</v>
      </c>
      <c r="B60" t="s">
        <v>252</v>
      </c>
      <c r="C60" s="5">
        <v>26</v>
      </c>
      <c r="D60">
        <v>28</v>
      </c>
      <c r="E60">
        <v>92</v>
      </c>
      <c r="F60">
        <v>17</v>
      </c>
      <c r="G60">
        <v>3</v>
      </c>
      <c r="H60">
        <v>0</v>
      </c>
      <c r="I60" s="9">
        <v>1554901.5</v>
      </c>
      <c r="J60">
        <v>290.7</v>
      </c>
      <c r="K60">
        <v>64</v>
      </c>
      <c r="L60">
        <v>65.599999999999994</v>
      </c>
      <c r="M60">
        <v>1.7769999999999999</v>
      </c>
      <c r="N60">
        <v>46.8</v>
      </c>
      <c r="O60">
        <v>10</v>
      </c>
      <c r="P60">
        <v>323</v>
      </c>
      <c r="Q60">
        <v>1033</v>
      </c>
      <c r="R60">
        <v>259</v>
      </c>
      <c r="S60" s="31">
        <f t="shared" si="2"/>
        <v>3.5108695652173911</v>
      </c>
      <c r="T60" s="14">
        <f t="shared" si="1"/>
        <v>55532.196428571428</v>
      </c>
    </row>
    <row r="61" spans="1:20" x14ac:dyDescent="0.25">
      <c r="A61" s="7">
        <v>60</v>
      </c>
      <c r="B61" t="s">
        <v>308</v>
      </c>
      <c r="C61" s="5">
        <v>23</v>
      </c>
      <c r="D61">
        <v>26</v>
      </c>
      <c r="E61">
        <v>93</v>
      </c>
      <c r="F61">
        <v>20</v>
      </c>
      <c r="G61">
        <v>4</v>
      </c>
      <c r="H61">
        <v>0</v>
      </c>
      <c r="I61" s="9">
        <v>1545194.5</v>
      </c>
      <c r="J61">
        <v>302.39999999999998</v>
      </c>
      <c r="K61">
        <v>60.8</v>
      </c>
      <c r="L61">
        <v>65.400000000000006</v>
      </c>
      <c r="M61">
        <v>1.7769999999999999</v>
      </c>
      <c r="N61">
        <v>56.2</v>
      </c>
      <c r="O61">
        <v>6</v>
      </c>
      <c r="P61">
        <v>343</v>
      </c>
      <c r="Q61">
        <v>1035</v>
      </c>
      <c r="R61">
        <v>246</v>
      </c>
      <c r="S61" s="31">
        <f t="shared" si="2"/>
        <v>3.6881720430107525</v>
      </c>
      <c r="T61" s="14">
        <f t="shared" si="1"/>
        <v>59430.557692307695</v>
      </c>
    </row>
    <row r="62" spans="1:20" x14ac:dyDescent="0.25">
      <c r="A62" s="7">
        <v>61</v>
      </c>
      <c r="B62" t="s">
        <v>309</v>
      </c>
      <c r="C62" s="5">
        <v>33</v>
      </c>
      <c r="D62">
        <v>30</v>
      </c>
      <c r="E62">
        <v>97</v>
      </c>
      <c r="F62">
        <v>18</v>
      </c>
      <c r="G62">
        <v>2</v>
      </c>
      <c r="H62">
        <v>1</v>
      </c>
      <c r="I62" s="9">
        <v>1504626.8</v>
      </c>
      <c r="J62">
        <v>298.2</v>
      </c>
      <c r="K62">
        <v>59.8</v>
      </c>
      <c r="L62">
        <v>60.8</v>
      </c>
      <c r="M62">
        <v>1.772</v>
      </c>
      <c r="N62">
        <v>49.3</v>
      </c>
      <c r="O62">
        <v>10</v>
      </c>
      <c r="P62">
        <v>323</v>
      </c>
      <c r="Q62">
        <v>1069</v>
      </c>
      <c r="R62">
        <v>270</v>
      </c>
      <c r="S62" s="31">
        <f t="shared" si="2"/>
        <v>3.329896907216495</v>
      </c>
      <c r="T62" s="14">
        <f t="shared" si="1"/>
        <v>50154.226666666669</v>
      </c>
    </row>
    <row r="63" spans="1:20" x14ac:dyDescent="0.25">
      <c r="A63" s="7">
        <v>62</v>
      </c>
      <c r="B63" t="s">
        <v>62</v>
      </c>
      <c r="C63" s="5">
        <v>39</v>
      </c>
      <c r="D63">
        <v>25</v>
      </c>
      <c r="E63">
        <v>91</v>
      </c>
      <c r="F63">
        <v>22</v>
      </c>
      <c r="G63">
        <v>2</v>
      </c>
      <c r="H63">
        <v>0</v>
      </c>
      <c r="I63" s="9">
        <v>1475970.4</v>
      </c>
      <c r="J63">
        <v>286.39999999999998</v>
      </c>
      <c r="K63">
        <v>63.3</v>
      </c>
      <c r="L63">
        <v>64.400000000000006</v>
      </c>
      <c r="M63">
        <v>1.8089999999999999</v>
      </c>
      <c r="N63">
        <v>58.1</v>
      </c>
      <c r="O63">
        <v>14</v>
      </c>
      <c r="P63">
        <v>289</v>
      </c>
      <c r="Q63">
        <v>1047</v>
      </c>
      <c r="R63">
        <v>253</v>
      </c>
      <c r="S63" s="31">
        <f t="shared" si="2"/>
        <v>3.1758241758241756</v>
      </c>
      <c r="T63" s="14">
        <f t="shared" si="1"/>
        <v>59038.815999999999</v>
      </c>
    </row>
    <row r="64" spans="1:20" x14ac:dyDescent="0.25">
      <c r="A64" s="7">
        <v>63</v>
      </c>
      <c r="B64" t="s">
        <v>67</v>
      </c>
      <c r="C64" s="5">
        <v>34</v>
      </c>
      <c r="D64">
        <v>20</v>
      </c>
      <c r="E64">
        <v>70</v>
      </c>
      <c r="F64">
        <v>15</v>
      </c>
      <c r="G64">
        <v>5</v>
      </c>
      <c r="H64">
        <v>0</v>
      </c>
      <c r="I64" s="9">
        <v>1469540.9</v>
      </c>
      <c r="J64">
        <v>284.7</v>
      </c>
      <c r="K64">
        <v>63.6</v>
      </c>
      <c r="L64">
        <v>66.2</v>
      </c>
      <c r="M64">
        <v>1.7290000000000001</v>
      </c>
      <c r="N64">
        <v>51</v>
      </c>
      <c r="O64">
        <v>2</v>
      </c>
      <c r="P64">
        <v>281</v>
      </c>
      <c r="Q64">
        <v>774</v>
      </c>
      <c r="R64">
        <v>189</v>
      </c>
      <c r="S64" s="31">
        <f t="shared" si="2"/>
        <v>4.0142857142857142</v>
      </c>
      <c r="T64" s="14">
        <f t="shared" si="1"/>
        <v>73477.044999999998</v>
      </c>
    </row>
    <row r="65" spans="1:20" x14ac:dyDescent="0.25">
      <c r="A65" s="7">
        <v>64</v>
      </c>
      <c r="B65" t="s">
        <v>240</v>
      </c>
      <c r="C65" s="5">
        <v>33</v>
      </c>
      <c r="D65">
        <v>18</v>
      </c>
      <c r="E65">
        <v>61</v>
      </c>
      <c r="F65">
        <v>14</v>
      </c>
      <c r="G65">
        <v>5</v>
      </c>
      <c r="H65">
        <v>0</v>
      </c>
      <c r="I65" s="9">
        <v>1431390</v>
      </c>
      <c r="J65">
        <v>282.5</v>
      </c>
      <c r="K65">
        <v>63.2</v>
      </c>
      <c r="L65">
        <v>61.7</v>
      </c>
      <c r="M65">
        <v>1.788</v>
      </c>
      <c r="N65">
        <v>53</v>
      </c>
      <c r="O65">
        <v>4</v>
      </c>
      <c r="P65">
        <v>198</v>
      </c>
      <c r="Q65">
        <v>674</v>
      </c>
      <c r="R65">
        <v>188</v>
      </c>
      <c r="S65" s="31">
        <f t="shared" si="2"/>
        <v>3.2459016393442623</v>
      </c>
      <c r="T65" s="14">
        <f t="shared" si="1"/>
        <v>79521.666666666672</v>
      </c>
    </row>
    <row r="66" spans="1:20" x14ac:dyDescent="0.25">
      <c r="A66" s="7">
        <v>65</v>
      </c>
      <c r="B66" t="s">
        <v>253</v>
      </c>
      <c r="C66" s="5">
        <v>32</v>
      </c>
      <c r="D66">
        <v>32</v>
      </c>
      <c r="E66">
        <v>105</v>
      </c>
      <c r="F66">
        <v>20</v>
      </c>
      <c r="G66">
        <v>2</v>
      </c>
      <c r="H66">
        <v>0</v>
      </c>
      <c r="I66" s="9">
        <v>1414864.4</v>
      </c>
      <c r="J66">
        <v>282.60000000000002</v>
      </c>
      <c r="K66">
        <v>58.8</v>
      </c>
      <c r="L66">
        <v>59.7</v>
      </c>
      <c r="M66">
        <v>1.74</v>
      </c>
      <c r="N66">
        <v>55.1</v>
      </c>
      <c r="O66">
        <v>10</v>
      </c>
      <c r="P66">
        <v>376</v>
      </c>
      <c r="Q66">
        <v>1158</v>
      </c>
      <c r="R66">
        <v>291</v>
      </c>
      <c r="S66" s="31">
        <f t="shared" ref="S66:S97" si="3">P66/E66</f>
        <v>3.5809523809523811</v>
      </c>
      <c r="T66" s="14">
        <f t="shared" si="1"/>
        <v>44214.512499999997</v>
      </c>
    </row>
    <row r="67" spans="1:20" x14ac:dyDescent="0.25">
      <c r="A67" s="7">
        <v>66</v>
      </c>
      <c r="B67" t="s">
        <v>277</v>
      </c>
      <c r="C67" s="5">
        <v>34</v>
      </c>
      <c r="D67">
        <v>29</v>
      </c>
      <c r="E67">
        <v>103</v>
      </c>
      <c r="F67">
        <v>22</v>
      </c>
      <c r="G67">
        <v>2</v>
      </c>
      <c r="H67">
        <v>0</v>
      </c>
      <c r="I67" s="9">
        <v>1380317.5</v>
      </c>
      <c r="J67">
        <v>284.3</v>
      </c>
      <c r="K67">
        <v>61.8</v>
      </c>
      <c r="L67">
        <v>59.5</v>
      </c>
      <c r="M67">
        <v>1.7450000000000001</v>
      </c>
      <c r="N67">
        <v>53.5</v>
      </c>
      <c r="O67">
        <v>10</v>
      </c>
      <c r="P67">
        <v>356</v>
      </c>
      <c r="Q67">
        <v>1175</v>
      </c>
      <c r="R67">
        <v>274</v>
      </c>
      <c r="S67" s="31">
        <f t="shared" si="3"/>
        <v>3.4563106796116503</v>
      </c>
      <c r="T67" s="14">
        <f t="shared" ref="T67:T130" si="4">I67/D67</f>
        <v>47597.15517241379</v>
      </c>
    </row>
    <row r="68" spans="1:20" x14ac:dyDescent="0.25">
      <c r="A68" s="7">
        <v>67</v>
      </c>
      <c r="B68" t="s">
        <v>60</v>
      </c>
      <c r="C68" s="5">
        <v>44</v>
      </c>
      <c r="D68">
        <v>25</v>
      </c>
      <c r="E68">
        <v>85</v>
      </c>
      <c r="F68">
        <v>17</v>
      </c>
      <c r="G68">
        <v>3</v>
      </c>
      <c r="H68">
        <v>0</v>
      </c>
      <c r="I68" s="9">
        <v>1351942.4</v>
      </c>
      <c r="J68">
        <v>291.3</v>
      </c>
      <c r="K68">
        <v>60.6</v>
      </c>
      <c r="L68">
        <v>65.5</v>
      </c>
      <c r="M68">
        <v>1.792</v>
      </c>
      <c r="N68">
        <v>47.1</v>
      </c>
      <c r="O68">
        <v>7</v>
      </c>
      <c r="P68">
        <v>286</v>
      </c>
      <c r="Q68">
        <v>975</v>
      </c>
      <c r="R68">
        <v>228</v>
      </c>
      <c r="S68" s="31">
        <f t="shared" si="3"/>
        <v>3.3647058823529412</v>
      </c>
      <c r="T68" s="14">
        <f t="shared" si="4"/>
        <v>54077.695999999996</v>
      </c>
    </row>
    <row r="69" spans="1:20" x14ac:dyDescent="0.25">
      <c r="A69" s="7">
        <v>68</v>
      </c>
      <c r="B69" t="s">
        <v>254</v>
      </c>
      <c r="C69" s="5">
        <v>37</v>
      </c>
      <c r="D69">
        <v>22</v>
      </c>
      <c r="E69">
        <v>70</v>
      </c>
      <c r="F69">
        <v>14</v>
      </c>
      <c r="G69">
        <v>3</v>
      </c>
      <c r="H69">
        <v>0</v>
      </c>
      <c r="I69" s="9">
        <v>1342390.8</v>
      </c>
      <c r="J69">
        <v>279.3</v>
      </c>
      <c r="K69">
        <v>62.7</v>
      </c>
      <c r="L69">
        <v>58.5</v>
      </c>
      <c r="M69">
        <v>1.792</v>
      </c>
      <c r="N69">
        <v>38.6</v>
      </c>
      <c r="O69">
        <v>3</v>
      </c>
      <c r="P69">
        <v>210</v>
      </c>
      <c r="Q69">
        <v>800</v>
      </c>
      <c r="R69">
        <v>221</v>
      </c>
      <c r="S69" s="31">
        <f t="shared" si="3"/>
        <v>3</v>
      </c>
      <c r="T69" s="14">
        <f t="shared" si="4"/>
        <v>61017.763636363641</v>
      </c>
    </row>
    <row r="70" spans="1:20" x14ac:dyDescent="0.25">
      <c r="A70" s="7">
        <v>69</v>
      </c>
      <c r="B70" t="s">
        <v>206</v>
      </c>
      <c r="C70" s="5">
        <v>35</v>
      </c>
      <c r="D70">
        <v>31</v>
      </c>
      <c r="E70">
        <v>102</v>
      </c>
      <c r="F70">
        <v>19</v>
      </c>
      <c r="G70">
        <v>2</v>
      </c>
      <c r="H70">
        <v>1</v>
      </c>
      <c r="I70" s="9">
        <v>1339153</v>
      </c>
      <c r="J70">
        <v>289.5</v>
      </c>
      <c r="K70">
        <v>61.2</v>
      </c>
      <c r="L70">
        <v>59.3</v>
      </c>
      <c r="M70">
        <v>1.756</v>
      </c>
      <c r="N70">
        <v>46</v>
      </c>
      <c r="O70">
        <v>11</v>
      </c>
      <c r="P70">
        <v>377</v>
      </c>
      <c r="Q70">
        <v>1108</v>
      </c>
      <c r="R70">
        <v>297</v>
      </c>
      <c r="S70" s="31">
        <f t="shared" si="3"/>
        <v>3.6960784313725492</v>
      </c>
      <c r="T70" s="14">
        <f t="shared" si="4"/>
        <v>43198.483870967742</v>
      </c>
    </row>
    <row r="71" spans="1:20" x14ac:dyDescent="0.25">
      <c r="A71" s="7">
        <v>70</v>
      </c>
      <c r="B71" t="s">
        <v>208</v>
      </c>
      <c r="C71" s="5">
        <v>33</v>
      </c>
      <c r="D71">
        <v>28</v>
      </c>
      <c r="E71">
        <v>93</v>
      </c>
      <c r="F71">
        <v>18</v>
      </c>
      <c r="G71">
        <v>3</v>
      </c>
      <c r="H71">
        <v>0</v>
      </c>
      <c r="I71" s="9">
        <v>1313353</v>
      </c>
      <c r="J71">
        <v>283.60000000000002</v>
      </c>
      <c r="K71">
        <v>64.2</v>
      </c>
      <c r="L71">
        <v>61.4</v>
      </c>
      <c r="M71">
        <v>1.748</v>
      </c>
      <c r="N71">
        <v>53.8</v>
      </c>
      <c r="O71">
        <v>9</v>
      </c>
      <c r="P71">
        <v>333</v>
      </c>
      <c r="Q71">
        <v>988</v>
      </c>
      <c r="R71">
        <v>262</v>
      </c>
      <c r="S71" s="31">
        <f t="shared" si="3"/>
        <v>3.5806451612903225</v>
      </c>
      <c r="T71" s="14">
        <f t="shared" si="4"/>
        <v>46905.464285714283</v>
      </c>
    </row>
    <row r="72" spans="1:20" x14ac:dyDescent="0.25">
      <c r="A72" s="7">
        <v>71</v>
      </c>
      <c r="B72" t="s">
        <v>248</v>
      </c>
      <c r="C72" s="5">
        <v>34</v>
      </c>
      <c r="D72">
        <v>28</v>
      </c>
      <c r="E72">
        <v>101</v>
      </c>
      <c r="F72">
        <v>22</v>
      </c>
      <c r="G72">
        <v>3</v>
      </c>
      <c r="H72">
        <v>0</v>
      </c>
      <c r="I72" s="9">
        <v>1289207.3999999999</v>
      </c>
      <c r="J72">
        <v>279.60000000000002</v>
      </c>
      <c r="K72">
        <v>72</v>
      </c>
      <c r="L72">
        <v>65</v>
      </c>
      <c r="M72">
        <v>1.7709999999999999</v>
      </c>
      <c r="N72">
        <v>53.4</v>
      </c>
      <c r="O72">
        <v>11</v>
      </c>
      <c r="P72">
        <v>358</v>
      </c>
      <c r="Q72">
        <v>1148</v>
      </c>
      <c r="R72">
        <v>261</v>
      </c>
      <c r="S72" s="31">
        <f t="shared" si="3"/>
        <v>3.5445544554455446</v>
      </c>
      <c r="T72" s="14">
        <f t="shared" si="4"/>
        <v>46043.121428571423</v>
      </c>
    </row>
    <row r="73" spans="1:20" x14ac:dyDescent="0.25">
      <c r="A73" s="7">
        <v>72</v>
      </c>
      <c r="B73" t="s">
        <v>173</v>
      </c>
      <c r="C73" s="5">
        <v>45</v>
      </c>
      <c r="D73">
        <v>17</v>
      </c>
      <c r="E73">
        <v>53</v>
      </c>
      <c r="F73">
        <v>9</v>
      </c>
      <c r="G73">
        <v>3</v>
      </c>
      <c r="H73">
        <v>0</v>
      </c>
      <c r="I73" s="9">
        <v>1287842.8</v>
      </c>
      <c r="J73">
        <v>273</v>
      </c>
      <c r="K73">
        <v>75.5</v>
      </c>
      <c r="L73">
        <v>57</v>
      </c>
      <c r="M73">
        <v>1.8149999999999999</v>
      </c>
      <c r="N73">
        <v>57.9</v>
      </c>
      <c r="O73">
        <v>1</v>
      </c>
      <c r="P73">
        <v>157</v>
      </c>
      <c r="Q73">
        <v>596</v>
      </c>
      <c r="R73">
        <v>128</v>
      </c>
      <c r="S73" s="31">
        <f t="shared" si="3"/>
        <v>2.9622641509433962</v>
      </c>
      <c r="T73" s="14">
        <f t="shared" si="4"/>
        <v>75755.458823529421</v>
      </c>
    </row>
    <row r="74" spans="1:20" x14ac:dyDescent="0.25">
      <c r="A74" s="7">
        <v>73</v>
      </c>
      <c r="B74" t="s">
        <v>275</v>
      </c>
      <c r="C74" s="5">
        <v>29</v>
      </c>
      <c r="D74">
        <v>26</v>
      </c>
      <c r="E74">
        <v>87</v>
      </c>
      <c r="F74">
        <v>17</v>
      </c>
      <c r="G74">
        <v>3</v>
      </c>
      <c r="H74">
        <v>0</v>
      </c>
      <c r="I74" s="9">
        <v>1282421.3999999999</v>
      </c>
      <c r="J74">
        <v>296.60000000000002</v>
      </c>
      <c r="K74">
        <v>59.9</v>
      </c>
      <c r="L74">
        <v>63.5</v>
      </c>
      <c r="M74">
        <v>1.79</v>
      </c>
      <c r="N74">
        <v>46.7</v>
      </c>
      <c r="O74">
        <v>8</v>
      </c>
      <c r="P74">
        <v>294</v>
      </c>
      <c r="Q74">
        <v>969</v>
      </c>
      <c r="R74">
        <v>255</v>
      </c>
      <c r="S74" s="31">
        <f t="shared" si="3"/>
        <v>3.3793103448275863</v>
      </c>
      <c r="T74" s="14">
        <f t="shared" si="4"/>
        <v>49323.899999999994</v>
      </c>
    </row>
    <row r="75" spans="1:20" x14ac:dyDescent="0.25">
      <c r="A75" s="7">
        <v>74</v>
      </c>
      <c r="B75" t="s">
        <v>291</v>
      </c>
      <c r="C75" s="5">
        <v>31</v>
      </c>
      <c r="D75">
        <v>28</v>
      </c>
      <c r="E75">
        <v>95</v>
      </c>
      <c r="F75">
        <v>18</v>
      </c>
      <c r="G75">
        <v>4</v>
      </c>
      <c r="H75">
        <v>0</v>
      </c>
      <c r="I75" s="9">
        <v>1260009.6000000001</v>
      </c>
      <c r="J75">
        <v>310.5</v>
      </c>
      <c r="K75">
        <v>52.9</v>
      </c>
      <c r="L75">
        <v>67</v>
      </c>
      <c r="M75">
        <v>1.7869999999999999</v>
      </c>
      <c r="N75">
        <v>37</v>
      </c>
      <c r="O75">
        <v>13</v>
      </c>
      <c r="P75">
        <v>347</v>
      </c>
      <c r="Q75">
        <v>1028</v>
      </c>
      <c r="R75">
        <v>278</v>
      </c>
      <c r="S75" s="31">
        <f t="shared" si="3"/>
        <v>3.6526315789473682</v>
      </c>
      <c r="T75" s="14">
        <f t="shared" si="4"/>
        <v>45000.342857142859</v>
      </c>
    </row>
    <row r="76" spans="1:20" x14ac:dyDescent="0.25">
      <c r="A76" s="7">
        <v>75</v>
      </c>
      <c r="B76" t="s">
        <v>55</v>
      </c>
      <c r="C76" s="5">
        <v>41</v>
      </c>
      <c r="D76">
        <v>27</v>
      </c>
      <c r="E76">
        <v>85</v>
      </c>
      <c r="F76">
        <v>15</v>
      </c>
      <c r="G76">
        <v>3</v>
      </c>
      <c r="H76">
        <v>0</v>
      </c>
      <c r="I76" s="9">
        <v>1259881.3999999999</v>
      </c>
      <c r="J76">
        <v>290.89999999999998</v>
      </c>
      <c r="K76">
        <v>66.7</v>
      </c>
      <c r="L76">
        <v>61.6</v>
      </c>
      <c r="M76">
        <v>1.806</v>
      </c>
      <c r="N76">
        <v>47</v>
      </c>
      <c r="O76">
        <v>4</v>
      </c>
      <c r="P76">
        <v>278</v>
      </c>
      <c r="Q76">
        <v>989</v>
      </c>
      <c r="R76">
        <v>225</v>
      </c>
      <c r="S76" s="31">
        <f t="shared" si="3"/>
        <v>3.2705882352941176</v>
      </c>
      <c r="T76" s="14">
        <f t="shared" si="4"/>
        <v>46662.27407407407</v>
      </c>
    </row>
    <row r="77" spans="1:20" x14ac:dyDescent="0.25">
      <c r="A77" s="7">
        <v>76</v>
      </c>
      <c r="B77" t="s">
        <v>98</v>
      </c>
      <c r="C77" s="5">
        <v>39</v>
      </c>
      <c r="D77">
        <v>28</v>
      </c>
      <c r="E77">
        <v>93</v>
      </c>
      <c r="F77">
        <v>18</v>
      </c>
      <c r="G77">
        <v>4</v>
      </c>
      <c r="H77">
        <v>0</v>
      </c>
      <c r="I77" s="9">
        <v>1258507</v>
      </c>
      <c r="J77">
        <v>277.2</v>
      </c>
      <c r="K77">
        <v>64</v>
      </c>
      <c r="L77">
        <v>63.3</v>
      </c>
      <c r="M77">
        <v>1.7709999999999999</v>
      </c>
      <c r="N77">
        <v>50.8</v>
      </c>
      <c r="O77">
        <v>6</v>
      </c>
      <c r="P77">
        <v>299</v>
      </c>
      <c r="Q77">
        <v>1066</v>
      </c>
      <c r="R77">
        <v>245</v>
      </c>
      <c r="S77" s="31">
        <f t="shared" si="3"/>
        <v>3.21505376344086</v>
      </c>
      <c r="T77" s="14">
        <f t="shared" si="4"/>
        <v>44946.678571428572</v>
      </c>
    </row>
    <row r="78" spans="1:20" x14ac:dyDescent="0.25">
      <c r="A78" s="7">
        <v>77</v>
      </c>
      <c r="B78" t="s">
        <v>14</v>
      </c>
      <c r="C78" s="5">
        <v>52</v>
      </c>
      <c r="D78">
        <v>22</v>
      </c>
      <c r="E78">
        <v>68</v>
      </c>
      <c r="F78">
        <v>12</v>
      </c>
      <c r="G78">
        <v>2</v>
      </c>
      <c r="H78">
        <v>1</v>
      </c>
      <c r="I78" s="9">
        <v>1239376.3999999999</v>
      </c>
      <c r="J78">
        <v>271.8</v>
      </c>
      <c r="K78">
        <v>75.3</v>
      </c>
      <c r="L78">
        <v>57.9</v>
      </c>
      <c r="M78">
        <v>1.8160000000000001</v>
      </c>
      <c r="N78">
        <v>55.7</v>
      </c>
      <c r="O78">
        <v>3</v>
      </c>
      <c r="P78">
        <v>198</v>
      </c>
      <c r="Q78">
        <v>745</v>
      </c>
      <c r="R78">
        <v>201</v>
      </c>
      <c r="S78" s="31">
        <f t="shared" si="3"/>
        <v>2.9117647058823528</v>
      </c>
      <c r="T78" s="14">
        <f t="shared" si="4"/>
        <v>56335.290909090902</v>
      </c>
    </row>
    <row r="79" spans="1:20" x14ac:dyDescent="0.25">
      <c r="A79" s="7">
        <v>78</v>
      </c>
      <c r="B79" t="s">
        <v>111</v>
      </c>
      <c r="C79" s="5">
        <v>44</v>
      </c>
      <c r="D79">
        <v>19</v>
      </c>
      <c r="E79">
        <v>60</v>
      </c>
      <c r="F79">
        <v>12</v>
      </c>
      <c r="G79">
        <v>1</v>
      </c>
      <c r="H79">
        <v>1</v>
      </c>
      <c r="I79" s="9">
        <v>1229354.8999999999</v>
      </c>
      <c r="J79">
        <v>272.39999999999998</v>
      </c>
      <c r="K79">
        <v>68.8</v>
      </c>
      <c r="L79">
        <v>58.4</v>
      </c>
      <c r="M79">
        <v>1.77</v>
      </c>
      <c r="N79">
        <v>51.6</v>
      </c>
      <c r="O79">
        <v>3</v>
      </c>
      <c r="P79">
        <v>184</v>
      </c>
      <c r="Q79">
        <v>674</v>
      </c>
      <c r="R79">
        <v>190</v>
      </c>
      <c r="S79" s="31">
        <f t="shared" si="3"/>
        <v>3.0666666666666669</v>
      </c>
      <c r="T79" s="14">
        <f t="shared" si="4"/>
        <v>64702.889473684205</v>
      </c>
    </row>
    <row r="80" spans="1:20" x14ac:dyDescent="0.25">
      <c r="A80" s="7">
        <v>79</v>
      </c>
      <c r="B80" t="s">
        <v>5</v>
      </c>
      <c r="C80" s="5">
        <v>48</v>
      </c>
      <c r="D80">
        <v>24</v>
      </c>
      <c r="E80">
        <v>85</v>
      </c>
      <c r="F80">
        <v>17</v>
      </c>
      <c r="G80">
        <v>3</v>
      </c>
      <c r="H80">
        <v>0</v>
      </c>
      <c r="I80" s="9">
        <v>1197618</v>
      </c>
      <c r="J80">
        <v>299.60000000000002</v>
      </c>
      <c r="K80">
        <v>64.599999999999994</v>
      </c>
      <c r="L80">
        <v>67.5</v>
      </c>
      <c r="M80">
        <v>1.806</v>
      </c>
      <c r="N80">
        <v>40.5</v>
      </c>
      <c r="O80">
        <v>8</v>
      </c>
      <c r="P80">
        <v>280</v>
      </c>
      <c r="Q80">
        <v>959</v>
      </c>
      <c r="R80">
        <v>229</v>
      </c>
      <c r="S80" s="31">
        <f t="shared" si="3"/>
        <v>3.2941176470588234</v>
      </c>
      <c r="T80" s="14">
        <f t="shared" si="4"/>
        <v>49900.75</v>
      </c>
    </row>
    <row r="81" spans="1:20" x14ac:dyDescent="0.25">
      <c r="A81" s="7">
        <v>80</v>
      </c>
      <c r="B81" t="s">
        <v>310</v>
      </c>
      <c r="C81" s="5">
        <v>29</v>
      </c>
      <c r="D81">
        <v>31</v>
      </c>
      <c r="E81">
        <v>106</v>
      </c>
      <c r="F81">
        <v>21</v>
      </c>
      <c r="G81">
        <v>4</v>
      </c>
      <c r="H81">
        <v>0</v>
      </c>
      <c r="I81" s="9">
        <v>1179165</v>
      </c>
      <c r="J81">
        <v>298.10000000000002</v>
      </c>
      <c r="K81">
        <v>60.7</v>
      </c>
      <c r="L81">
        <v>63.6</v>
      </c>
      <c r="M81">
        <v>1.798</v>
      </c>
      <c r="N81">
        <v>51.2</v>
      </c>
      <c r="O81">
        <v>10</v>
      </c>
      <c r="P81">
        <v>378</v>
      </c>
      <c r="Q81">
        <v>1194</v>
      </c>
      <c r="R81">
        <v>284</v>
      </c>
      <c r="S81" s="31">
        <f t="shared" si="3"/>
        <v>3.5660377358490565</v>
      </c>
      <c r="T81" s="14">
        <f t="shared" si="4"/>
        <v>38037.580645161288</v>
      </c>
    </row>
    <row r="82" spans="1:20" x14ac:dyDescent="0.25">
      <c r="A82" s="7">
        <v>81</v>
      </c>
      <c r="B82" t="s">
        <v>210</v>
      </c>
      <c r="C82" s="5">
        <v>46</v>
      </c>
      <c r="D82">
        <v>25</v>
      </c>
      <c r="E82">
        <v>86</v>
      </c>
      <c r="F82">
        <v>19</v>
      </c>
      <c r="G82">
        <v>2</v>
      </c>
      <c r="H82">
        <v>0</v>
      </c>
      <c r="I82" s="9">
        <v>1167873.8</v>
      </c>
      <c r="J82">
        <v>281.10000000000002</v>
      </c>
      <c r="K82">
        <v>70.7</v>
      </c>
      <c r="L82">
        <v>66.3</v>
      </c>
      <c r="M82">
        <v>1.782</v>
      </c>
      <c r="N82">
        <v>44.2</v>
      </c>
      <c r="O82">
        <v>3</v>
      </c>
      <c r="P82">
        <v>311</v>
      </c>
      <c r="Q82">
        <v>978</v>
      </c>
      <c r="R82">
        <v>234</v>
      </c>
      <c r="S82" s="31">
        <f t="shared" si="3"/>
        <v>3.6162790697674421</v>
      </c>
      <c r="T82" s="14">
        <f t="shared" si="4"/>
        <v>46714.952000000005</v>
      </c>
    </row>
    <row r="83" spans="1:20" x14ac:dyDescent="0.25">
      <c r="A83" s="7">
        <v>82</v>
      </c>
      <c r="B83" t="s">
        <v>54</v>
      </c>
      <c r="C83" s="5">
        <v>46</v>
      </c>
      <c r="D83">
        <v>22</v>
      </c>
      <c r="E83">
        <v>72</v>
      </c>
      <c r="F83">
        <v>14</v>
      </c>
      <c r="G83">
        <v>3</v>
      </c>
      <c r="H83">
        <v>0</v>
      </c>
      <c r="I83" s="9">
        <v>1166293.5</v>
      </c>
      <c r="J83">
        <v>278.10000000000002</v>
      </c>
      <c r="K83">
        <v>67.8</v>
      </c>
      <c r="L83">
        <v>64.900000000000006</v>
      </c>
      <c r="M83">
        <v>1.766</v>
      </c>
      <c r="N83">
        <v>47.3</v>
      </c>
      <c r="O83">
        <v>4</v>
      </c>
      <c r="P83">
        <v>258</v>
      </c>
      <c r="Q83">
        <v>792</v>
      </c>
      <c r="R83">
        <v>218</v>
      </c>
      <c r="S83" s="31">
        <f t="shared" si="3"/>
        <v>3.5833333333333335</v>
      </c>
      <c r="T83" s="14">
        <f t="shared" si="4"/>
        <v>53013.340909090912</v>
      </c>
    </row>
    <row r="84" spans="1:20" x14ac:dyDescent="0.25">
      <c r="A84" s="7">
        <v>83</v>
      </c>
      <c r="B84" t="s">
        <v>141</v>
      </c>
      <c r="C84" s="5">
        <v>51</v>
      </c>
      <c r="D84">
        <v>14</v>
      </c>
      <c r="E84">
        <v>47</v>
      </c>
      <c r="F84">
        <v>9</v>
      </c>
      <c r="G84">
        <v>4</v>
      </c>
      <c r="H84">
        <v>0</v>
      </c>
      <c r="I84" s="9">
        <v>1153603.5</v>
      </c>
      <c r="J84">
        <v>278.39999999999998</v>
      </c>
      <c r="K84">
        <v>63.3</v>
      </c>
      <c r="L84">
        <v>65.7</v>
      </c>
      <c r="M84">
        <v>1.7789999999999999</v>
      </c>
      <c r="N84">
        <v>52.1</v>
      </c>
      <c r="O84">
        <v>8</v>
      </c>
      <c r="P84">
        <v>150</v>
      </c>
      <c r="Q84">
        <v>550</v>
      </c>
      <c r="R84">
        <v>119</v>
      </c>
      <c r="S84" s="31">
        <f t="shared" si="3"/>
        <v>3.1914893617021276</v>
      </c>
      <c r="T84" s="14">
        <f t="shared" si="4"/>
        <v>82400.25</v>
      </c>
    </row>
    <row r="85" spans="1:20" x14ac:dyDescent="0.25">
      <c r="A85" s="7">
        <v>84</v>
      </c>
      <c r="B85" t="s">
        <v>271</v>
      </c>
      <c r="C85" s="5">
        <v>37</v>
      </c>
      <c r="D85">
        <v>27</v>
      </c>
      <c r="E85">
        <v>91</v>
      </c>
      <c r="F85">
        <v>18</v>
      </c>
      <c r="G85">
        <v>3</v>
      </c>
      <c r="H85">
        <v>0</v>
      </c>
      <c r="I85" s="9">
        <v>1145975</v>
      </c>
      <c r="J85">
        <v>286</v>
      </c>
      <c r="K85">
        <v>66.599999999999994</v>
      </c>
      <c r="L85">
        <v>64.900000000000006</v>
      </c>
      <c r="M85">
        <v>1.7609999999999999</v>
      </c>
      <c r="N85">
        <v>56.6</v>
      </c>
      <c r="O85">
        <v>8</v>
      </c>
      <c r="P85">
        <v>314</v>
      </c>
      <c r="Q85">
        <v>1042</v>
      </c>
      <c r="R85">
        <v>223</v>
      </c>
      <c r="S85" s="31">
        <f t="shared" si="3"/>
        <v>3.4505494505494507</v>
      </c>
      <c r="T85" s="14">
        <f t="shared" si="4"/>
        <v>42443.518518518518</v>
      </c>
    </row>
    <row r="86" spans="1:20" x14ac:dyDescent="0.25">
      <c r="A86" s="7">
        <v>85</v>
      </c>
      <c r="B86" t="s">
        <v>268</v>
      </c>
      <c r="C86" s="5">
        <v>34</v>
      </c>
      <c r="D86">
        <v>30</v>
      </c>
      <c r="E86">
        <v>101</v>
      </c>
      <c r="F86">
        <v>20</v>
      </c>
      <c r="G86">
        <v>3</v>
      </c>
      <c r="H86">
        <v>0</v>
      </c>
      <c r="I86" s="9">
        <v>1116506.6000000001</v>
      </c>
      <c r="J86">
        <v>291.39999999999998</v>
      </c>
      <c r="K86">
        <v>62.1</v>
      </c>
      <c r="L86">
        <v>66.2</v>
      </c>
      <c r="M86">
        <v>1.79</v>
      </c>
      <c r="N86">
        <v>44.1</v>
      </c>
      <c r="O86">
        <v>15</v>
      </c>
      <c r="P86">
        <v>351</v>
      </c>
      <c r="Q86">
        <v>1101</v>
      </c>
      <c r="R86">
        <v>296</v>
      </c>
      <c r="S86" s="31">
        <f t="shared" si="3"/>
        <v>3.4752475247524752</v>
      </c>
      <c r="T86" s="14">
        <f t="shared" si="4"/>
        <v>37216.886666666673</v>
      </c>
    </row>
    <row r="87" spans="1:20" x14ac:dyDescent="0.25">
      <c r="A87" s="7">
        <v>86</v>
      </c>
      <c r="B87" t="s">
        <v>135</v>
      </c>
      <c r="C87" s="5">
        <v>37</v>
      </c>
      <c r="D87">
        <v>32</v>
      </c>
      <c r="E87">
        <v>107</v>
      </c>
      <c r="F87">
        <v>21</v>
      </c>
      <c r="G87">
        <v>2</v>
      </c>
      <c r="H87">
        <v>0</v>
      </c>
      <c r="I87" s="9">
        <v>1114571.1000000001</v>
      </c>
      <c r="J87">
        <v>270</v>
      </c>
      <c r="K87">
        <v>72.900000000000006</v>
      </c>
      <c r="L87">
        <v>60.6</v>
      </c>
      <c r="M87">
        <v>1.7430000000000001</v>
      </c>
      <c r="N87">
        <v>55.3</v>
      </c>
      <c r="O87">
        <v>6</v>
      </c>
      <c r="P87">
        <v>367</v>
      </c>
      <c r="Q87">
        <v>1237</v>
      </c>
      <c r="R87">
        <v>279</v>
      </c>
      <c r="S87" s="31">
        <f t="shared" si="3"/>
        <v>3.4299065420560746</v>
      </c>
      <c r="T87" s="14">
        <f t="shared" si="4"/>
        <v>34830.346875000003</v>
      </c>
    </row>
    <row r="88" spans="1:20" x14ac:dyDescent="0.25">
      <c r="A88" s="7">
        <v>87</v>
      </c>
      <c r="B88" t="s">
        <v>250</v>
      </c>
      <c r="C88" s="5">
        <v>28</v>
      </c>
      <c r="D88">
        <v>30</v>
      </c>
      <c r="E88">
        <v>99</v>
      </c>
      <c r="F88">
        <v>18</v>
      </c>
      <c r="G88">
        <v>3</v>
      </c>
      <c r="H88">
        <v>0</v>
      </c>
      <c r="I88" s="9">
        <v>1106373.5</v>
      </c>
      <c r="J88">
        <v>295.10000000000002</v>
      </c>
      <c r="K88">
        <v>65.400000000000006</v>
      </c>
      <c r="L88">
        <v>66.900000000000006</v>
      </c>
      <c r="M88">
        <v>1.823</v>
      </c>
      <c r="N88">
        <v>49</v>
      </c>
      <c r="O88">
        <v>4</v>
      </c>
      <c r="P88">
        <v>322</v>
      </c>
      <c r="Q88">
        <v>1151</v>
      </c>
      <c r="R88">
        <v>255</v>
      </c>
      <c r="S88" s="31">
        <f t="shared" si="3"/>
        <v>3.2525252525252526</v>
      </c>
      <c r="T88" s="14">
        <f t="shared" si="4"/>
        <v>36879.116666666669</v>
      </c>
    </row>
    <row r="89" spans="1:20" x14ac:dyDescent="0.25">
      <c r="A89" s="7">
        <v>88</v>
      </c>
      <c r="B89" t="s">
        <v>176</v>
      </c>
      <c r="C89" s="5">
        <v>35</v>
      </c>
      <c r="D89">
        <v>27</v>
      </c>
      <c r="E89">
        <v>88</v>
      </c>
      <c r="F89">
        <v>16</v>
      </c>
      <c r="G89">
        <v>3</v>
      </c>
      <c r="H89">
        <v>0</v>
      </c>
      <c r="I89" s="9">
        <v>1105985.5</v>
      </c>
      <c r="J89">
        <v>303</v>
      </c>
      <c r="K89">
        <v>63.3</v>
      </c>
      <c r="L89">
        <v>65.599999999999994</v>
      </c>
      <c r="M89">
        <v>1.7789999999999999</v>
      </c>
      <c r="N89">
        <v>54.9</v>
      </c>
      <c r="O89">
        <v>11</v>
      </c>
      <c r="P89">
        <v>304</v>
      </c>
      <c r="Q89">
        <v>960</v>
      </c>
      <c r="R89">
        <v>243</v>
      </c>
      <c r="S89" s="31">
        <f t="shared" si="3"/>
        <v>3.4545454545454546</v>
      </c>
      <c r="T89" s="14">
        <f t="shared" si="4"/>
        <v>40962.425925925927</v>
      </c>
    </row>
    <row r="90" spans="1:20" x14ac:dyDescent="0.25">
      <c r="A90" s="7">
        <v>89</v>
      </c>
      <c r="B90" t="s">
        <v>94</v>
      </c>
      <c r="C90" s="5">
        <v>34</v>
      </c>
      <c r="D90">
        <v>26</v>
      </c>
      <c r="E90">
        <v>85</v>
      </c>
      <c r="F90">
        <v>18</v>
      </c>
      <c r="G90">
        <v>2</v>
      </c>
      <c r="H90">
        <v>0</v>
      </c>
      <c r="I90" s="9">
        <v>1088659.8999999999</v>
      </c>
      <c r="J90">
        <v>294.39999999999998</v>
      </c>
      <c r="K90">
        <v>64</v>
      </c>
      <c r="L90">
        <v>66.7</v>
      </c>
      <c r="M90">
        <v>1.8080000000000001</v>
      </c>
      <c r="N90">
        <v>42.9</v>
      </c>
      <c r="O90">
        <v>6</v>
      </c>
      <c r="P90">
        <v>278</v>
      </c>
      <c r="Q90">
        <v>952</v>
      </c>
      <c r="R90">
        <v>265</v>
      </c>
      <c r="S90" s="31">
        <f t="shared" si="3"/>
        <v>3.2705882352941176</v>
      </c>
      <c r="T90" s="14">
        <f t="shared" si="4"/>
        <v>41871.534615384611</v>
      </c>
    </row>
    <row r="91" spans="1:20" x14ac:dyDescent="0.25">
      <c r="A91" s="7">
        <v>90</v>
      </c>
      <c r="B91" t="s">
        <v>145</v>
      </c>
      <c r="C91" s="5">
        <v>44</v>
      </c>
      <c r="D91">
        <v>27</v>
      </c>
      <c r="E91">
        <v>89</v>
      </c>
      <c r="F91">
        <v>16</v>
      </c>
      <c r="G91">
        <v>1</v>
      </c>
      <c r="H91">
        <v>0</v>
      </c>
      <c r="I91" s="9">
        <v>1075216.1000000001</v>
      </c>
      <c r="J91">
        <v>288.5</v>
      </c>
      <c r="K91">
        <v>62.3</v>
      </c>
      <c r="L91">
        <v>63.5</v>
      </c>
      <c r="M91">
        <v>1.75</v>
      </c>
      <c r="N91">
        <v>46.8</v>
      </c>
      <c r="O91">
        <v>6</v>
      </c>
      <c r="P91">
        <v>341</v>
      </c>
      <c r="Q91">
        <v>971</v>
      </c>
      <c r="R91">
        <v>226</v>
      </c>
      <c r="S91" s="31">
        <f t="shared" si="3"/>
        <v>3.8314606741573032</v>
      </c>
      <c r="T91" s="14">
        <f t="shared" si="4"/>
        <v>39822.818518518521</v>
      </c>
    </row>
    <row r="92" spans="1:20" x14ac:dyDescent="0.25">
      <c r="A92" s="7">
        <v>91</v>
      </c>
      <c r="B92" t="s">
        <v>246</v>
      </c>
      <c r="C92" s="5">
        <v>33</v>
      </c>
      <c r="D92">
        <v>29</v>
      </c>
      <c r="E92">
        <v>101</v>
      </c>
      <c r="F92">
        <v>21</v>
      </c>
      <c r="G92">
        <v>3</v>
      </c>
      <c r="H92">
        <v>0</v>
      </c>
      <c r="I92" s="9">
        <v>1068440.5</v>
      </c>
      <c r="J92">
        <v>302.8</v>
      </c>
      <c r="K92">
        <v>66.8</v>
      </c>
      <c r="L92">
        <v>68.400000000000006</v>
      </c>
      <c r="M92">
        <v>1.796</v>
      </c>
      <c r="N92">
        <v>42.9</v>
      </c>
      <c r="O92">
        <v>16</v>
      </c>
      <c r="P92">
        <v>381</v>
      </c>
      <c r="Q92">
        <v>1090</v>
      </c>
      <c r="R92">
        <v>284</v>
      </c>
      <c r="S92" s="31">
        <f t="shared" si="3"/>
        <v>3.7722772277227721</v>
      </c>
      <c r="T92" s="14">
        <f t="shared" si="4"/>
        <v>36842.775862068964</v>
      </c>
    </row>
    <row r="93" spans="1:20" x14ac:dyDescent="0.25">
      <c r="A93" s="7">
        <v>92</v>
      </c>
      <c r="B93" t="s">
        <v>42</v>
      </c>
      <c r="C93" s="5">
        <v>42</v>
      </c>
      <c r="D93">
        <v>32</v>
      </c>
      <c r="E93">
        <v>106</v>
      </c>
      <c r="F93">
        <v>20</v>
      </c>
      <c r="G93">
        <v>1</v>
      </c>
      <c r="H93">
        <v>0</v>
      </c>
      <c r="I93" s="9">
        <v>1052446.8999999999</v>
      </c>
      <c r="J93">
        <v>286.39999999999998</v>
      </c>
      <c r="K93">
        <v>60.2</v>
      </c>
      <c r="L93">
        <v>62.9</v>
      </c>
      <c r="M93">
        <v>1.7589999999999999</v>
      </c>
      <c r="N93">
        <v>57</v>
      </c>
      <c r="O93">
        <v>7</v>
      </c>
      <c r="P93">
        <v>375</v>
      </c>
      <c r="Q93">
        <v>1189</v>
      </c>
      <c r="R93">
        <v>300</v>
      </c>
      <c r="S93" s="31">
        <f t="shared" si="3"/>
        <v>3.5377358490566038</v>
      </c>
      <c r="T93" s="14">
        <f t="shared" si="4"/>
        <v>32888.965624999997</v>
      </c>
    </row>
    <row r="94" spans="1:20" x14ac:dyDescent="0.25">
      <c r="A94" s="7">
        <v>93</v>
      </c>
      <c r="B94" t="s">
        <v>15</v>
      </c>
      <c r="C94" s="5">
        <v>40</v>
      </c>
      <c r="D94">
        <v>14</v>
      </c>
      <c r="E94">
        <v>49</v>
      </c>
      <c r="F94">
        <v>12</v>
      </c>
      <c r="G94">
        <v>1</v>
      </c>
      <c r="H94">
        <v>0</v>
      </c>
      <c r="I94" s="9">
        <v>1044386.06</v>
      </c>
      <c r="J94">
        <v>292.89999999999998</v>
      </c>
      <c r="K94">
        <v>53.6</v>
      </c>
      <c r="L94">
        <v>57.7</v>
      </c>
      <c r="M94">
        <v>1.792</v>
      </c>
      <c r="N94">
        <v>43</v>
      </c>
      <c r="O94">
        <v>3</v>
      </c>
      <c r="P94">
        <v>145</v>
      </c>
      <c r="Q94">
        <v>553</v>
      </c>
      <c r="R94">
        <v>162</v>
      </c>
      <c r="S94" s="31">
        <f t="shared" si="3"/>
        <v>2.9591836734693877</v>
      </c>
      <c r="T94" s="14">
        <f t="shared" si="4"/>
        <v>74599.004285714283</v>
      </c>
    </row>
    <row r="95" spans="1:20" x14ac:dyDescent="0.25">
      <c r="A95" s="7">
        <v>94</v>
      </c>
      <c r="B95" t="s">
        <v>166</v>
      </c>
      <c r="C95" s="5">
        <v>36</v>
      </c>
      <c r="D95">
        <v>18</v>
      </c>
      <c r="E95">
        <v>55</v>
      </c>
      <c r="F95">
        <v>9</v>
      </c>
      <c r="G95">
        <v>1</v>
      </c>
      <c r="H95">
        <v>1</v>
      </c>
      <c r="I95" s="9">
        <v>1022763.1</v>
      </c>
      <c r="J95">
        <v>291.60000000000002</v>
      </c>
      <c r="K95">
        <v>58.7</v>
      </c>
      <c r="L95">
        <v>56.9</v>
      </c>
      <c r="M95">
        <v>1.8220000000000001</v>
      </c>
      <c r="N95">
        <v>44.7</v>
      </c>
      <c r="O95">
        <v>2</v>
      </c>
      <c r="P95">
        <v>173</v>
      </c>
      <c r="Q95">
        <v>621</v>
      </c>
      <c r="R95">
        <v>164</v>
      </c>
      <c r="S95" s="31">
        <f t="shared" si="3"/>
        <v>3.1454545454545455</v>
      </c>
      <c r="T95" s="14">
        <f t="shared" si="4"/>
        <v>56820.172222222223</v>
      </c>
    </row>
    <row r="96" spans="1:20" x14ac:dyDescent="0.25">
      <c r="A96" s="7">
        <v>95</v>
      </c>
      <c r="B96" t="s">
        <v>212</v>
      </c>
      <c r="C96" s="5">
        <v>50</v>
      </c>
      <c r="D96">
        <v>22</v>
      </c>
      <c r="E96">
        <v>74</v>
      </c>
      <c r="F96">
        <v>15</v>
      </c>
      <c r="G96">
        <v>2</v>
      </c>
      <c r="H96">
        <v>0</v>
      </c>
      <c r="I96" s="9">
        <v>1016951.94</v>
      </c>
      <c r="J96">
        <v>293</v>
      </c>
      <c r="K96">
        <v>64.3</v>
      </c>
      <c r="L96">
        <v>63</v>
      </c>
      <c r="M96">
        <v>1.7809999999999999</v>
      </c>
      <c r="N96">
        <v>50</v>
      </c>
      <c r="O96">
        <v>10</v>
      </c>
      <c r="P96">
        <v>254</v>
      </c>
      <c r="Q96">
        <v>825</v>
      </c>
      <c r="R96">
        <v>216</v>
      </c>
      <c r="S96" s="31">
        <f t="shared" si="3"/>
        <v>3.4324324324324325</v>
      </c>
      <c r="T96" s="14">
        <f t="shared" si="4"/>
        <v>46225.088181818181</v>
      </c>
    </row>
    <row r="97" spans="1:20" x14ac:dyDescent="0.25">
      <c r="A97" s="7">
        <v>96</v>
      </c>
      <c r="B97" t="s">
        <v>0</v>
      </c>
      <c r="C97" s="5">
        <v>45</v>
      </c>
      <c r="D97">
        <v>21</v>
      </c>
      <c r="E97">
        <v>65</v>
      </c>
      <c r="F97">
        <v>13</v>
      </c>
      <c r="G97">
        <v>3</v>
      </c>
      <c r="H97">
        <v>0</v>
      </c>
      <c r="I97" s="9">
        <v>1016489.5</v>
      </c>
      <c r="J97">
        <v>296.8</v>
      </c>
      <c r="K97">
        <v>58.6</v>
      </c>
      <c r="L97">
        <v>64</v>
      </c>
      <c r="M97">
        <v>1.8520000000000001</v>
      </c>
      <c r="N97">
        <v>41.7</v>
      </c>
      <c r="O97">
        <v>2</v>
      </c>
      <c r="P97">
        <v>205</v>
      </c>
      <c r="Q97">
        <v>722</v>
      </c>
      <c r="R97">
        <v>217</v>
      </c>
      <c r="S97" s="31">
        <f t="shared" si="3"/>
        <v>3.1538461538461537</v>
      </c>
      <c r="T97" s="14">
        <f t="shared" si="4"/>
        <v>48404.261904761908</v>
      </c>
    </row>
    <row r="98" spans="1:20" x14ac:dyDescent="0.25">
      <c r="A98" s="7">
        <v>97</v>
      </c>
      <c r="B98" t="s">
        <v>73</v>
      </c>
      <c r="C98" s="5">
        <v>40</v>
      </c>
      <c r="D98">
        <v>26</v>
      </c>
      <c r="E98">
        <v>84</v>
      </c>
      <c r="F98">
        <v>15</v>
      </c>
      <c r="G98">
        <v>2</v>
      </c>
      <c r="H98">
        <v>0</v>
      </c>
      <c r="I98" s="9">
        <v>1015200.3</v>
      </c>
      <c r="J98">
        <v>277.39999999999998</v>
      </c>
      <c r="K98">
        <v>65.8</v>
      </c>
      <c r="L98">
        <v>68.400000000000006</v>
      </c>
      <c r="M98">
        <v>1.8009999999999999</v>
      </c>
      <c r="N98">
        <v>42.9</v>
      </c>
      <c r="O98">
        <v>6</v>
      </c>
      <c r="P98">
        <v>259</v>
      </c>
      <c r="Q98">
        <v>985</v>
      </c>
      <c r="R98">
        <v>195</v>
      </c>
      <c r="S98" s="31">
        <f t="shared" ref="S98:S129" si="5">P98/E98</f>
        <v>3.0833333333333335</v>
      </c>
      <c r="T98" s="14">
        <f t="shared" si="4"/>
        <v>39046.165384615386</v>
      </c>
    </row>
    <row r="99" spans="1:20" x14ac:dyDescent="0.25">
      <c r="A99" s="7">
        <v>98</v>
      </c>
      <c r="B99" t="s">
        <v>311</v>
      </c>
      <c r="C99" s="5">
        <v>29</v>
      </c>
      <c r="D99">
        <v>33</v>
      </c>
      <c r="E99">
        <v>97</v>
      </c>
      <c r="F99">
        <v>15</v>
      </c>
      <c r="G99">
        <v>2</v>
      </c>
      <c r="H99">
        <v>0</v>
      </c>
      <c r="I99" s="9">
        <v>1013024</v>
      </c>
      <c r="J99">
        <v>285.5</v>
      </c>
      <c r="K99">
        <v>64.2</v>
      </c>
      <c r="L99">
        <v>67.8</v>
      </c>
      <c r="M99">
        <v>1.79</v>
      </c>
      <c r="N99">
        <v>40.4</v>
      </c>
      <c r="O99">
        <v>7</v>
      </c>
      <c r="P99">
        <v>333</v>
      </c>
      <c r="Q99">
        <v>1101</v>
      </c>
      <c r="R99">
        <v>273</v>
      </c>
      <c r="S99" s="31">
        <f t="shared" si="5"/>
        <v>3.4329896907216493</v>
      </c>
      <c r="T99" s="14">
        <f t="shared" si="4"/>
        <v>30697.696969696968</v>
      </c>
    </row>
    <row r="100" spans="1:20" x14ac:dyDescent="0.25">
      <c r="A100" s="7">
        <v>99</v>
      </c>
      <c r="B100" t="s">
        <v>289</v>
      </c>
      <c r="C100" s="5">
        <v>26</v>
      </c>
      <c r="D100">
        <v>19</v>
      </c>
      <c r="E100">
        <v>60</v>
      </c>
      <c r="F100">
        <v>11</v>
      </c>
      <c r="G100">
        <v>3</v>
      </c>
      <c r="H100">
        <v>0</v>
      </c>
      <c r="I100" s="9">
        <v>1009630.1</v>
      </c>
      <c r="J100">
        <v>299.3</v>
      </c>
      <c r="K100">
        <v>63.7</v>
      </c>
      <c r="L100">
        <v>66.599999999999994</v>
      </c>
      <c r="M100">
        <v>1.7829999999999999</v>
      </c>
      <c r="N100">
        <v>52.4</v>
      </c>
      <c r="O100">
        <v>7</v>
      </c>
      <c r="P100">
        <v>219</v>
      </c>
      <c r="Q100">
        <v>697</v>
      </c>
      <c r="R100">
        <v>150</v>
      </c>
      <c r="S100" s="31">
        <f t="shared" si="5"/>
        <v>3.65</v>
      </c>
      <c r="T100" s="14">
        <f t="shared" si="4"/>
        <v>53138.426315789475</v>
      </c>
    </row>
    <row r="101" spans="1:20" x14ac:dyDescent="0.25">
      <c r="A101" s="7">
        <v>100</v>
      </c>
      <c r="B101" t="s">
        <v>23</v>
      </c>
      <c r="C101" s="5">
        <v>37</v>
      </c>
      <c r="D101">
        <v>31</v>
      </c>
      <c r="E101">
        <v>115</v>
      </c>
      <c r="F101">
        <v>26</v>
      </c>
      <c r="G101">
        <v>1</v>
      </c>
      <c r="H101">
        <v>0</v>
      </c>
      <c r="I101" s="9">
        <v>985453.06</v>
      </c>
      <c r="J101">
        <v>292.10000000000002</v>
      </c>
      <c r="K101">
        <v>66.2</v>
      </c>
      <c r="L101">
        <v>66.900000000000006</v>
      </c>
      <c r="M101">
        <v>1.804</v>
      </c>
      <c r="N101">
        <v>53.7</v>
      </c>
      <c r="O101">
        <v>9</v>
      </c>
      <c r="P101">
        <v>409</v>
      </c>
      <c r="Q101">
        <v>1320</v>
      </c>
      <c r="R101">
        <v>300</v>
      </c>
      <c r="S101" s="31">
        <f t="shared" si="5"/>
        <v>3.5565217391304347</v>
      </c>
      <c r="T101" s="14">
        <f t="shared" si="4"/>
        <v>31788.808387096775</v>
      </c>
    </row>
    <row r="102" spans="1:20" x14ac:dyDescent="0.25">
      <c r="A102" s="7">
        <v>101</v>
      </c>
      <c r="B102" t="s">
        <v>101</v>
      </c>
      <c r="C102" s="5">
        <v>43</v>
      </c>
      <c r="D102">
        <v>16</v>
      </c>
      <c r="E102">
        <v>51</v>
      </c>
      <c r="F102">
        <v>11</v>
      </c>
      <c r="G102">
        <v>1</v>
      </c>
      <c r="H102">
        <v>0</v>
      </c>
      <c r="I102" s="9">
        <v>979249</v>
      </c>
      <c r="J102">
        <v>276</v>
      </c>
      <c r="K102">
        <v>50.5</v>
      </c>
      <c r="L102">
        <v>53.3</v>
      </c>
      <c r="M102">
        <v>1.7729999999999999</v>
      </c>
      <c r="N102">
        <v>50</v>
      </c>
      <c r="O102">
        <v>2</v>
      </c>
      <c r="P102">
        <v>146</v>
      </c>
      <c r="Q102">
        <v>566</v>
      </c>
      <c r="R102">
        <v>181</v>
      </c>
      <c r="S102" s="31">
        <f t="shared" si="5"/>
        <v>2.8627450980392157</v>
      </c>
      <c r="T102" s="14">
        <f t="shared" si="4"/>
        <v>61203.0625</v>
      </c>
    </row>
    <row r="103" spans="1:20" x14ac:dyDescent="0.25">
      <c r="A103" s="7">
        <v>102</v>
      </c>
      <c r="B103" t="s">
        <v>201</v>
      </c>
      <c r="C103" s="5">
        <v>36</v>
      </c>
      <c r="D103">
        <v>25</v>
      </c>
      <c r="E103">
        <v>83</v>
      </c>
      <c r="F103">
        <v>16</v>
      </c>
      <c r="G103">
        <v>1</v>
      </c>
      <c r="H103">
        <v>0</v>
      </c>
      <c r="I103" s="9">
        <v>969731.5</v>
      </c>
      <c r="J103">
        <v>287</v>
      </c>
      <c r="K103">
        <v>63.5</v>
      </c>
      <c r="L103">
        <v>63.4</v>
      </c>
      <c r="M103">
        <v>1.7809999999999999</v>
      </c>
      <c r="N103">
        <v>48.4</v>
      </c>
      <c r="O103">
        <v>4</v>
      </c>
      <c r="P103">
        <v>271</v>
      </c>
      <c r="Q103">
        <v>924</v>
      </c>
      <c r="R103">
        <v>222</v>
      </c>
      <c r="S103" s="31">
        <f t="shared" si="5"/>
        <v>3.2650602409638556</v>
      </c>
      <c r="T103" s="14">
        <f t="shared" si="4"/>
        <v>38789.26</v>
      </c>
    </row>
    <row r="104" spans="1:20" x14ac:dyDescent="0.25">
      <c r="A104" s="7">
        <v>103</v>
      </c>
      <c r="B104" t="s">
        <v>159</v>
      </c>
      <c r="C104" s="5">
        <v>35</v>
      </c>
      <c r="D104">
        <v>30</v>
      </c>
      <c r="E104">
        <v>101</v>
      </c>
      <c r="F104">
        <v>20</v>
      </c>
      <c r="G104">
        <v>1</v>
      </c>
      <c r="H104">
        <v>0</v>
      </c>
      <c r="I104" s="9">
        <v>969487.5</v>
      </c>
      <c r="J104">
        <v>298.7</v>
      </c>
      <c r="K104">
        <v>67.400000000000006</v>
      </c>
      <c r="L104">
        <v>66.099999999999994</v>
      </c>
      <c r="M104">
        <v>1.8140000000000001</v>
      </c>
      <c r="N104">
        <v>48.1</v>
      </c>
      <c r="O104">
        <v>9</v>
      </c>
      <c r="P104">
        <v>328</v>
      </c>
      <c r="Q104">
        <v>1160</v>
      </c>
      <c r="R104">
        <v>268</v>
      </c>
      <c r="S104" s="31">
        <f t="shared" si="5"/>
        <v>3.2475247524752477</v>
      </c>
      <c r="T104" s="14">
        <f t="shared" si="4"/>
        <v>32316.25</v>
      </c>
    </row>
    <row r="105" spans="1:20" x14ac:dyDescent="0.25">
      <c r="A105" s="7">
        <v>104</v>
      </c>
      <c r="B105" t="s">
        <v>285</v>
      </c>
      <c r="C105" s="5">
        <v>27</v>
      </c>
      <c r="D105">
        <v>30</v>
      </c>
      <c r="E105">
        <v>93</v>
      </c>
      <c r="F105">
        <v>16</v>
      </c>
      <c r="G105">
        <v>3</v>
      </c>
      <c r="H105">
        <v>0</v>
      </c>
      <c r="I105" s="9">
        <v>967443.3</v>
      </c>
      <c r="J105">
        <v>302.7</v>
      </c>
      <c r="K105">
        <v>62.9</v>
      </c>
      <c r="L105">
        <v>63.1</v>
      </c>
      <c r="M105">
        <v>1.804</v>
      </c>
      <c r="N105">
        <v>50</v>
      </c>
      <c r="O105">
        <v>17</v>
      </c>
      <c r="P105">
        <v>319</v>
      </c>
      <c r="Q105">
        <v>1048</v>
      </c>
      <c r="R105">
        <v>261</v>
      </c>
      <c r="S105" s="31">
        <f t="shared" si="5"/>
        <v>3.4301075268817205</v>
      </c>
      <c r="T105" s="14">
        <f t="shared" si="4"/>
        <v>32248.11</v>
      </c>
    </row>
    <row r="106" spans="1:20" x14ac:dyDescent="0.25">
      <c r="A106" s="7">
        <v>105</v>
      </c>
      <c r="B106" t="s">
        <v>96</v>
      </c>
      <c r="C106" s="5">
        <v>39</v>
      </c>
      <c r="D106">
        <v>31</v>
      </c>
      <c r="E106">
        <v>88</v>
      </c>
      <c r="F106">
        <v>13</v>
      </c>
      <c r="G106">
        <v>2</v>
      </c>
      <c r="H106">
        <v>0</v>
      </c>
      <c r="I106" s="9">
        <v>951288.2</v>
      </c>
      <c r="J106">
        <v>277.7</v>
      </c>
      <c r="K106">
        <v>63</v>
      </c>
      <c r="L106">
        <v>60.3</v>
      </c>
      <c r="M106">
        <v>1.746</v>
      </c>
      <c r="N106">
        <v>53.7</v>
      </c>
      <c r="O106">
        <v>7</v>
      </c>
      <c r="P106">
        <v>277</v>
      </c>
      <c r="Q106">
        <v>951</v>
      </c>
      <c r="R106">
        <v>247</v>
      </c>
      <c r="S106" s="31">
        <f t="shared" si="5"/>
        <v>3.1477272727272729</v>
      </c>
      <c r="T106" s="14">
        <f t="shared" si="4"/>
        <v>30686.716129032258</v>
      </c>
    </row>
    <row r="107" spans="1:20" x14ac:dyDescent="0.25">
      <c r="A107" s="7">
        <v>106</v>
      </c>
      <c r="B107" t="s">
        <v>39</v>
      </c>
      <c r="C107" s="5">
        <v>39</v>
      </c>
      <c r="D107">
        <v>27</v>
      </c>
      <c r="E107">
        <v>98</v>
      </c>
      <c r="F107">
        <v>22</v>
      </c>
      <c r="G107">
        <v>1</v>
      </c>
      <c r="H107">
        <v>0</v>
      </c>
      <c r="I107" s="9">
        <v>951200.1</v>
      </c>
      <c r="J107">
        <v>287.3</v>
      </c>
      <c r="K107">
        <v>61.8</v>
      </c>
      <c r="L107">
        <v>62</v>
      </c>
      <c r="M107">
        <v>1.794</v>
      </c>
      <c r="N107">
        <v>50</v>
      </c>
      <c r="O107">
        <v>2</v>
      </c>
      <c r="P107">
        <v>327</v>
      </c>
      <c r="Q107">
        <v>1120</v>
      </c>
      <c r="R107">
        <v>283</v>
      </c>
      <c r="S107" s="31">
        <f t="shared" si="5"/>
        <v>3.3367346938775508</v>
      </c>
      <c r="T107" s="14">
        <f t="shared" si="4"/>
        <v>35229.633333333331</v>
      </c>
    </row>
    <row r="108" spans="1:20" x14ac:dyDescent="0.25">
      <c r="A108" s="7">
        <v>107</v>
      </c>
      <c r="B108" t="s">
        <v>12</v>
      </c>
      <c r="C108" s="5">
        <v>40</v>
      </c>
      <c r="D108">
        <v>24</v>
      </c>
      <c r="E108">
        <v>77</v>
      </c>
      <c r="F108">
        <v>17</v>
      </c>
      <c r="G108">
        <v>1</v>
      </c>
      <c r="H108">
        <v>0</v>
      </c>
      <c r="I108" s="9">
        <v>950413.6</v>
      </c>
      <c r="J108">
        <v>282.39999999999998</v>
      </c>
      <c r="K108">
        <v>59.1</v>
      </c>
      <c r="L108">
        <v>60.5</v>
      </c>
      <c r="M108">
        <v>1.776</v>
      </c>
      <c r="N108">
        <v>44.6</v>
      </c>
      <c r="O108">
        <v>10</v>
      </c>
      <c r="P108">
        <v>221</v>
      </c>
      <c r="Q108">
        <v>873</v>
      </c>
      <c r="R108">
        <v>247</v>
      </c>
      <c r="S108" s="31">
        <f t="shared" si="5"/>
        <v>2.8701298701298703</v>
      </c>
      <c r="T108" s="14">
        <f t="shared" si="4"/>
        <v>39600.566666666666</v>
      </c>
    </row>
    <row r="109" spans="1:20" x14ac:dyDescent="0.25">
      <c r="A109" s="7">
        <v>108</v>
      </c>
      <c r="B109" t="s">
        <v>13</v>
      </c>
      <c r="C109" s="5">
        <v>40</v>
      </c>
      <c r="D109">
        <v>29</v>
      </c>
      <c r="E109">
        <v>91</v>
      </c>
      <c r="F109">
        <v>17</v>
      </c>
      <c r="G109">
        <v>3</v>
      </c>
      <c r="H109">
        <v>0</v>
      </c>
      <c r="I109" s="9">
        <v>948195.2</v>
      </c>
      <c r="J109">
        <v>284.39999999999998</v>
      </c>
      <c r="K109">
        <v>67.7</v>
      </c>
      <c r="L109">
        <v>64.599999999999994</v>
      </c>
      <c r="M109">
        <v>1.8069999999999999</v>
      </c>
      <c r="N109">
        <v>42.4</v>
      </c>
      <c r="O109">
        <v>5</v>
      </c>
      <c r="P109">
        <v>292</v>
      </c>
      <c r="Q109">
        <v>1034</v>
      </c>
      <c r="R109">
        <v>254</v>
      </c>
      <c r="S109" s="31">
        <f t="shared" si="5"/>
        <v>3.2087912087912089</v>
      </c>
      <c r="T109" s="14">
        <f t="shared" si="4"/>
        <v>32696.38620689655</v>
      </c>
    </row>
    <row r="110" spans="1:20" x14ac:dyDescent="0.25">
      <c r="A110" s="7">
        <v>109</v>
      </c>
      <c r="B110" t="s">
        <v>65</v>
      </c>
      <c r="C110" s="5">
        <v>49</v>
      </c>
      <c r="D110">
        <v>31</v>
      </c>
      <c r="E110">
        <v>104</v>
      </c>
      <c r="F110">
        <v>20</v>
      </c>
      <c r="G110">
        <v>2</v>
      </c>
      <c r="H110">
        <v>0</v>
      </c>
      <c r="I110" s="9">
        <v>927408.3</v>
      </c>
      <c r="J110">
        <v>281.39999999999998</v>
      </c>
      <c r="K110">
        <v>66.8</v>
      </c>
      <c r="L110">
        <v>61.9</v>
      </c>
      <c r="M110">
        <v>1.788</v>
      </c>
      <c r="N110">
        <v>54.4</v>
      </c>
      <c r="O110">
        <v>10</v>
      </c>
      <c r="P110">
        <v>344</v>
      </c>
      <c r="Q110">
        <v>1171</v>
      </c>
      <c r="R110">
        <v>315</v>
      </c>
      <c r="S110" s="31">
        <f t="shared" si="5"/>
        <v>3.3076923076923075</v>
      </c>
      <c r="T110" s="14">
        <f t="shared" si="4"/>
        <v>29916.396774193548</v>
      </c>
    </row>
    <row r="111" spans="1:20" x14ac:dyDescent="0.25">
      <c r="A111" s="7">
        <v>110</v>
      </c>
      <c r="B111" t="s">
        <v>183</v>
      </c>
      <c r="C111" s="5">
        <v>49</v>
      </c>
      <c r="D111">
        <v>24</v>
      </c>
      <c r="E111">
        <v>81</v>
      </c>
      <c r="F111">
        <v>16</v>
      </c>
      <c r="G111">
        <v>2</v>
      </c>
      <c r="H111">
        <v>0</v>
      </c>
      <c r="I111" s="9">
        <v>919134</v>
      </c>
      <c r="J111">
        <v>285.7</v>
      </c>
      <c r="K111">
        <v>70.2</v>
      </c>
      <c r="L111">
        <v>66.400000000000006</v>
      </c>
      <c r="M111">
        <v>1.7889999999999999</v>
      </c>
      <c r="N111">
        <v>42.2</v>
      </c>
      <c r="O111">
        <v>9</v>
      </c>
      <c r="P111">
        <v>267</v>
      </c>
      <c r="Q111">
        <v>956</v>
      </c>
      <c r="R111">
        <v>205</v>
      </c>
      <c r="S111" s="31">
        <f t="shared" si="5"/>
        <v>3.2962962962962963</v>
      </c>
      <c r="T111" s="14">
        <f t="shared" si="4"/>
        <v>38297.25</v>
      </c>
    </row>
    <row r="112" spans="1:20" x14ac:dyDescent="0.25">
      <c r="A112" s="7">
        <v>111</v>
      </c>
      <c r="B112" t="s">
        <v>177</v>
      </c>
      <c r="C112" s="5">
        <v>46</v>
      </c>
      <c r="D112">
        <v>25</v>
      </c>
      <c r="E112">
        <v>87</v>
      </c>
      <c r="F112">
        <v>17</v>
      </c>
      <c r="G112">
        <v>2</v>
      </c>
      <c r="H112">
        <v>0</v>
      </c>
      <c r="I112" s="9">
        <v>911874.56000000006</v>
      </c>
      <c r="J112">
        <v>280.7</v>
      </c>
      <c r="K112">
        <v>71.8</v>
      </c>
      <c r="L112">
        <v>60.2</v>
      </c>
      <c r="M112">
        <v>1.7869999999999999</v>
      </c>
      <c r="N112">
        <v>47.2</v>
      </c>
      <c r="O112">
        <v>1</v>
      </c>
      <c r="P112">
        <v>290</v>
      </c>
      <c r="Q112">
        <v>1012</v>
      </c>
      <c r="R112">
        <v>239</v>
      </c>
      <c r="S112" s="31">
        <f t="shared" si="5"/>
        <v>3.3333333333333335</v>
      </c>
      <c r="T112" s="14">
        <f t="shared" si="4"/>
        <v>36474.982400000001</v>
      </c>
    </row>
    <row r="113" spans="1:20" x14ac:dyDescent="0.25">
      <c r="A113" s="7">
        <v>112</v>
      </c>
      <c r="B113" t="s">
        <v>116</v>
      </c>
      <c r="C113" s="5">
        <v>39</v>
      </c>
      <c r="D113">
        <v>29</v>
      </c>
      <c r="E113">
        <v>97</v>
      </c>
      <c r="F113">
        <v>19</v>
      </c>
      <c r="G113">
        <v>3</v>
      </c>
      <c r="H113">
        <v>0</v>
      </c>
      <c r="I113" s="9">
        <v>902257.8</v>
      </c>
      <c r="J113">
        <v>291.89999999999998</v>
      </c>
      <c r="K113">
        <v>67.7</v>
      </c>
      <c r="L113">
        <v>67</v>
      </c>
      <c r="M113">
        <v>1.786</v>
      </c>
      <c r="N113">
        <v>47.8</v>
      </c>
      <c r="O113">
        <v>7</v>
      </c>
      <c r="P113">
        <v>349</v>
      </c>
      <c r="Q113">
        <v>1092</v>
      </c>
      <c r="R113">
        <v>250</v>
      </c>
      <c r="S113" s="31">
        <f t="shared" si="5"/>
        <v>3.597938144329897</v>
      </c>
      <c r="T113" s="14">
        <f t="shared" si="4"/>
        <v>31112.337931034483</v>
      </c>
    </row>
    <row r="114" spans="1:20" x14ac:dyDescent="0.25">
      <c r="A114" s="7">
        <v>113</v>
      </c>
      <c r="B114" t="s">
        <v>77</v>
      </c>
      <c r="C114" s="5">
        <v>40</v>
      </c>
      <c r="D114">
        <v>30</v>
      </c>
      <c r="E114">
        <v>107</v>
      </c>
      <c r="F114">
        <v>23</v>
      </c>
      <c r="G114">
        <v>1</v>
      </c>
      <c r="H114">
        <v>0</v>
      </c>
      <c r="I114" s="9">
        <v>901549.44</v>
      </c>
      <c r="J114">
        <v>285.60000000000002</v>
      </c>
      <c r="K114">
        <v>61.2</v>
      </c>
      <c r="L114">
        <v>64.7</v>
      </c>
      <c r="M114">
        <v>1.7789999999999999</v>
      </c>
      <c r="N114">
        <v>53.9</v>
      </c>
      <c r="O114">
        <v>10</v>
      </c>
      <c r="P114">
        <v>361</v>
      </c>
      <c r="Q114">
        <v>1228</v>
      </c>
      <c r="R114">
        <v>292</v>
      </c>
      <c r="S114" s="31">
        <f t="shared" si="5"/>
        <v>3.3738317757009346</v>
      </c>
      <c r="T114" s="14">
        <f t="shared" si="4"/>
        <v>30051.647999999997</v>
      </c>
    </row>
    <row r="115" spans="1:20" x14ac:dyDescent="0.25">
      <c r="A115" s="7">
        <v>114</v>
      </c>
      <c r="B115" t="s">
        <v>102</v>
      </c>
      <c r="C115" s="5">
        <v>43</v>
      </c>
      <c r="D115">
        <v>28</v>
      </c>
      <c r="E115">
        <v>91</v>
      </c>
      <c r="F115">
        <v>15</v>
      </c>
      <c r="G115">
        <v>3</v>
      </c>
      <c r="H115">
        <v>0</v>
      </c>
      <c r="I115" s="9">
        <v>890814.8</v>
      </c>
      <c r="J115">
        <v>291.89999999999998</v>
      </c>
      <c r="K115">
        <v>61.3</v>
      </c>
      <c r="L115">
        <v>62.9</v>
      </c>
      <c r="M115">
        <v>1.7809999999999999</v>
      </c>
      <c r="N115">
        <v>48.9</v>
      </c>
      <c r="O115">
        <v>5</v>
      </c>
      <c r="P115">
        <v>320</v>
      </c>
      <c r="Q115">
        <v>990</v>
      </c>
      <c r="R115">
        <v>250</v>
      </c>
      <c r="S115" s="31">
        <f t="shared" si="5"/>
        <v>3.5164835164835164</v>
      </c>
      <c r="T115" s="14">
        <f t="shared" si="4"/>
        <v>31814.814285714288</v>
      </c>
    </row>
    <row r="116" spans="1:20" x14ac:dyDescent="0.25">
      <c r="A116" s="7">
        <v>115</v>
      </c>
      <c r="B116" t="s">
        <v>168</v>
      </c>
      <c r="C116" s="5">
        <v>30</v>
      </c>
      <c r="D116">
        <v>26</v>
      </c>
      <c r="E116">
        <v>85</v>
      </c>
      <c r="F116">
        <v>16</v>
      </c>
      <c r="G116">
        <v>2</v>
      </c>
      <c r="H116">
        <v>0</v>
      </c>
      <c r="I116" s="9">
        <v>886146</v>
      </c>
      <c r="J116">
        <v>277.10000000000002</v>
      </c>
      <c r="K116">
        <v>66.2</v>
      </c>
      <c r="L116">
        <v>61.9</v>
      </c>
      <c r="M116">
        <v>1.794</v>
      </c>
      <c r="N116">
        <v>56.6</v>
      </c>
      <c r="O116">
        <v>7</v>
      </c>
      <c r="P116">
        <v>280</v>
      </c>
      <c r="Q116">
        <v>1009</v>
      </c>
      <c r="R116">
        <v>210</v>
      </c>
      <c r="S116" s="31">
        <f t="shared" si="5"/>
        <v>3.2941176470588234</v>
      </c>
      <c r="T116" s="14">
        <f t="shared" si="4"/>
        <v>34082.538461538461</v>
      </c>
    </row>
    <row r="117" spans="1:20" x14ac:dyDescent="0.25">
      <c r="A117" s="7">
        <v>116</v>
      </c>
      <c r="B117" t="s">
        <v>49</v>
      </c>
      <c r="C117" s="5">
        <v>50</v>
      </c>
      <c r="D117">
        <v>20</v>
      </c>
      <c r="E117">
        <v>63</v>
      </c>
      <c r="F117">
        <v>12</v>
      </c>
      <c r="G117">
        <v>3</v>
      </c>
      <c r="H117">
        <v>0</v>
      </c>
      <c r="I117" s="9">
        <v>880824.1</v>
      </c>
      <c r="J117">
        <v>284.60000000000002</v>
      </c>
      <c r="K117">
        <v>64</v>
      </c>
      <c r="L117">
        <v>68.2</v>
      </c>
      <c r="M117">
        <v>1.8120000000000001</v>
      </c>
      <c r="N117">
        <v>53.5</v>
      </c>
      <c r="O117">
        <v>5</v>
      </c>
      <c r="P117">
        <v>199</v>
      </c>
      <c r="Q117">
        <v>715</v>
      </c>
      <c r="R117">
        <v>177</v>
      </c>
      <c r="S117" s="31">
        <f t="shared" si="5"/>
        <v>3.1587301587301586</v>
      </c>
      <c r="T117" s="14">
        <f t="shared" si="4"/>
        <v>44041.205000000002</v>
      </c>
    </row>
    <row r="118" spans="1:20" x14ac:dyDescent="0.25">
      <c r="A118" s="7">
        <v>117</v>
      </c>
      <c r="B118" t="s">
        <v>22</v>
      </c>
      <c r="C118" s="5">
        <v>43</v>
      </c>
      <c r="D118">
        <v>28</v>
      </c>
      <c r="E118">
        <v>88</v>
      </c>
      <c r="F118">
        <v>16</v>
      </c>
      <c r="G118">
        <v>3</v>
      </c>
      <c r="H118">
        <v>0</v>
      </c>
      <c r="I118" s="9">
        <v>878050.8</v>
      </c>
      <c r="J118">
        <v>282.60000000000002</v>
      </c>
      <c r="K118">
        <v>65.3</v>
      </c>
      <c r="L118">
        <v>63.2</v>
      </c>
      <c r="M118">
        <v>1.7450000000000001</v>
      </c>
      <c r="N118">
        <v>46.2</v>
      </c>
      <c r="O118">
        <v>4</v>
      </c>
      <c r="P118">
        <v>317</v>
      </c>
      <c r="Q118">
        <v>973</v>
      </c>
      <c r="R118">
        <v>257</v>
      </c>
      <c r="S118" s="31">
        <f t="shared" si="5"/>
        <v>3.6022727272727271</v>
      </c>
      <c r="T118" s="14">
        <f t="shared" si="4"/>
        <v>31358.957142857143</v>
      </c>
    </row>
    <row r="119" spans="1:20" x14ac:dyDescent="0.25">
      <c r="A119" s="7">
        <v>118</v>
      </c>
      <c r="B119" t="s">
        <v>278</v>
      </c>
      <c r="C119" s="5">
        <v>27</v>
      </c>
      <c r="D119">
        <v>24</v>
      </c>
      <c r="E119">
        <v>72</v>
      </c>
      <c r="F119">
        <v>12</v>
      </c>
      <c r="G119">
        <v>3</v>
      </c>
      <c r="H119">
        <v>0</v>
      </c>
      <c r="I119" s="9">
        <v>874215.9</v>
      </c>
      <c r="J119">
        <v>312.60000000000002</v>
      </c>
      <c r="K119">
        <v>58.7</v>
      </c>
      <c r="L119">
        <v>62.8</v>
      </c>
      <c r="M119">
        <v>1.796</v>
      </c>
      <c r="N119">
        <v>49</v>
      </c>
      <c r="O119">
        <v>6</v>
      </c>
      <c r="P119">
        <v>264</v>
      </c>
      <c r="Q119">
        <v>748</v>
      </c>
      <c r="R119">
        <v>220</v>
      </c>
      <c r="S119" s="31">
        <f t="shared" si="5"/>
        <v>3.6666666666666665</v>
      </c>
      <c r="T119" s="14">
        <f t="shared" si="4"/>
        <v>36425.662499999999</v>
      </c>
    </row>
    <row r="120" spans="1:20" x14ac:dyDescent="0.25">
      <c r="A120" s="7">
        <v>119</v>
      </c>
      <c r="B120" t="s">
        <v>52</v>
      </c>
      <c r="C120" s="5">
        <v>38</v>
      </c>
      <c r="D120">
        <v>29</v>
      </c>
      <c r="E120">
        <v>93</v>
      </c>
      <c r="F120">
        <v>17</v>
      </c>
      <c r="G120">
        <v>2</v>
      </c>
      <c r="H120">
        <v>0</v>
      </c>
      <c r="I120" s="9">
        <v>868657.9</v>
      </c>
      <c r="J120">
        <v>291.2</v>
      </c>
      <c r="K120">
        <v>65.3</v>
      </c>
      <c r="L120">
        <v>63.6</v>
      </c>
      <c r="M120">
        <v>1.7829999999999999</v>
      </c>
      <c r="N120">
        <v>44.3</v>
      </c>
      <c r="O120">
        <v>13</v>
      </c>
      <c r="P120">
        <v>321</v>
      </c>
      <c r="Q120">
        <v>938</v>
      </c>
      <c r="R120">
        <v>281</v>
      </c>
      <c r="S120" s="31">
        <f t="shared" si="5"/>
        <v>3.4516129032258065</v>
      </c>
      <c r="T120" s="14">
        <f t="shared" si="4"/>
        <v>29953.720689655172</v>
      </c>
    </row>
    <row r="121" spans="1:20" x14ac:dyDescent="0.25">
      <c r="A121" s="7">
        <v>120</v>
      </c>
      <c r="B121" t="s">
        <v>43</v>
      </c>
      <c r="C121" s="5">
        <v>38</v>
      </c>
      <c r="D121">
        <v>25</v>
      </c>
      <c r="E121">
        <v>82</v>
      </c>
      <c r="F121">
        <v>16</v>
      </c>
      <c r="G121">
        <v>4</v>
      </c>
      <c r="H121">
        <v>0</v>
      </c>
      <c r="I121" s="9">
        <v>868303.25</v>
      </c>
      <c r="J121">
        <v>288.89999999999998</v>
      </c>
      <c r="K121">
        <v>68.099999999999994</v>
      </c>
      <c r="L121">
        <v>66.900000000000006</v>
      </c>
      <c r="M121">
        <v>1.7709999999999999</v>
      </c>
      <c r="N121">
        <v>57.3</v>
      </c>
      <c r="O121">
        <v>6</v>
      </c>
      <c r="P121">
        <v>289</v>
      </c>
      <c r="Q121">
        <v>936</v>
      </c>
      <c r="R121">
        <v>190</v>
      </c>
      <c r="S121" s="31">
        <f t="shared" si="5"/>
        <v>3.524390243902439</v>
      </c>
      <c r="T121" s="14">
        <f t="shared" si="4"/>
        <v>34732.129999999997</v>
      </c>
    </row>
    <row r="122" spans="1:20" x14ac:dyDescent="0.25">
      <c r="A122" s="7">
        <v>121</v>
      </c>
      <c r="B122" t="s">
        <v>312</v>
      </c>
      <c r="C122" s="5">
        <v>33</v>
      </c>
      <c r="D122">
        <v>32</v>
      </c>
      <c r="E122">
        <v>107</v>
      </c>
      <c r="F122">
        <v>21</v>
      </c>
      <c r="G122">
        <v>3</v>
      </c>
      <c r="H122">
        <v>0</v>
      </c>
      <c r="I122" s="9">
        <v>862978.94</v>
      </c>
      <c r="J122">
        <v>284.7</v>
      </c>
      <c r="K122">
        <v>70.3</v>
      </c>
      <c r="L122">
        <v>63.8</v>
      </c>
      <c r="M122">
        <v>1.78</v>
      </c>
      <c r="N122">
        <v>41.5</v>
      </c>
      <c r="O122">
        <v>7</v>
      </c>
      <c r="P122">
        <v>370</v>
      </c>
      <c r="Q122">
        <v>1211</v>
      </c>
      <c r="R122">
        <v>287</v>
      </c>
      <c r="S122" s="31">
        <f t="shared" si="5"/>
        <v>3.457943925233645</v>
      </c>
      <c r="T122" s="14">
        <f t="shared" si="4"/>
        <v>26968.091874999998</v>
      </c>
    </row>
    <row r="123" spans="1:20" x14ac:dyDescent="0.25">
      <c r="A123" s="7">
        <v>122</v>
      </c>
      <c r="B123" t="s">
        <v>211</v>
      </c>
      <c r="C123" s="5">
        <v>25</v>
      </c>
      <c r="D123">
        <v>27</v>
      </c>
      <c r="E123">
        <v>86</v>
      </c>
      <c r="F123">
        <v>16</v>
      </c>
      <c r="G123">
        <v>3</v>
      </c>
      <c r="H123">
        <v>0</v>
      </c>
      <c r="I123" s="9">
        <v>856669.44</v>
      </c>
      <c r="J123">
        <v>287.39999999999998</v>
      </c>
      <c r="K123">
        <v>62.6</v>
      </c>
      <c r="L123">
        <v>61.2</v>
      </c>
      <c r="M123">
        <v>1.752</v>
      </c>
      <c r="N123">
        <v>59.2</v>
      </c>
      <c r="O123">
        <v>11</v>
      </c>
      <c r="P123">
        <v>311</v>
      </c>
      <c r="Q123">
        <v>938</v>
      </c>
      <c r="R123">
        <v>221</v>
      </c>
      <c r="S123" s="31">
        <f t="shared" si="5"/>
        <v>3.6162790697674421</v>
      </c>
      <c r="T123" s="14">
        <f t="shared" si="4"/>
        <v>31728.497777777775</v>
      </c>
    </row>
    <row r="124" spans="1:20" x14ac:dyDescent="0.25">
      <c r="A124" s="7">
        <v>123</v>
      </c>
      <c r="B124" t="s">
        <v>81</v>
      </c>
      <c r="C124" s="5">
        <v>45</v>
      </c>
      <c r="D124">
        <v>26</v>
      </c>
      <c r="E124">
        <v>81</v>
      </c>
      <c r="F124">
        <v>15</v>
      </c>
      <c r="G124">
        <v>1</v>
      </c>
      <c r="H124">
        <v>0</v>
      </c>
      <c r="I124" s="9">
        <v>845584.6</v>
      </c>
      <c r="J124">
        <v>284.2</v>
      </c>
      <c r="K124">
        <v>65.7</v>
      </c>
      <c r="L124">
        <v>64.900000000000006</v>
      </c>
      <c r="M124">
        <v>1.78</v>
      </c>
      <c r="N124">
        <v>51.4</v>
      </c>
      <c r="O124">
        <v>6</v>
      </c>
      <c r="P124">
        <v>273</v>
      </c>
      <c r="Q124">
        <v>911</v>
      </c>
      <c r="R124">
        <v>212</v>
      </c>
      <c r="S124" s="31">
        <f t="shared" si="5"/>
        <v>3.3703703703703702</v>
      </c>
      <c r="T124" s="14">
        <f t="shared" si="4"/>
        <v>32522.484615384616</v>
      </c>
    </row>
    <row r="125" spans="1:20" x14ac:dyDescent="0.25">
      <c r="A125" s="7">
        <v>124</v>
      </c>
      <c r="B125" t="s">
        <v>265</v>
      </c>
      <c r="C125" s="5">
        <v>29</v>
      </c>
      <c r="D125">
        <v>31</v>
      </c>
      <c r="E125">
        <v>96</v>
      </c>
      <c r="F125">
        <v>16</v>
      </c>
      <c r="G125">
        <v>2</v>
      </c>
      <c r="H125">
        <v>0</v>
      </c>
      <c r="I125" s="9">
        <v>810876</v>
      </c>
      <c r="J125">
        <v>292.89999999999998</v>
      </c>
      <c r="K125">
        <v>60.3</v>
      </c>
      <c r="L125">
        <v>62.8</v>
      </c>
      <c r="M125">
        <v>1.839</v>
      </c>
      <c r="N125">
        <v>42.8</v>
      </c>
      <c r="O125">
        <v>11</v>
      </c>
      <c r="P125">
        <v>297</v>
      </c>
      <c r="Q125">
        <v>1066</v>
      </c>
      <c r="R125">
        <v>285</v>
      </c>
      <c r="S125" s="31">
        <f t="shared" si="5"/>
        <v>3.09375</v>
      </c>
      <c r="T125" s="14">
        <f t="shared" si="4"/>
        <v>26157.290322580644</v>
      </c>
    </row>
    <row r="126" spans="1:20" x14ac:dyDescent="0.25">
      <c r="A126" s="7">
        <v>125</v>
      </c>
      <c r="B126" t="s">
        <v>219</v>
      </c>
      <c r="C126" s="5">
        <v>39</v>
      </c>
      <c r="D126">
        <v>31</v>
      </c>
      <c r="E126">
        <v>96</v>
      </c>
      <c r="F126">
        <v>16</v>
      </c>
      <c r="G126">
        <v>2</v>
      </c>
      <c r="H126">
        <v>0</v>
      </c>
      <c r="I126" s="9">
        <v>785179.9</v>
      </c>
      <c r="J126">
        <v>301.5</v>
      </c>
      <c r="K126">
        <v>59.7</v>
      </c>
      <c r="L126">
        <v>64.5</v>
      </c>
      <c r="M126">
        <v>1.782</v>
      </c>
      <c r="N126">
        <v>47.8</v>
      </c>
      <c r="O126">
        <v>10</v>
      </c>
      <c r="P126">
        <v>337</v>
      </c>
      <c r="Q126">
        <v>1046</v>
      </c>
      <c r="R126">
        <v>287</v>
      </c>
      <c r="S126" s="31">
        <f t="shared" si="5"/>
        <v>3.5104166666666665</v>
      </c>
      <c r="T126" s="14">
        <f t="shared" si="4"/>
        <v>25328.383870967744</v>
      </c>
    </row>
    <row r="127" spans="1:20" x14ac:dyDescent="0.25">
      <c r="A127" s="7">
        <v>126</v>
      </c>
      <c r="B127" t="s">
        <v>29</v>
      </c>
      <c r="C127" s="5">
        <v>32</v>
      </c>
      <c r="D127">
        <v>25</v>
      </c>
      <c r="E127">
        <v>81</v>
      </c>
      <c r="F127">
        <v>15</v>
      </c>
      <c r="G127">
        <v>2</v>
      </c>
      <c r="H127">
        <v>0</v>
      </c>
      <c r="I127" s="9">
        <v>772321.1</v>
      </c>
      <c r="J127">
        <v>277.10000000000002</v>
      </c>
      <c r="K127">
        <v>67.400000000000006</v>
      </c>
      <c r="L127">
        <v>59.8</v>
      </c>
      <c r="M127">
        <v>1.8069999999999999</v>
      </c>
      <c r="N127">
        <v>40.1</v>
      </c>
      <c r="O127">
        <v>5</v>
      </c>
      <c r="P127">
        <v>231</v>
      </c>
      <c r="Q127">
        <v>892</v>
      </c>
      <c r="R127">
        <v>275</v>
      </c>
      <c r="S127" s="31">
        <f t="shared" si="5"/>
        <v>2.8518518518518516</v>
      </c>
      <c r="T127" s="14">
        <f t="shared" si="4"/>
        <v>30892.843999999997</v>
      </c>
    </row>
    <row r="128" spans="1:20" x14ac:dyDescent="0.25">
      <c r="A128" s="7">
        <v>127</v>
      </c>
      <c r="B128" t="s">
        <v>203</v>
      </c>
      <c r="C128" s="5">
        <v>35</v>
      </c>
      <c r="D128">
        <v>33</v>
      </c>
      <c r="E128">
        <v>105</v>
      </c>
      <c r="F128">
        <v>19</v>
      </c>
      <c r="G128">
        <v>1</v>
      </c>
      <c r="H128">
        <v>0</v>
      </c>
      <c r="I128" s="9">
        <v>758734.1</v>
      </c>
      <c r="J128">
        <v>294.10000000000002</v>
      </c>
      <c r="K128">
        <v>64.3</v>
      </c>
      <c r="L128">
        <v>64</v>
      </c>
      <c r="M128">
        <v>1.82</v>
      </c>
      <c r="N128">
        <v>48.2</v>
      </c>
      <c r="O128">
        <v>8</v>
      </c>
      <c r="P128">
        <v>341</v>
      </c>
      <c r="Q128">
        <v>1171</v>
      </c>
      <c r="R128">
        <v>302</v>
      </c>
      <c r="S128" s="31">
        <f t="shared" si="5"/>
        <v>3.2476190476190476</v>
      </c>
      <c r="T128" s="14">
        <f t="shared" si="4"/>
        <v>22991.942424242425</v>
      </c>
    </row>
    <row r="129" spans="1:20" x14ac:dyDescent="0.25">
      <c r="A129" s="7">
        <v>128</v>
      </c>
      <c r="B129" t="s">
        <v>313</v>
      </c>
      <c r="C129" s="5">
        <v>40</v>
      </c>
      <c r="D129">
        <v>34</v>
      </c>
      <c r="E129">
        <v>109</v>
      </c>
      <c r="F129">
        <v>20</v>
      </c>
      <c r="G129">
        <v>1</v>
      </c>
      <c r="H129">
        <v>0</v>
      </c>
      <c r="I129" s="9">
        <v>743305.06</v>
      </c>
      <c r="J129">
        <v>277.2</v>
      </c>
      <c r="K129">
        <v>66</v>
      </c>
      <c r="L129">
        <v>62.1</v>
      </c>
      <c r="M129">
        <v>1.7709999999999999</v>
      </c>
      <c r="N129">
        <v>52.8</v>
      </c>
      <c r="O129">
        <v>7</v>
      </c>
      <c r="P129">
        <v>366</v>
      </c>
      <c r="Q129">
        <v>1254</v>
      </c>
      <c r="R129">
        <v>305</v>
      </c>
      <c r="S129" s="31">
        <f t="shared" si="5"/>
        <v>3.3577981651376145</v>
      </c>
      <c r="T129" s="14">
        <f t="shared" si="4"/>
        <v>21861.913529411766</v>
      </c>
    </row>
    <row r="130" spans="1:20" x14ac:dyDescent="0.25">
      <c r="A130" s="7">
        <v>129</v>
      </c>
      <c r="B130" t="s">
        <v>53</v>
      </c>
      <c r="C130" s="5">
        <v>45</v>
      </c>
      <c r="D130">
        <v>28</v>
      </c>
      <c r="E130">
        <v>88</v>
      </c>
      <c r="F130">
        <v>17</v>
      </c>
      <c r="G130">
        <v>0</v>
      </c>
      <c r="H130">
        <v>0</v>
      </c>
      <c r="I130" s="9">
        <v>723598.75</v>
      </c>
      <c r="J130">
        <v>284.3</v>
      </c>
      <c r="K130">
        <v>73.7</v>
      </c>
      <c r="L130">
        <v>67.7</v>
      </c>
      <c r="M130">
        <v>1.851</v>
      </c>
      <c r="N130">
        <v>41</v>
      </c>
      <c r="O130">
        <v>4</v>
      </c>
      <c r="P130">
        <v>278</v>
      </c>
      <c r="Q130">
        <v>1008</v>
      </c>
      <c r="R130">
        <v>254</v>
      </c>
      <c r="S130" s="31">
        <f t="shared" ref="S130:S161" si="6">P130/E130</f>
        <v>3.1590909090909092</v>
      </c>
      <c r="T130" s="14">
        <f t="shared" si="4"/>
        <v>25842.8125</v>
      </c>
    </row>
    <row r="131" spans="1:20" x14ac:dyDescent="0.25">
      <c r="A131" s="7">
        <v>130</v>
      </c>
      <c r="B131" t="s">
        <v>85</v>
      </c>
      <c r="C131" s="5">
        <v>39</v>
      </c>
      <c r="D131">
        <v>25</v>
      </c>
      <c r="E131">
        <v>78</v>
      </c>
      <c r="F131">
        <v>16</v>
      </c>
      <c r="G131">
        <v>1</v>
      </c>
      <c r="H131">
        <v>0</v>
      </c>
      <c r="I131" s="9">
        <v>717411.3</v>
      </c>
      <c r="J131">
        <v>290.7</v>
      </c>
      <c r="K131">
        <v>55.9</v>
      </c>
      <c r="L131">
        <v>62.1</v>
      </c>
      <c r="M131">
        <v>1.8</v>
      </c>
      <c r="N131">
        <v>38.299999999999997</v>
      </c>
      <c r="O131">
        <v>9</v>
      </c>
      <c r="P131">
        <v>241</v>
      </c>
      <c r="Q131">
        <v>857</v>
      </c>
      <c r="R131">
        <v>265</v>
      </c>
      <c r="S131" s="31">
        <f t="shared" si="6"/>
        <v>3.0897435897435899</v>
      </c>
      <c r="T131" s="14">
        <f t="shared" ref="T131:T194" si="7">I131/D131</f>
        <v>28696.452000000001</v>
      </c>
    </row>
    <row r="132" spans="1:20" x14ac:dyDescent="0.25">
      <c r="A132" s="7">
        <v>131</v>
      </c>
      <c r="B132" t="s">
        <v>92</v>
      </c>
      <c r="C132" s="5">
        <v>37</v>
      </c>
      <c r="D132">
        <v>32</v>
      </c>
      <c r="E132">
        <v>88</v>
      </c>
      <c r="F132">
        <v>11</v>
      </c>
      <c r="G132">
        <v>2</v>
      </c>
      <c r="H132">
        <v>0</v>
      </c>
      <c r="I132" s="9">
        <v>698534.44</v>
      </c>
      <c r="J132">
        <v>302.8</v>
      </c>
      <c r="K132">
        <v>55.1</v>
      </c>
      <c r="L132">
        <v>62.2</v>
      </c>
      <c r="M132">
        <v>1.8009999999999999</v>
      </c>
      <c r="N132">
        <v>43.8</v>
      </c>
      <c r="O132">
        <v>11</v>
      </c>
      <c r="P132">
        <v>304</v>
      </c>
      <c r="Q132">
        <v>944</v>
      </c>
      <c r="R132">
        <v>278</v>
      </c>
      <c r="S132" s="31">
        <f t="shared" si="6"/>
        <v>3.4545454545454546</v>
      </c>
      <c r="T132" s="14">
        <f t="shared" si="7"/>
        <v>21829.201249999998</v>
      </c>
    </row>
    <row r="133" spans="1:20" x14ac:dyDescent="0.25">
      <c r="A133" s="7">
        <v>132</v>
      </c>
      <c r="B133" t="s">
        <v>28</v>
      </c>
      <c r="C133" s="5">
        <v>40</v>
      </c>
      <c r="D133">
        <v>30</v>
      </c>
      <c r="E133">
        <v>88</v>
      </c>
      <c r="F133">
        <v>14</v>
      </c>
      <c r="G133">
        <v>3</v>
      </c>
      <c r="H133">
        <v>0</v>
      </c>
      <c r="I133" s="9">
        <v>693464.3</v>
      </c>
      <c r="J133">
        <v>281.2</v>
      </c>
      <c r="K133">
        <v>69.3</v>
      </c>
      <c r="L133">
        <v>62.8</v>
      </c>
      <c r="M133">
        <v>1.788</v>
      </c>
      <c r="N133">
        <v>43.3</v>
      </c>
      <c r="O133">
        <v>9</v>
      </c>
      <c r="P133">
        <v>288</v>
      </c>
      <c r="Q133">
        <v>983</v>
      </c>
      <c r="R133">
        <v>259</v>
      </c>
      <c r="S133" s="31">
        <f t="shared" si="6"/>
        <v>3.2727272727272729</v>
      </c>
      <c r="T133" s="14">
        <f t="shared" si="7"/>
        <v>23115.476666666669</v>
      </c>
    </row>
    <row r="134" spans="1:20" x14ac:dyDescent="0.25">
      <c r="A134" s="7">
        <v>133</v>
      </c>
      <c r="B134" t="s">
        <v>314</v>
      </c>
      <c r="C134" s="5">
        <v>27</v>
      </c>
      <c r="D134">
        <v>24</v>
      </c>
      <c r="E134">
        <v>67</v>
      </c>
      <c r="F134">
        <v>9</v>
      </c>
      <c r="G134">
        <v>2</v>
      </c>
      <c r="H134">
        <v>0</v>
      </c>
      <c r="I134" s="9">
        <v>673106.06</v>
      </c>
      <c r="J134">
        <v>290</v>
      </c>
      <c r="K134">
        <v>66.599999999999994</v>
      </c>
      <c r="L134">
        <v>64.099999999999994</v>
      </c>
      <c r="M134">
        <v>1.7929999999999999</v>
      </c>
      <c r="N134">
        <v>43.2</v>
      </c>
      <c r="O134">
        <v>4</v>
      </c>
      <c r="P134">
        <v>223</v>
      </c>
      <c r="Q134">
        <v>750</v>
      </c>
      <c r="R134">
        <v>190</v>
      </c>
      <c r="S134" s="31">
        <f t="shared" si="6"/>
        <v>3.3283582089552239</v>
      </c>
      <c r="T134" s="14">
        <f t="shared" si="7"/>
        <v>28046.085833333334</v>
      </c>
    </row>
    <row r="135" spans="1:20" x14ac:dyDescent="0.25">
      <c r="A135" s="7">
        <v>134</v>
      </c>
      <c r="B135" t="s">
        <v>151</v>
      </c>
      <c r="C135" s="5">
        <v>42</v>
      </c>
      <c r="D135">
        <v>30</v>
      </c>
      <c r="E135">
        <v>97</v>
      </c>
      <c r="F135">
        <v>17</v>
      </c>
      <c r="G135">
        <v>2</v>
      </c>
      <c r="H135">
        <v>0</v>
      </c>
      <c r="I135" s="9">
        <v>651108.30000000005</v>
      </c>
      <c r="J135">
        <v>287.10000000000002</v>
      </c>
      <c r="K135">
        <v>68.5</v>
      </c>
      <c r="L135">
        <v>67</v>
      </c>
      <c r="M135">
        <v>1.7889999999999999</v>
      </c>
      <c r="N135">
        <v>45.5</v>
      </c>
      <c r="O135">
        <v>10</v>
      </c>
      <c r="P135">
        <v>342</v>
      </c>
      <c r="Q135">
        <v>1084</v>
      </c>
      <c r="R135">
        <v>280</v>
      </c>
      <c r="S135" s="31">
        <f t="shared" si="6"/>
        <v>3.5257731958762886</v>
      </c>
      <c r="T135" s="14">
        <f t="shared" si="7"/>
        <v>21703.61</v>
      </c>
    </row>
    <row r="136" spans="1:20" x14ac:dyDescent="0.25">
      <c r="A136" s="7">
        <v>135</v>
      </c>
      <c r="B136" t="s">
        <v>315</v>
      </c>
      <c r="C136" s="5">
        <v>27</v>
      </c>
      <c r="D136">
        <v>29</v>
      </c>
      <c r="E136">
        <v>92</v>
      </c>
      <c r="F136">
        <v>16</v>
      </c>
      <c r="G136">
        <v>1</v>
      </c>
      <c r="H136">
        <v>0</v>
      </c>
      <c r="I136" s="9">
        <v>649438.4</v>
      </c>
      <c r="J136">
        <v>297.10000000000002</v>
      </c>
      <c r="K136">
        <v>61.4</v>
      </c>
      <c r="L136">
        <v>66.099999999999994</v>
      </c>
      <c r="M136">
        <v>1.8109999999999999</v>
      </c>
      <c r="N136">
        <v>47.4</v>
      </c>
      <c r="O136">
        <v>5</v>
      </c>
      <c r="P136">
        <v>329</v>
      </c>
      <c r="Q136">
        <v>1027</v>
      </c>
      <c r="R136">
        <v>267</v>
      </c>
      <c r="S136" s="31">
        <f t="shared" si="6"/>
        <v>3.5760869565217392</v>
      </c>
      <c r="T136" s="14">
        <f t="shared" si="7"/>
        <v>22394.427586206897</v>
      </c>
    </row>
    <row r="137" spans="1:20" x14ac:dyDescent="0.25">
      <c r="A137" s="7">
        <v>136</v>
      </c>
      <c r="B137" t="s">
        <v>267</v>
      </c>
      <c r="C137" s="5">
        <v>39</v>
      </c>
      <c r="D137">
        <v>27</v>
      </c>
      <c r="E137">
        <v>85</v>
      </c>
      <c r="F137">
        <v>15</v>
      </c>
      <c r="G137">
        <v>2</v>
      </c>
      <c r="H137">
        <v>0</v>
      </c>
      <c r="I137" s="9">
        <v>649341.75</v>
      </c>
      <c r="J137">
        <v>285.2</v>
      </c>
      <c r="K137">
        <v>64.7</v>
      </c>
      <c r="L137">
        <v>60.2</v>
      </c>
      <c r="M137">
        <v>1.7490000000000001</v>
      </c>
      <c r="N137">
        <v>55.3</v>
      </c>
      <c r="O137">
        <v>5</v>
      </c>
      <c r="P137">
        <v>310</v>
      </c>
      <c r="Q137">
        <v>947</v>
      </c>
      <c r="R137">
        <v>223</v>
      </c>
      <c r="S137" s="31">
        <f t="shared" si="6"/>
        <v>3.6470588235294117</v>
      </c>
      <c r="T137" s="14">
        <f t="shared" si="7"/>
        <v>24049.694444444445</v>
      </c>
    </row>
    <row r="138" spans="1:20" x14ac:dyDescent="0.25">
      <c r="A138" s="7">
        <v>137</v>
      </c>
      <c r="B138" t="s">
        <v>316</v>
      </c>
      <c r="C138" s="5">
        <v>30</v>
      </c>
      <c r="D138">
        <v>28</v>
      </c>
      <c r="E138">
        <v>83</v>
      </c>
      <c r="F138">
        <v>13</v>
      </c>
      <c r="G138">
        <v>1</v>
      </c>
      <c r="H138">
        <v>0</v>
      </c>
      <c r="I138" s="9">
        <v>627582.19999999995</v>
      </c>
      <c r="J138">
        <v>288.5</v>
      </c>
      <c r="K138">
        <v>57</v>
      </c>
      <c r="L138">
        <v>57.6</v>
      </c>
      <c r="M138">
        <v>1.7789999999999999</v>
      </c>
      <c r="N138">
        <v>44.2</v>
      </c>
      <c r="O138">
        <v>6</v>
      </c>
      <c r="P138">
        <v>278</v>
      </c>
      <c r="Q138">
        <v>931</v>
      </c>
      <c r="R138">
        <v>251</v>
      </c>
      <c r="S138" s="31">
        <f t="shared" si="6"/>
        <v>3.3493975903614457</v>
      </c>
      <c r="T138" s="14">
        <f t="shared" si="7"/>
        <v>22413.649999999998</v>
      </c>
    </row>
    <row r="139" spans="1:20" x14ac:dyDescent="0.25">
      <c r="A139" s="7">
        <v>138</v>
      </c>
      <c r="B139" t="s">
        <v>317</v>
      </c>
      <c r="C139" s="5">
        <v>34</v>
      </c>
      <c r="D139">
        <v>33</v>
      </c>
      <c r="E139">
        <v>104</v>
      </c>
      <c r="F139">
        <v>18</v>
      </c>
      <c r="G139">
        <v>1</v>
      </c>
      <c r="H139">
        <v>0</v>
      </c>
      <c r="I139" s="9">
        <v>604632.75</v>
      </c>
      <c r="J139">
        <v>276.60000000000002</v>
      </c>
      <c r="K139">
        <v>72.8</v>
      </c>
      <c r="L139">
        <v>61.9</v>
      </c>
      <c r="M139">
        <v>1.8009999999999999</v>
      </c>
      <c r="N139">
        <v>56.5</v>
      </c>
      <c r="O139">
        <v>6</v>
      </c>
      <c r="P139">
        <v>309</v>
      </c>
      <c r="Q139">
        <v>1250</v>
      </c>
      <c r="R139">
        <v>270</v>
      </c>
      <c r="S139" s="31">
        <f t="shared" si="6"/>
        <v>2.9711538461538463</v>
      </c>
      <c r="T139" s="14">
        <f t="shared" si="7"/>
        <v>18322.204545454544</v>
      </c>
    </row>
    <row r="140" spans="1:20" x14ac:dyDescent="0.25">
      <c r="A140" s="7">
        <v>139</v>
      </c>
      <c r="B140" t="s">
        <v>61</v>
      </c>
      <c r="C140" s="5">
        <v>39</v>
      </c>
      <c r="D140">
        <v>30</v>
      </c>
      <c r="E140">
        <v>97</v>
      </c>
      <c r="F140">
        <v>18</v>
      </c>
      <c r="G140">
        <v>0</v>
      </c>
      <c r="H140">
        <v>0</v>
      </c>
      <c r="I140" s="9">
        <v>584084.06000000006</v>
      </c>
      <c r="J140">
        <v>284.2</v>
      </c>
      <c r="K140">
        <v>65.599999999999994</v>
      </c>
      <c r="L140">
        <v>63.8</v>
      </c>
      <c r="M140">
        <v>1.77</v>
      </c>
      <c r="N140">
        <v>38.299999999999997</v>
      </c>
      <c r="O140">
        <v>8</v>
      </c>
      <c r="P140">
        <v>333</v>
      </c>
      <c r="Q140">
        <v>1065</v>
      </c>
      <c r="R140">
        <v>276</v>
      </c>
      <c r="S140" s="31">
        <f t="shared" si="6"/>
        <v>3.4329896907216493</v>
      </c>
      <c r="T140" s="14">
        <f t="shared" si="7"/>
        <v>19469.468666666668</v>
      </c>
    </row>
    <row r="141" spans="1:20" x14ac:dyDescent="0.25">
      <c r="A141" s="7">
        <v>140</v>
      </c>
      <c r="B141" t="s">
        <v>229</v>
      </c>
      <c r="C141" s="5">
        <v>32</v>
      </c>
      <c r="D141">
        <v>32</v>
      </c>
      <c r="E141">
        <v>100</v>
      </c>
      <c r="F141">
        <v>18</v>
      </c>
      <c r="G141">
        <v>1</v>
      </c>
      <c r="H141">
        <v>0</v>
      </c>
      <c r="I141" s="9">
        <v>574991.93999999994</v>
      </c>
      <c r="J141">
        <v>289.7</v>
      </c>
      <c r="K141">
        <v>60.7</v>
      </c>
      <c r="L141">
        <v>65.099999999999994</v>
      </c>
      <c r="M141">
        <v>1.81</v>
      </c>
      <c r="N141">
        <v>54.3</v>
      </c>
      <c r="O141">
        <v>12</v>
      </c>
      <c r="P141">
        <v>333</v>
      </c>
      <c r="Q141">
        <v>1115</v>
      </c>
      <c r="R141">
        <v>295</v>
      </c>
      <c r="S141" s="31">
        <f t="shared" si="6"/>
        <v>3.33</v>
      </c>
      <c r="T141" s="14">
        <f t="shared" si="7"/>
        <v>17968.498124999998</v>
      </c>
    </row>
    <row r="142" spans="1:20" x14ac:dyDescent="0.25">
      <c r="A142" s="7">
        <v>141</v>
      </c>
      <c r="B142" t="s">
        <v>100</v>
      </c>
      <c r="C142" s="5">
        <v>35</v>
      </c>
      <c r="D142">
        <v>18</v>
      </c>
      <c r="E142">
        <v>63</v>
      </c>
      <c r="F142">
        <v>13</v>
      </c>
      <c r="G142">
        <v>1</v>
      </c>
      <c r="H142">
        <v>0</v>
      </c>
      <c r="I142" s="9">
        <v>568058.75</v>
      </c>
      <c r="J142">
        <v>302.39999999999998</v>
      </c>
      <c r="K142">
        <v>60</v>
      </c>
      <c r="L142">
        <v>60.7</v>
      </c>
      <c r="M142">
        <v>1.77</v>
      </c>
      <c r="N142">
        <v>48.1</v>
      </c>
      <c r="O142">
        <v>7</v>
      </c>
      <c r="P142">
        <v>234</v>
      </c>
      <c r="Q142">
        <v>680</v>
      </c>
      <c r="R142">
        <v>184</v>
      </c>
      <c r="S142" s="31">
        <f t="shared" si="6"/>
        <v>3.7142857142857144</v>
      </c>
      <c r="T142" s="14">
        <f t="shared" si="7"/>
        <v>31558.819444444445</v>
      </c>
    </row>
    <row r="143" spans="1:20" x14ac:dyDescent="0.25">
      <c r="A143" s="7">
        <v>142</v>
      </c>
      <c r="B143" t="s">
        <v>218</v>
      </c>
      <c r="C143" s="5">
        <v>36</v>
      </c>
      <c r="D143">
        <v>17</v>
      </c>
      <c r="E143">
        <v>58</v>
      </c>
      <c r="F143">
        <v>12</v>
      </c>
      <c r="G143">
        <v>0</v>
      </c>
      <c r="H143">
        <v>0</v>
      </c>
      <c r="I143" s="9">
        <v>527511.75</v>
      </c>
      <c r="J143">
        <v>287.10000000000002</v>
      </c>
      <c r="K143">
        <v>65.2</v>
      </c>
      <c r="L143">
        <v>65</v>
      </c>
      <c r="M143">
        <v>1.8009999999999999</v>
      </c>
      <c r="N143">
        <v>51.1</v>
      </c>
      <c r="O143">
        <v>7</v>
      </c>
      <c r="P143">
        <v>185</v>
      </c>
      <c r="Q143">
        <v>645</v>
      </c>
      <c r="R143">
        <v>165</v>
      </c>
      <c r="S143" s="31">
        <f t="shared" si="6"/>
        <v>3.1896551724137931</v>
      </c>
      <c r="T143" s="14">
        <f t="shared" si="7"/>
        <v>31030.102941176472</v>
      </c>
    </row>
    <row r="144" spans="1:20" x14ac:dyDescent="0.25">
      <c r="A144" s="7">
        <v>143</v>
      </c>
      <c r="B144" t="s">
        <v>286</v>
      </c>
      <c r="C144" s="5">
        <v>38</v>
      </c>
      <c r="D144">
        <v>30</v>
      </c>
      <c r="E144">
        <v>103</v>
      </c>
      <c r="F144">
        <v>20</v>
      </c>
      <c r="G144">
        <v>1</v>
      </c>
      <c r="H144">
        <v>0</v>
      </c>
      <c r="I144" s="9">
        <v>526643.80000000005</v>
      </c>
      <c r="J144">
        <v>290.5</v>
      </c>
      <c r="K144">
        <v>65.7</v>
      </c>
      <c r="L144">
        <v>70.2</v>
      </c>
      <c r="M144">
        <v>1.82</v>
      </c>
      <c r="N144">
        <v>42.9</v>
      </c>
      <c r="O144">
        <v>12</v>
      </c>
      <c r="P144">
        <v>336</v>
      </c>
      <c r="Q144">
        <v>1183</v>
      </c>
      <c r="R144">
        <v>296</v>
      </c>
      <c r="S144" s="31">
        <f t="shared" si="6"/>
        <v>3.262135922330097</v>
      </c>
      <c r="T144" s="14">
        <f t="shared" si="7"/>
        <v>17554.793333333335</v>
      </c>
    </row>
    <row r="145" spans="1:20" x14ac:dyDescent="0.25">
      <c r="A145" s="7">
        <v>144</v>
      </c>
      <c r="B145" t="s">
        <v>204</v>
      </c>
      <c r="C145" s="5">
        <v>32</v>
      </c>
      <c r="D145">
        <v>30</v>
      </c>
      <c r="E145">
        <v>92</v>
      </c>
      <c r="F145">
        <v>14</v>
      </c>
      <c r="G145">
        <v>1</v>
      </c>
      <c r="H145">
        <v>0</v>
      </c>
      <c r="I145" s="9">
        <v>524987.9</v>
      </c>
      <c r="J145">
        <v>294.89999999999998</v>
      </c>
      <c r="K145">
        <v>57.9</v>
      </c>
      <c r="L145">
        <v>63.8</v>
      </c>
      <c r="M145">
        <v>1.7869999999999999</v>
      </c>
      <c r="N145">
        <v>50</v>
      </c>
      <c r="O145">
        <v>10</v>
      </c>
      <c r="P145">
        <v>295</v>
      </c>
      <c r="Q145">
        <v>1025</v>
      </c>
      <c r="R145">
        <v>262</v>
      </c>
      <c r="S145" s="31">
        <f t="shared" si="6"/>
        <v>3.2065217391304346</v>
      </c>
      <c r="T145" s="14">
        <f t="shared" si="7"/>
        <v>17499.596666666668</v>
      </c>
    </row>
    <row r="146" spans="1:20" x14ac:dyDescent="0.25">
      <c r="A146" s="7">
        <v>145</v>
      </c>
      <c r="B146" t="s">
        <v>91</v>
      </c>
      <c r="C146" s="5">
        <v>45</v>
      </c>
      <c r="D146">
        <v>23</v>
      </c>
      <c r="E146">
        <v>73</v>
      </c>
      <c r="F146">
        <v>13</v>
      </c>
      <c r="G146">
        <v>1</v>
      </c>
      <c r="H146">
        <v>0</v>
      </c>
      <c r="I146" s="9">
        <v>521431.5</v>
      </c>
      <c r="J146">
        <v>289.8</v>
      </c>
      <c r="K146">
        <v>59.8</v>
      </c>
      <c r="L146">
        <v>61.9</v>
      </c>
      <c r="M146">
        <v>1.7789999999999999</v>
      </c>
      <c r="N146">
        <v>56.9</v>
      </c>
      <c r="O146">
        <v>4</v>
      </c>
      <c r="P146">
        <v>248</v>
      </c>
      <c r="Q146">
        <v>834</v>
      </c>
      <c r="R146">
        <v>198</v>
      </c>
      <c r="S146" s="31">
        <f t="shared" si="6"/>
        <v>3.3972602739726026</v>
      </c>
      <c r="T146" s="14">
        <f t="shared" si="7"/>
        <v>22670.934782608696</v>
      </c>
    </row>
    <row r="147" spans="1:20" x14ac:dyDescent="0.25">
      <c r="A147" s="7">
        <v>146</v>
      </c>
      <c r="B147" t="s">
        <v>318</v>
      </c>
      <c r="C147" s="5">
        <v>26</v>
      </c>
      <c r="D147">
        <v>26</v>
      </c>
      <c r="E147">
        <v>77</v>
      </c>
      <c r="F147">
        <v>12</v>
      </c>
      <c r="G147">
        <v>1</v>
      </c>
      <c r="H147">
        <v>0</v>
      </c>
      <c r="I147" s="9">
        <v>513630</v>
      </c>
      <c r="J147">
        <v>294.7</v>
      </c>
      <c r="K147">
        <v>58.1</v>
      </c>
      <c r="L147">
        <v>60.9</v>
      </c>
      <c r="M147">
        <v>1.8009999999999999</v>
      </c>
      <c r="N147">
        <v>57.4</v>
      </c>
      <c r="O147">
        <v>7</v>
      </c>
      <c r="P147">
        <v>261</v>
      </c>
      <c r="Q147">
        <v>849</v>
      </c>
      <c r="R147">
        <v>232</v>
      </c>
      <c r="S147" s="31">
        <f t="shared" si="6"/>
        <v>3.3896103896103895</v>
      </c>
      <c r="T147" s="14">
        <f t="shared" si="7"/>
        <v>19755</v>
      </c>
    </row>
    <row r="148" spans="1:20" x14ac:dyDescent="0.25">
      <c r="A148" s="7">
        <v>147</v>
      </c>
      <c r="B148" t="s">
        <v>266</v>
      </c>
      <c r="C148" s="5">
        <v>40</v>
      </c>
      <c r="D148">
        <v>28</v>
      </c>
      <c r="E148">
        <v>88</v>
      </c>
      <c r="F148">
        <v>16</v>
      </c>
      <c r="G148">
        <v>2</v>
      </c>
      <c r="H148">
        <v>0</v>
      </c>
      <c r="I148" s="9">
        <v>511352.78</v>
      </c>
      <c r="J148">
        <v>268.3</v>
      </c>
      <c r="K148">
        <v>70.3</v>
      </c>
      <c r="L148">
        <v>59</v>
      </c>
      <c r="M148">
        <v>1.7889999999999999</v>
      </c>
      <c r="N148">
        <v>55.1</v>
      </c>
      <c r="O148">
        <v>2</v>
      </c>
      <c r="P148">
        <v>279</v>
      </c>
      <c r="Q148">
        <v>1034</v>
      </c>
      <c r="R148">
        <v>218</v>
      </c>
      <c r="S148" s="31">
        <f t="shared" si="6"/>
        <v>3.1704545454545454</v>
      </c>
      <c r="T148" s="14">
        <f t="shared" si="7"/>
        <v>18262.599285714288</v>
      </c>
    </row>
    <row r="149" spans="1:20" x14ac:dyDescent="0.25">
      <c r="A149" s="7">
        <v>148</v>
      </c>
      <c r="B149" t="s">
        <v>86</v>
      </c>
      <c r="C149" s="5">
        <v>48</v>
      </c>
      <c r="D149">
        <v>22</v>
      </c>
      <c r="E149">
        <v>75</v>
      </c>
      <c r="F149">
        <v>14</v>
      </c>
      <c r="G149">
        <v>1</v>
      </c>
      <c r="H149">
        <v>0</v>
      </c>
      <c r="I149" s="9">
        <v>502621.94</v>
      </c>
      <c r="J149">
        <v>292</v>
      </c>
      <c r="K149">
        <v>63.3</v>
      </c>
      <c r="L149">
        <v>66.3</v>
      </c>
      <c r="M149">
        <v>1.786</v>
      </c>
      <c r="N149">
        <v>40.700000000000003</v>
      </c>
      <c r="O149">
        <v>8</v>
      </c>
      <c r="P149">
        <v>265</v>
      </c>
      <c r="Q149">
        <v>815</v>
      </c>
      <c r="R149">
        <v>212</v>
      </c>
      <c r="S149" s="31">
        <f t="shared" si="6"/>
        <v>3.5333333333333332</v>
      </c>
      <c r="T149" s="14">
        <f t="shared" si="7"/>
        <v>22846.451818181817</v>
      </c>
    </row>
    <row r="150" spans="1:20" x14ac:dyDescent="0.25">
      <c r="A150" s="7">
        <v>149</v>
      </c>
      <c r="B150" t="s">
        <v>283</v>
      </c>
      <c r="C150" s="5">
        <v>38</v>
      </c>
      <c r="D150">
        <v>28</v>
      </c>
      <c r="E150">
        <v>88</v>
      </c>
      <c r="F150">
        <v>15</v>
      </c>
      <c r="G150">
        <v>1</v>
      </c>
      <c r="H150">
        <v>0</v>
      </c>
      <c r="I150" s="9">
        <v>499206</v>
      </c>
      <c r="J150">
        <v>288.60000000000002</v>
      </c>
      <c r="K150">
        <v>67.400000000000006</v>
      </c>
      <c r="L150">
        <v>61.9</v>
      </c>
      <c r="M150">
        <v>1.7989999999999999</v>
      </c>
      <c r="N150">
        <v>41.1</v>
      </c>
      <c r="O150">
        <v>13</v>
      </c>
      <c r="P150">
        <v>268</v>
      </c>
      <c r="Q150">
        <v>976</v>
      </c>
      <c r="R150">
        <v>257</v>
      </c>
      <c r="S150" s="31">
        <f t="shared" si="6"/>
        <v>3.0454545454545454</v>
      </c>
      <c r="T150" s="14">
        <f t="shared" si="7"/>
        <v>17828.785714285714</v>
      </c>
    </row>
    <row r="151" spans="1:20" x14ac:dyDescent="0.25">
      <c r="A151" s="7">
        <v>150</v>
      </c>
      <c r="B151" t="s">
        <v>112</v>
      </c>
      <c r="C151" s="5">
        <v>45</v>
      </c>
      <c r="D151">
        <v>27</v>
      </c>
      <c r="E151">
        <v>89</v>
      </c>
      <c r="F151">
        <v>16</v>
      </c>
      <c r="G151">
        <v>0</v>
      </c>
      <c r="H151">
        <v>0</v>
      </c>
      <c r="I151" s="9">
        <v>499196.72</v>
      </c>
      <c r="J151">
        <v>286.2</v>
      </c>
      <c r="K151">
        <v>59.6</v>
      </c>
      <c r="L151">
        <v>65</v>
      </c>
      <c r="M151">
        <v>1.802</v>
      </c>
      <c r="N151">
        <v>50.7</v>
      </c>
      <c r="O151">
        <v>6</v>
      </c>
      <c r="P151">
        <v>304</v>
      </c>
      <c r="Q151">
        <v>952</v>
      </c>
      <c r="R151">
        <v>289</v>
      </c>
      <c r="S151" s="31">
        <f t="shared" si="6"/>
        <v>3.4157303370786516</v>
      </c>
      <c r="T151" s="14">
        <f t="shared" si="7"/>
        <v>18488.767407407406</v>
      </c>
    </row>
    <row r="152" spans="1:20" x14ac:dyDescent="0.25">
      <c r="A152" s="7">
        <v>151</v>
      </c>
      <c r="B152" t="s">
        <v>147</v>
      </c>
      <c r="C152" s="5">
        <v>49</v>
      </c>
      <c r="D152">
        <v>25</v>
      </c>
      <c r="E152">
        <v>81</v>
      </c>
      <c r="F152">
        <v>15</v>
      </c>
      <c r="G152">
        <v>1</v>
      </c>
      <c r="H152">
        <v>0</v>
      </c>
      <c r="I152" s="9">
        <v>498251.8</v>
      </c>
      <c r="J152">
        <v>265.3</v>
      </c>
      <c r="K152">
        <v>68.8</v>
      </c>
      <c r="L152">
        <v>60.8</v>
      </c>
      <c r="M152">
        <v>1.802</v>
      </c>
      <c r="N152">
        <v>49.6</v>
      </c>
      <c r="O152">
        <v>6</v>
      </c>
      <c r="P152">
        <v>243</v>
      </c>
      <c r="Q152">
        <v>950</v>
      </c>
      <c r="R152">
        <v>234</v>
      </c>
      <c r="S152" s="31">
        <f t="shared" si="6"/>
        <v>3</v>
      </c>
      <c r="T152" s="14">
        <f t="shared" si="7"/>
        <v>19930.072</v>
      </c>
    </row>
    <row r="153" spans="1:20" x14ac:dyDescent="0.25">
      <c r="A153" s="7">
        <v>152</v>
      </c>
      <c r="B153" t="s">
        <v>319</v>
      </c>
      <c r="C153" s="5">
        <v>41</v>
      </c>
      <c r="D153">
        <v>32</v>
      </c>
      <c r="E153">
        <v>91</v>
      </c>
      <c r="F153">
        <v>14</v>
      </c>
      <c r="G153">
        <v>1</v>
      </c>
      <c r="H153">
        <v>0</v>
      </c>
      <c r="I153" s="9">
        <v>471980.28</v>
      </c>
      <c r="J153">
        <v>287.10000000000002</v>
      </c>
      <c r="K153">
        <v>64.400000000000006</v>
      </c>
      <c r="L153">
        <v>56.4</v>
      </c>
      <c r="M153">
        <v>1.782</v>
      </c>
      <c r="N153">
        <v>51.6</v>
      </c>
      <c r="O153">
        <v>11</v>
      </c>
      <c r="P153">
        <v>260</v>
      </c>
      <c r="Q153">
        <v>985</v>
      </c>
      <c r="R153">
        <v>260</v>
      </c>
      <c r="S153" s="31">
        <f t="shared" si="6"/>
        <v>2.8571428571428572</v>
      </c>
      <c r="T153" s="14">
        <f t="shared" si="7"/>
        <v>14749.383750000001</v>
      </c>
    </row>
    <row r="154" spans="1:20" x14ac:dyDescent="0.25">
      <c r="A154" s="7">
        <v>153</v>
      </c>
      <c r="B154" t="s">
        <v>320</v>
      </c>
      <c r="C154" s="5">
        <v>38</v>
      </c>
      <c r="D154">
        <v>17</v>
      </c>
      <c r="E154">
        <v>55</v>
      </c>
      <c r="F154">
        <v>10</v>
      </c>
      <c r="G154">
        <v>0</v>
      </c>
      <c r="H154">
        <v>0</v>
      </c>
      <c r="I154" s="9">
        <v>461215.56</v>
      </c>
      <c r="J154">
        <v>280.7</v>
      </c>
      <c r="K154">
        <v>66.900000000000006</v>
      </c>
      <c r="L154">
        <v>58.3</v>
      </c>
      <c r="M154">
        <v>1.8080000000000001</v>
      </c>
      <c r="N154">
        <v>48.1</v>
      </c>
      <c r="O154">
        <v>4</v>
      </c>
      <c r="P154">
        <v>159</v>
      </c>
      <c r="Q154">
        <v>647</v>
      </c>
      <c r="R154">
        <v>161</v>
      </c>
      <c r="S154" s="31">
        <f t="shared" si="6"/>
        <v>2.8909090909090911</v>
      </c>
      <c r="T154" s="14">
        <f t="shared" si="7"/>
        <v>27130.327058823528</v>
      </c>
    </row>
    <row r="155" spans="1:20" x14ac:dyDescent="0.25">
      <c r="A155" s="7">
        <v>154</v>
      </c>
      <c r="B155" t="s">
        <v>36</v>
      </c>
      <c r="C155" s="5">
        <v>50</v>
      </c>
      <c r="D155">
        <v>32</v>
      </c>
      <c r="E155">
        <v>103</v>
      </c>
      <c r="F155">
        <v>19</v>
      </c>
      <c r="G155">
        <v>0</v>
      </c>
      <c r="H155">
        <v>0</v>
      </c>
      <c r="I155" s="9">
        <v>456766.71999999997</v>
      </c>
      <c r="J155">
        <v>284.3</v>
      </c>
      <c r="K155">
        <v>60.4</v>
      </c>
      <c r="L155">
        <v>61.1</v>
      </c>
      <c r="M155">
        <v>1.778</v>
      </c>
      <c r="N155">
        <v>35.700000000000003</v>
      </c>
      <c r="O155">
        <v>6</v>
      </c>
      <c r="P155">
        <v>345</v>
      </c>
      <c r="Q155">
        <v>1170</v>
      </c>
      <c r="R155">
        <v>299</v>
      </c>
      <c r="S155" s="31">
        <f t="shared" si="6"/>
        <v>3.349514563106796</v>
      </c>
      <c r="T155" s="14">
        <f t="shared" si="7"/>
        <v>14273.96</v>
      </c>
    </row>
    <row r="156" spans="1:20" x14ac:dyDescent="0.25">
      <c r="A156" s="7">
        <v>155</v>
      </c>
      <c r="B156" t="s">
        <v>321</v>
      </c>
      <c r="C156" s="5">
        <v>28</v>
      </c>
      <c r="D156">
        <v>26</v>
      </c>
      <c r="E156">
        <v>76</v>
      </c>
      <c r="F156">
        <v>12</v>
      </c>
      <c r="G156">
        <v>2</v>
      </c>
      <c r="H156">
        <v>0</v>
      </c>
      <c r="I156" s="9">
        <v>447172.16</v>
      </c>
      <c r="J156">
        <v>293.8</v>
      </c>
      <c r="K156">
        <v>59.2</v>
      </c>
      <c r="L156">
        <v>61</v>
      </c>
      <c r="M156">
        <v>1.7589999999999999</v>
      </c>
      <c r="N156">
        <v>39.299999999999997</v>
      </c>
      <c r="O156">
        <v>7</v>
      </c>
      <c r="P156">
        <v>280</v>
      </c>
      <c r="Q156">
        <v>809</v>
      </c>
      <c r="R156">
        <v>240</v>
      </c>
      <c r="S156" s="31">
        <f t="shared" si="6"/>
        <v>3.6842105263157894</v>
      </c>
      <c r="T156" s="14">
        <f t="shared" si="7"/>
        <v>17198.92923076923</v>
      </c>
    </row>
    <row r="157" spans="1:20" x14ac:dyDescent="0.25">
      <c r="A157" s="7">
        <v>156</v>
      </c>
      <c r="B157" t="s">
        <v>280</v>
      </c>
      <c r="C157" s="5">
        <v>35</v>
      </c>
      <c r="D157">
        <v>36</v>
      </c>
      <c r="E157">
        <v>109</v>
      </c>
      <c r="F157">
        <v>17</v>
      </c>
      <c r="G157">
        <v>0</v>
      </c>
      <c r="H157">
        <v>0</v>
      </c>
      <c r="I157" s="9">
        <v>440910.56</v>
      </c>
      <c r="J157">
        <v>287.8</v>
      </c>
      <c r="K157">
        <v>55.9</v>
      </c>
      <c r="L157">
        <v>61.3</v>
      </c>
      <c r="M157">
        <v>1.794</v>
      </c>
      <c r="N157">
        <v>48.6</v>
      </c>
      <c r="O157">
        <v>14</v>
      </c>
      <c r="P157">
        <v>327</v>
      </c>
      <c r="Q157">
        <v>1199</v>
      </c>
      <c r="R157">
        <v>313</v>
      </c>
      <c r="S157" s="31">
        <f t="shared" si="6"/>
        <v>3</v>
      </c>
      <c r="T157" s="14">
        <f t="shared" si="7"/>
        <v>12247.515555555556</v>
      </c>
    </row>
    <row r="158" spans="1:20" x14ac:dyDescent="0.25">
      <c r="A158" s="7">
        <v>157</v>
      </c>
      <c r="B158" t="s">
        <v>243</v>
      </c>
      <c r="C158" s="5">
        <v>37</v>
      </c>
      <c r="D158">
        <v>29</v>
      </c>
      <c r="E158">
        <v>82</v>
      </c>
      <c r="F158">
        <v>11</v>
      </c>
      <c r="G158">
        <v>1</v>
      </c>
      <c r="H158">
        <v>0</v>
      </c>
      <c r="I158" s="9">
        <v>426601.4</v>
      </c>
      <c r="J158">
        <v>296.5</v>
      </c>
      <c r="K158">
        <v>64.099999999999994</v>
      </c>
      <c r="L158">
        <v>66.5</v>
      </c>
      <c r="M158">
        <v>1.827</v>
      </c>
      <c r="N158">
        <v>36.299999999999997</v>
      </c>
      <c r="O158">
        <v>10</v>
      </c>
      <c r="P158">
        <v>265</v>
      </c>
      <c r="Q158">
        <v>898</v>
      </c>
      <c r="R158">
        <v>236</v>
      </c>
      <c r="S158" s="31">
        <f t="shared" si="6"/>
        <v>3.2317073170731709</v>
      </c>
      <c r="T158" s="14">
        <f t="shared" si="7"/>
        <v>14710.393103448278</v>
      </c>
    </row>
    <row r="159" spans="1:20" x14ac:dyDescent="0.25">
      <c r="A159" s="7">
        <v>158</v>
      </c>
      <c r="B159" t="s">
        <v>322</v>
      </c>
      <c r="C159" s="5">
        <v>26</v>
      </c>
      <c r="D159">
        <v>29</v>
      </c>
      <c r="E159">
        <v>96</v>
      </c>
      <c r="F159">
        <v>19</v>
      </c>
      <c r="G159">
        <v>0</v>
      </c>
      <c r="H159">
        <v>0</v>
      </c>
      <c r="I159" s="9">
        <v>422359</v>
      </c>
      <c r="J159">
        <v>294.5</v>
      </c>
      <c r="K159">
        <v>60</v>
      </c>
      <c r="L159">
        <v>64.2</v>
      </c>
      <c r="M159">
        <v>1.8009999999999999</v>
      </c>
      <c r="N159">
        <v>41.4</v>
      </c>
      <c r="O159">
        <v>10</v>
      </c>
      <c r="P159">
        <v>317</v>
      </c>
      <c r="Q159">
        <v>1064</v>
      </c>
      <c r="R159">
        <v>303</v>
      </c>
      <c r="S159" s="31">
        <f t="shared" si="6"/>
        <v>3.3020833333333335</v>
      </c>
      <c r="T159" s="14">
        <f t="shared" si="7"/>
        <v>14564.103448275862</v>
      </c>
    </row>
    <row r="160" spans="1:20" x14ac:dyDescent="0.25">
      <c r="A160" s="7">
        <v>159</v>
      </c>
      <c r="B160" t="s">
        <v>133</v>
      </c>
      <c r="C160" s="5">
        <v>39</v>
      </c>
      <c r="D160">
        <v>25</v>
      </c>
      <c r="E160">
        <v>71</v>
      </c>
      <c r="F160">
        <v>10</v>
      </c>
      <c r="G160">
        <v>1</v>
      </c>
      <c r="H160">
        <v>0</v>
      </c>
      <c r="I160" s="9">
        <v>415791.5</v>
      </c>
      <c r="J160">
        <v>281.39999999999998</v>
      </c>
      <c r="K160">
        <v>62.6</v>
      </c>
      <c r="L160">
        <v>60</v>
      </c>
      <c r="M160">
        <v>1.79</v>
      </c>
      <c r="N160">
        <v>55.8</v>
      </c>
      <c r="O160">
        <v>3</v>
      </c>
      <c r="P160">
        <v>231</v>
      </c>
      <c r="Q160">
        <v>826</v>
      </c>
      <c r="R160">
        <v>189</v>
      </c>
      <c r="S160" s="31">
        <f t="shared" si="6"/>
        <v>3.2535211267605635</v>
      </c>
      <c r="T160" s="14">
        <f t="shared" si="7"/>
        <v>16631.66</v>
      </c>
    </row>
    <row r="161" spans="1:20" x14ac:dyDescent="0.25">
      <c r="A161" s="7">
        <v>160</v>
      </c>
      <c r="B161" t="s">
        <v>41</v>
      </c>
      <c r="C161" s="5">
        <v>44</v>
      </c>
      <c r="D161">
        <v>24</v>
      </c>
      <c r="E161">
        <v>66</v>
      </c>
      <c r="F161">
        <v>8</v>
      </c>
      <c r="G161">
        <v>0</v>
      </c>
      <c r="H161">
        <v>0</v>
      </c>
      <c r="I161" s="9">
        <v>409188.5</v>
      </c>
      <c r="J161">
        <v>288</v>
      </c>
      <c r="K161">
        <v>59.1</v>
      </c>
      <c r="L161">
        <v>62.4</v>
      </c>
      <c r="M161">
        <v>1.7989999999999999</v>
      </c>
      <c r="N161">
        <v>55.6</v>
      </c>
      <c r="O161">
        <v>7</v>
      </c>
      <c r="P161">
        <v>206</v>
      </c>
      <c r="Q161">
        <v>745</v>
      </c>
      <c r="R161">
        <v>203</v>
      </c>
      <c r="S161" s="31">
        <f t="shared" si="6"/>
        <v>3.1212121212121211</v>
      </c>
      <c r="T161" s="14">
        <f t="shared" si="7"/>
        <v>17049.520833333332</v>
      </c>
    </row>
    <row r="162" spans="1:20" x14ac:dyDescent="0.25">
      <c r="A162" s="7">
        <v>161</v>
      </c>
      <c r="B162" t="s">
        <v>34</v>
      </c>
      <c r="C162" s="5">
        <v>35</v>
      </c>
      <c r="D162">
        <v>17</v>
      </c>
      <c r="E162">
        <v>59</v>
      </c>
      <c r="F162">
        <v>12</v>
      </c>
      <c r="G162">
        <v>0</v>
      </c>
      <c r="H162">
        <v>0</v>
      </c>
      <c r="I162" s="9">
        <v>403199.22</v>
      </c>
      <c r="J162">
        <v>280.60000000000002</v>
      </c>
      <c r="K162">
        <v>71.400000000000006</v>
      </c>
      <c r="L162">
        <v>57.9</v>
      </c>
      <c r="M162">
        <v>1.7609999999999999</v>
      </c>
      <c r="N162">
        <v>63.5</v>
      </c>
      <c r="O162">
        <v>3</v>
      </c>
      <c r="P162">
        <v>209</v>
      </c>
      <c r="Q162">
        <v>683</v>
      </c>
      <c r="R162">
        <v>147</v>
      </c>
      <c r="S162" s="31">
        <f t="shared" ref="S162:S193" si="8">P162/E162</f>
        <v>3.5423728813559321</v>
      </c>
      <c r="T162" s="14">
        <f t="shared" si="7"/>
        <v>23717.601176470587</v>
      </c>
    </row>
    <row r="163" spans="1:20" x14ac:dyDescent="0.25">
      <c r="A163" s="7">
        <v>162</v>
      </c>
      <c r="B163" t="s">
        <v>323</v>
      </c>
      <c r="C163" s="5">
        <v>24</v>
      </c>
      <c r="D163">
        <v>17</v>
      </c>
      <c r="E163">
        <v>52</v>
      </c>
      <c r="F163">
        <v>9</v>
      </c>
      <c r="G163">
        <v>1</v>
      </c>
      <c r="H163">
        <v>0</v>
      </c>
      <c r="I163" s="9">
        <v>399899.53</v>
      </c>
      <c r="J163">
        <v>291.10000000000002</v>
      </c>
      <c r="K163">
        <v>61.9</v>
      </c>
      <c r="L163">
        <v>64.5</v>
      </c>
      <c r="M163">
        <v>1.776</v>
      </c>
      <c r="N163">
        <v>51.9</v>
      </c>
      <c r="O163">
        <v>3</v>
      </c>
      <c r="P163">
        <v>173</v>
      </c>
      <c r="Q163">
        <v>616</v>
      </c>
      <c r="R163">
        <v>128</v>
      </c>
      <c r="S163" s="31">
        <f t="shared" si="8"/>
        <v>3.3269230769230771</v>
      </c>
      <c r="T163" s="14">
        <f t="shared" si="7"/>
        <v>23523.501764705885</v>
      </c>
    </row>
    <row r="164" spans="1:20" x14ac:dyDescent="0.25">
      <c r="A164" s="7">
        <v>163</v>
      </c>
      <c r="B164" t="s">
        <v>118</v>
      </c>
      <c r="C164" s="5">
        <v>43</v>
      </c>
      <c r="D164">
        <v>27</v>
      </c>
      <c r="E164">
        <v>86</v>
      </c>
      <c r="F164">
        <v>16</v>
      </c>
      <c r="G164">
        <v>0</v>
      </c>
      <c r="H164">
        <v>0</v>
      </c>
      <c r="I164" s="9">
        <v>397491.4</v>
      </c>
      <c r="J164">
        <v>280.7</v>
      </c>
      <c r="K164">
        <v>70.400000000000006</v>
      </c>
      <c r="L164">
        <v>61.3</v>
      </c>
      <c r="M164">
        <v>1.786</v>
      </c>
      <c r="N164">
        <v>56.1</v>
      </c>
      <c r="O164">
        <v>4</v>
      </c>
      <c r="P164">
        <v>278</v>
      </c>
      <c r="Q164">
        <v>981</v>
      </c>
      <c r="R164">
        <v>235</v>
      </c>
      <c r="S164" s="31">
        <f t="shared" si="8"/>
        <v>3.2325581395348837</v>
      </c>
      <c r="T164" s="14">
        <f t="shared" si="7"/>
        <v>14721.903703703705</v>
      </c>
    </row>
    <row r="165" spans="1:20" x14ac:dyDescent="0.25">
      <c r="A165" s="7">
        <v>164</v>
      </c>
      <c r="B165" t="s">
        <v>324</v>
      </c>
      <c r="C165" s="5">
        <v>27</v>
      </c>
      <c r="D165">
        <v>24</v>
      </c>
      <c r="E165">
        <v>77</v>
      </c>
      <c r="F165">
        <v>14</v>
      </c>
      <c r="G165">
        <v>0</v>
      </c>
      <c r="H165">
        <v>0</v>
      </c>
      <c r="I165" s="9">
        <v>390303.25</v>
      </c>
      <c r="J165">
        <v>292.60000000000002</v>
      </c>
      <c r="K165">
        <v>60.8</v>
      </c>
      <c r="L165">
        <v>61.3</v>
      </c>
      <c r="M165">
        <v>1.774</v>
      </c>
      <c r="N165">
        <v>45.9</v>
      </c>
      <c r="O165">
        <v>9</v>
      </c>
      <c r="P165">
        <v>267</v>
      </c>
      <c r="Q165">
        <v>866</v>
      </c>
      <c r="R165">
        <v>211</v>
      </c>
      <c r="S165" s="31">
        <f t="shared" si="8"/>
        <v>3.4675324675324677</v>
      </c>
      <c r="T165" s="14">
        <f t="shared" si="7"/>
        <v>16262.635416666666</v>
      </c>
    </row>
    <row r="166" spans="1:20" x14ac:dyDescent="0.25">
      <c r="A166" s="7">
        <v>165</v>
      </c>
      <c r="B166" t="s">
        <v>117</v>
      </c>
      <c r="C166" s="5">
        <v>32</v>
      </c>
      <c r="D166">
        <v>32</v>
      </c>
      <c r="E166">
        <v>95</v>
      </c>
      <c r="F166">
        <v>15</v>
      </c>
      <c r="G166">
        <v>0</v>
      </c>
      <c r="H166">
        <v>0</v>
      </c>
      <c r="I166" s="9">
        <v>377950.78</v>
      </c>
      <c r="J166">
        <v>281.10000000000002</v>
      </c>
      <c r="K166">
        <v>65.599999999999994</v>
      </c>
      <c r="L166">
        <v>63.3</v>
      </c>
      <c r="M166">
        <v>1.802</v>
      </c>
      <c r="N166">
        <v>45.1</v>
      </c>
      <c r="O166">
        <v>5</v>
      </c>
      <c r="P166">
        <v>268</v>
      </c>
      <c r="Q166">
        <v>1111</v>
      </c>
      <c r="R166">
        <v>254</v>
      </c>
      <c r="S166" s="31">
        <f t="shared" si="8"/>
        <v>2.8210526315789473</v>
      </c>
      <c r="T166" s="14">
        <f t="shared" si="7"/>
        <v>11810.961875000001</v>
      </c>
    </row>
    <row r="167" spans="1:20" x14ac:dyDescent="0.25">
      <c r="A167" s="7">
        <v>166</v>
      </c>
      <c r="B167" t="s">
        <v>58</v>
      </c>
      <c r="C167" s="5">
        <v>46</v>
      </c>
      <c r="D167">
        <v>23</v>
      </c>
      <c r="E167">
        <v>69</v>
      </c>
      <c r="F167">
        <v>11</v>
      </c>
      <c r="G167">
        <v>0</v>
      </c>
      <c r="H167">
        <v>0</v>
      </c>
      <c r="I167" s="9">
        <v>359018.5</v>
      </c>
      <c r="J167">
        <v>287.5</v>
      </c>
      <c r="K167">
        <v>64.900000000000006</v>
      </c>
      <c r="L167">
        <v>67</v>
      </c>
      <c r="M167">
        <v>1.7849999999999999</v>
      </c>
      <c r="N167">
        <v>38.6</v>
      </c>
      <c r="O167">
        <v>8</v>
      </c>
      <c r="P167">
        <v>233</v>
      </c>
      <c r="Q167">
        <v>780</v>
      </c>
      <c r="R167">
        <v>190</v>
      </c>
      <c r="S167" s="31">
        <f t="shared" si="8"/>
        <v>3.3768115942028984</v>
      </c>
      <c r="T167" s="14">
        <f t="shared" si="7"/>
        <v>15609.5</v>
      </c>
    </row>
    <row r="168" spans="1:20" x14ac:dyDescent="0.25">
      <c r="A168" s="7">
        <v>167</v>
      </c>
      <c r="B168" t="s">
        <v>279</v>
      </c>
      <c r="C168" s="5">
        <v>36</v>
      </c>
      <c r="D168">
        <v>30</v>
      </c>
      <c r="E168">
        <v>79</v>
      </c>
      <c r="F168">
        <v>10</v>
      </c>
      <c r="G168">
        <v>0</v>
      </c>
      <c r="H168">
        <v>0</v>
      </c>
      <c r="I168" s="9">
        <v>355385.75</v>
      </c>
      <c r="J168">
        <v>299.8</v>
      </c>
      <c r="K168">
        <v>56.6</v>
      </c>
      <c r="L168">
        <v>63.3</v>
      </c>
      <c r="M168">
        <v>1.798</v>
      </c>
      <c r="N168">
        <v>40.799999999999997</v>
      </c>
      <c r="O168">
        <v>5</v>
      </c>
      <c r="P168">
        <v>252</v>
      </c>
      <c r="Q168">
        <v>840</v>
      </c>
      <c r="R168">
        <v>229</v>
      </c>
      <c r="S168" s="31">
        <f t="shared" si="8"/>
        <v>3.1898734177215191</v>
      </c>
      <c r="T168" s="14">
        <f t="shared" si="7"/>
        <v>11846.191666666668</v>
      </c>
    </row>
    <row r="169" spans="1:20" x14ac:dyDescent="0.25">
      <c r="A169" s="7">
        <v>168</v>
      </c>
      <c r="B169" t="s">
        <v>217</v>
      </c>
      <c r="C169" s="5">
        <v>34</v>
      </c>
      <c r="D169">
        <v>18</v>
      </c>
      <c r="E169">
        <v>53</v>
      </c>
      <c r="F169">
        <v>9</v>
      </c>
      <c r="G169">
        <v>1</v>
      </c>
      <c r="H169">
        <v>0</v>
      </c>
      <c r="I169" s="9">
        <v>351590.16</v>
      </c>
      <c r="J169">
        <v>303.89999999999998</v>
      </c>
      <c r="K169">
        <v>57.1</v>
      </c>
      <c r="L169">
        <v>60.4</v>
      </c>
      <c r="M169">
        <v>1.752</v>
      </c>
      <c r="N169">
        <v>44.3</v>
      </c>
      <c r="O169">
        <v>6</v>
      </c>
      <c r="P169">
        <v>186</v>
      </c>
      <c r="Q169">
        <v>582</v>
      </c>
      <c r="R169">
        <v>143</v>
      </c>
      <c r="S169" s="31">
        <f t="shared" si="8"/>
        <v>3.5094339622641511</v>
      </c>
      <c r="T169" s="14">
        <f t="shared" si="7"/>
        <v>19532.786666666667</v>
      </c>
    </row>
    <row r="170" spans="1:20" x14ac:dyDescent="0.25">
      <c r="A170" s="7">
        <v>169</v>
      </c>
      <c r="B170" t="s">
        <v>325</v>
      </c>
      <c r="C170" s="5">
        <v>36</v>
      </c>
      <c r="D170">
        <v>21</v>
      </c>
      <c r="E170">
        <v>59</v>
      </c>
      <c r="F170">
        <v>8</v>
      </c>
      <c r="G170">
        <v>1</v>
      </c>
      <c r="H170">
        <v>0</v>
      </c>
      <c r="I170" s="9">
        <v>339481.97</v>
      </c>
      <c r="J170">
        <v>292.89999999999998</v>
      </c>
      <c r="K170">
        <v>61.8</v>
      </c>
      <c r="L170">
        <v>59.3</v>
      </c>
      <c r="M170">
        <v>1.806</v>
      </c>
      <c r="N170">
        <v>41.1</v>
      </c>
      <c r="O170">
        <v>12</v>
      </c>
      <c r="P170">
        <v>175</v>
      </c>
      <c r="Q170">
        <v>679</v>
      </c>
      <c r="R170">
        <v>164</v>
      </c>
      <c r="S170" s="31">
        <f t="shared" si="8"/>
        <v>2.9661016949152543</v>
      </c>
      <c r="T170" s="14">
        <f t="shared" si="7"/>
        <v>16165.808095238093</v>
      </c>
    </row>
    <row r="171" spans="1:20" x14ac:dyDescent="0.25">
      <c r="A171" s="7">
        <v>170</v>
      </c>
      <c r="B171" t="s">
        <v>235</v>
      </c>
      <c r="C171" s="5">
        <v>33</v>
      </c>
      <c r="D171">
        <v>26</v>
      </c>
      <c r="E171">
        <v>80</v>
      </c>
      <c r="F171">
        <v>13</v>
      </c>
      <c r="G171">
        <v>1</v>
      </c>
      <c r="H171">
        <v>0</v>
      </c>
      <c r="I171" s="9">
        <v>334244.28000000003</v>
      </c>
      <c r="J171">
        <v>286</v>
      </c>
      <c r="K171">
        <v>58.1</v>
      </c>
      <c r="L171">
        <v>61.5</v>
      </c>
      <c r="M171">
        <v>1.7709999999999999</v>
      </c>
      <c r="N171">
        <v>45.6</v>
      </c>
      <c r="O171">
        <v>5</v>
      </c>
      <c r="P171">
        <v>271</v>
      </c>
      <c r="Q171">
        <v>892</v>
      </c>
      <c r="R171">
        <v>232</v>
      </c>
      <c r="S171" s="31">
        <f t="shared" si="8"/>
        <v>3.3875000000000002</v>
      </c>
      <c r="T171" s="14">
        <f t="shared" si="7"/>
        <v>12855.549230769231</v>
      </c>
    </row>
    <row r="172" spans="1:20" x14ac:dyDescent="0.25">
      <c r="A172" s="7">
        <v>171</v>
      </c>
      <c r="B172" t="s">
        <v>222</v>
      </c>
      <c r="C172" s="5">
        <v>40</v>
      </c>
      <c r="D172">
        <v>25</v>
      </c>
      <c r="E172">
        <v>79</v>
      </c>
      <c r="F172">
        <v>13</v>
      </c>
      <c r="G172">
        <v>1</v>
      </c>
      <c r="H172">
        <v>0</v>
      </c>
      <c r="I172" s="9">
        <v>333969.78000000003</v>
      </c>
      <c r="J172">
        <v>273.10000000000002</v>
      </c>
      <c r="K172">
        <v>73.099999999999994</v>
      </c>
      <c r="L172">
        <v>63.2</v>
      </c>
      <c r="M172">
        <v>1.7829999999999999</v>
      </c>
      <c r="N172">
        <v>48.6</v>
      </c>
      <c r="O172">
        <v>1</v>
      </c>
      <c r="P172">
        <v>269</v>
      </c>
      <c r="Q172">
        <v>898</v>
      </c>
      <c r="R172">
        <v>213</v>
      </c>
      <c r="S172" s="31">
        <f t="shared" si="8"/>
        <v>3.4050632911392404</v>
      </c>
      <c r="T172" s="14">
        <f t="shared" si="7"/>
        <v>13358.791200000001</v>
      </c>
    </row>
    <row r="173" spans="1:20" x14ac:dyDescent="0.25">
      <c r="A173" s="7">
        <v>172</v>
      </c>
      <c r="B173" t="s">
        <v>231</v>
      </c>
      <c r="C173" s="5">
        <v>39</v>
      </c>
      <c r="D173">
        <v>30</v>
      </c>
      <c r="E173">
        <v>83</v>
      </c>
      <c r="F173">
        <v>10</v>
      </c>
      <c r="G173">
        <v>1</v>
      </c>
      <c r="H173">
        <v>0</v>
      </c>
      <c r="I173" s="9">
        <v>323407.34000000003</v>
      </c>
      <c r="J173">
        <v>289.2</v>
      </c>
      <c r="K173">
        <v>65.7</v>
      </c>
      <c r="L173">
        <v>64.7</v>
      </c>
      <c r="M173">
        <v>1.835</v>
      </c>
      <c r="N173">
        <v>43.1</v>
      </c>
      <c r="O173">
        <v>5</v>
      </c>
      <c r="P173">
        <v>244</v>
      </c>
      <c r="Q173">
        <v>949</v>
      </c>
      <c r="R173">
        <v>252</v>
      </c>
      <c r="S173" s="31">
        <f t="shared" si="8"/>
        <v>2.9397590361445785</v>
      </c>
      <c r="T173" s="14">
        <f t="shared" si="7"/>
        <v>10780.244666666667</v>
      </c>
    </row>
    <row r="174" spans="1:20" x14ac:dyDescent="0.25">
      <c r="A174" s="7">
        <v>173</v>
      </c>
      <c r="B174" t="s">
        <v>35</v>
      </c>
      <c r="C174" s="5">
        <v>47</v>
      </c>
      <c r="D174">
        <v>25</v>
      </c>
      <c r="E174">
        <v>77</v>
      </c>
      <c r="F174">
        <v>12</v>
      </c>
      <c r="G174">
        <v>0</v>
      </c>
      <c r="H174">
        <v>0</v>
      </c>
      <c r="I174" s="9">
        <v>316033.78000000003</v>
      </c>
      <c r="J174">
        <v>277.5</v>
      </c>
      <c r="K174">
        <v>70.400000000000006</v>
      </c>
      <c r="L174">
        <v>65.599999999999994</v>
      </c>
      <c r="M174">
        <v>1.8049999999999999</v>
      </c>
      <c r="N174">
        <v>55.7</v>
      </c>
      <c r="O174">
        <v>8</v>
      </c>
      <c r="P174">
        <v>248</v>
      </c>
      <c r="Q174">
        <v>880</v>
      </c>
      <c r="R174">
        <v>204</v>
      </c>
      <c r="S174" s="31">
        <f t="shared" si="8"/>
        <v>3.220779220779221</v>
      </c>
      <c r="T174" s="14">
        <f t="shared" si="7"/>
        <v>12641.351200000001</v>
      </c>
    </row>
    <row r="175" spans="1:20" x14ac:dyDescent="0.25">
      <c r="A175" s="7">
        <v>174</v>
      </c>
      <c r="B175" t="s">
        <v>87</v>
      </c>
      <c r="C175" s="5">
        <v>51</v>
      </c>
      <c r="D175">
        <v>25</v>
      </c>
      <c r="E175">
        <v>77</v>
      </c>
      <c r="F175">
        <v>12</v>
      </c>
      <c r="G175">
        <v>0</v>
      </c>
      <c r="H175">
        <v>0</v>
      </c>
      <c r="I175" s="9">
        <v>310717</v>
      </c>
      <c r="J175">
        <v>287.10000000000002</v>
      </c>
      <c r="K175">
        <v>65.3</v>
      </c>
      <c r="L175">
        <v>66.7</v>
      </c>
      <c r="M175">
        <v>1.82</v>
      </c>
      <c r="N175">
        <v>40.700000000000003</v>
      </c>
      <c r="O175">
        <v>6</v>
      </c>
      <c r="P175">
        <v>244</v>
      </c>
      <c r="Q175">
        <v>847</v>
      </c>
      <c r="R175">
        <v>222</v>
      </c>
      <c r="S175" s="31">
        <f t="shared" si="8"/>
        <v>3.168831168831169</v>
      </c>
      <c r="T175" s="14">
        <f t="shared" si="7"/>
        <v>12428.68</v>
      </c>
    </row>
    <row r="176" spans="1:20" x14ac:dyDescent="0.25">
      <c r="A176" s="7">
        <v>175</v>
      </c>
      <c r="B176" t="s">
        <v>119</v>
      </c>
      <c r="C176" s="5">
        <v>50</v>
      </c>
      <c r="D176">
        <v>16</v>
      </c>
      <c r="E176">
        <v>48</v>
      </c>
      <c r="F176">
        <v>7</v>
      </c>
      <c r="G176">
        <v>1</v>
      </c>
      <c r="H176">
        <v>0</v>
      </c>
      <c r="I176" s="9">
        <v>304605.06</v>
      </c>
      <c r="J176">
        <v>281.3</v>
      </c>
      <c r="K176">
        <v>73.5</v>
      </c>
      <c r="L176">
        <v>63.8</v>
      </c>
      <c r="M176">
        <v>1.8049999999999999</v>
      </c>
      <c r="N176">
        <v>51.5</v>
      </c>
      <c r="O176">
        <v>4</v>
      </c>
      <c r="P176">
        <v>127</v>
      </c>
      <c r="Q176">
        <v>520</v>
      </c>
      <c r="R176">
        <v>126</v>
      </c>
      <c r="S176" s="31">
        <f t="shared" si="8"/>
        <v>2.6458333333333335</v>
      </c>
      <c r="T176" s="14">
        <f t="shared" si="7"/>
        <v>19037.81625</v>
      </c>
    </row>
    <row r="177" spans="1:20" x14ac:dyDescent="0.25">
      <c r="A177" s="7">
        <v>176</v>
      </c>
      <c r="B177" t="s">
        <v>126</v>
      </c>
      <c r="C177" s="5">
        <v>40</v>
      </c>
      <c r="D177">
        <v>12</v>
      </c>
      <c r="E177">
        <v>39</v>
      </c>
      <c r="F177">
        <v>7</v>
      </c>
      <c r="G177">
        <v>1</v>
      </c>
      <c r="H177">
        <v>0</v>
      </c>
      <c r="I177" s="9">
        <v>299249</v>
      </c>
      <c r="O177">
        <v>6</v>
      </c>
      <c r="P177">
        <v>116</v>
      </c>
      <c r="Q177">
        <v>426</v>
      </c>
      <c r="R177">
        <v>103</v>
      </c>
      <c r="S177" s="31">
        <f t="shared" si="8"/>
        <v>2.9743589743589745</v>
      </c>
      <c r="T177" s="14">
        <f t="shared" si="7"/>
        <v>24937.416666666668</v>
      </c>
    </row>
    <row r="178" spans="1:20" x14ac:dyDescent="0.25">
      <c r="A178" s="7">
        <v>177</v>
      </c>
      <c r="B178" t="s">
        <v>258</v>
      </c>
      <c r="C178" s="5">
        <v>36</v>
      </c>
      <c r="D178">
        <v>8</v>
      </c>
      <c r="E178">
        <v>29</v>
      </c>
      <c r="F178">
        <v>8</v>
      </c>
      <c r="G178">
        <v>0</v>
      </c>
      <c r="H178">
        <v>0</v>
      </c>
      <c r="I178" s="9">
        <v>288280.34000000003</v>
      </c>
      <c r="O178">
        <v>2</v>
      </c>
      <c r="P178">
        <v>86</v>
      </c>
      <c r="Q178">
        <v>316</v>
      </c>
      <c r="R178">
        <v>98</v>
      </c>
      <c r="S178" s="31">
        <f t="shared" si="8"/>
        <v>2.9655172413793105</v>
      </c>
      <c r="T178" s="14">
        <f t="shared" si="7"/>
        <v>36035.042500000003</v>
      </c>
    </row>
    <row r="179" spans="1:20" x14ac:dyDescent="0.25">
      <c r="A179" s="7">
        <v>178</v>
      </c>
      <c r="B179" t="s">
        <v>129</v>
      </c>
      <c r="C179" s="5">
        <v>39</v>
      </c>
      <c r="D179">
        <v>19</v>
      </c>
      <c r="E179">
        <v>53</v>
      </c>
      <c r="F179">
        <v>7</v>
      </c>
      <c r="G179">
        <v>0</v>
      </c>
      <c r="H179">
        <v>0</v>
      </c>
      <c r="I179" s="9">
        <v>282388.5</v>
      </c>
      <c r="J179">
        <v>295.7</v>
      </c>
      <c r="K179">
        <v>60</v>
      </c>
      <c r="L179">
        <v>58.3</v>
      </c>
      <c r="M179">
        <v>1.804</v>
      </c>
      <c r="N179">
        <v>51.8</v>
      </c>
      <c r="O179">
        <v>3</v>
      </c>
      <c r="P179">
        <v>183</v>
      </c>
      <c r="Q179">
        <v>559</v>
      </c>
      <c r="R179">
        <v>172</v>
      </c>
      <c r="S179" s="31">
        <f t="shared" si="8"/>
        <v>3.4528301886792452</v>
      </c>
      <c r="T179" s="14">
        <f t="shared" si="7"/>
        <v>14862.552631578947</v>
      </c>
    </row>
    <row r="180" spans="1:20" x14ac:dyDescent="0.25">
      <c r="A180" s="7">
        <v>179</v>
      </c>
      <c r="B180" t="s">
        <v>298</v>
      </c>
      <c r="C180" s="5">
        <v>45</v>
      </c>
      <c r="D180">
        <v>10</v>
      </c>
      <c r="E180">
        <v>30</v>
      </c>
      <c r="F180">
        <v>5</v>
      </c>
      <c r="G180">
        <v>1</v>
      </c>
      <c r="H180">
        <v>0</v>
      </c>
      <c r="I180" s="9">
        <v>278590</v>
      </c>
      <c r="O180">
        <v>2</v>
      </c>
      <c r="P180">
        <v>109</v>
      </c>
      <c r="Q180">
        <v>350</v>
      </c>
      <c r="R180">
        <v>69</v>
      </c>
      <c r="S180" s="31">
        <f t="shared" si="8"/>
        <v>3.6333333333333333</v>
      </c>
      <c r="T180" s="14">
        <f t="shared" si="7"/>
        <v>27859</v>
      </c>
    </row>
    <row r="181" spans="1:20" x14ac:dyDescent="0.25">
      <c r="A181" s="7">
        <v>180</v>
      </c>
      <c r="B181" t="s">
        <v>37</v>
      </c>
      <c r="C181" s="5">
        <v>33</v>
      </c>
      <c r="D181">
        <v>9</v>
      </c>
      <c r="E181">
        <v>27</v>
      </c>
      <c r="F181">
        <v>6</v>
      </c>
      <c r="G181">
        <v>0</v>
      </c>
      <c r="H181">
        <v>0</v>
      </c>
      <c r="I181" s="9">
        <v>278251.63</v>
      </c>
      <c r="O181">
        <v>2</v>
      </c>
      <c r="P181">
        <v>99</v>
      </c>
      <c r="Q181">
        <v>296</v>
      </c>
      <c r="R181">
        <v>80</v>
      </c>
      <c r="S181" s="31">
        <f t="shared" si="8"/>
        <v>3.6666666666666665</v>
      </c>
      <c r="T181" s="14">
        <f t="shared" si="7"/>
        <v>30916.847777777777</v>
      </c>
    </row>
    <row r="182" spans="1:20" x14ac:dyDescent="0.25">
      <c r="A182" s="7">
        <v>181</v>
      </c>
      <c r="B182" t="s">
        <v>326</v>
      </c>
      <c r="C182" s="5">
        <v>25</v>
      </c>
      <c r="D182">
        <v>27</v>
      </c>
      <c r="E182">
        <v>72</v>
      </c>
      <c r="F182">
        <v>9</v>
      </c>
      <c r="G182">
        <v>0</v>
      </c>
      <c r="H182">
        <v>0</v>
      </c>
      <c r="I182" s="9">
        <v>276369.3</v>
      </c>
      <c r="J182">
        <v>296.3</v>
      </c>
      <c r="K182">
        <v>59.2</v>
      </c>
      <c r="L182">
        <v>61.8</v>
      </c>
      <c r="M182">
        <v>1.8460000000000001</v>
      </c>
      <c r="N182">
        <v>43.1</v>
      </c>
      <c r="O182">
        <v>4</v>
      </c>
      <c r="P182">
        <v>215</v>
      </c>
      <c r="Q182">
        <v>793</v>
      </c>
      <c r="R182">
        <v>232</v>
      </c>
      <c r="S182" s="31">
        <f t="shared" si="8"/>
        <v>2.9861111111111112</v>
      </c>
      <c r="T182" s="14">
        <f t="shared" si="7"/>
        <v>10235.9</v>
      </c>
    </row>
    <row r="183" spans="1:20" x14ac:dyDescent="0.25">
      <c r="A183" s="7">
        <v>182</v>
      </c>
      <c r="B183" t="s">
        <v>30</v>
      </c>
      <c r="C183" s="5">
        <v>51</v>
      </c>
      <c r="D183">
        <v>21</v>
      </c>
      <c r="E183">
        <v>61</v>
      </c>
      <c r="F183">
        <v>8</v>
      </c>
      <c r="G183">
        <v>1</v>
      </c>
      <c r="H183">
        <v>0</v>
      </c>
      <c r="I183" s="9">
        <v>273192.34000000003</v>
      </c>
      <c r="J183">
        <v>280.5</v>
      </c>
      <c r="K183">
        <v>59.4</v>
      </c>
      <c r="L183">
        <v>56.9</v>
      </c>
      <c r="M183">
        <v>1.8360000000000001</v>
      </c>
      <c r="N183">
        <v>48.7</v>
      </c>
      <c r="O183">
        <v>3</v>
      </c>
      <c r="P183">
        <v>171</v>
      </c>
      <c r="Q183">
        <v>669</v>
      </c>
      <c r="R183">
        <v>213</v>
      </c>
      <c r="S183" s="31">
        <f t="shared" si="8"/>
        <v>2.8032786885245899</v>
      </c>
      <c r="T183" s="14">
        <f t="shared" si="7"/>
        <v>13009.159047619049</v>
      </c>
    </row>
    <row r="184" spans="1:20" x14ac:dyDescent="0.25">
      <c r="A184" s="7">
        <v>183</v>
      </c>
      <c r="B184" t="s">
        <v>227</v>
      </c>
      <c r="C184" s="5">
        <v>33</v>
      </c>
      <c r="D184">
        <v>22</v>
      </c>
      <c r="E184">
        <v>67</v>
      </c>
      <c r="F184">
        <v>11</v>
      </c>
      <c r="G184">
        <v>0</v>
      </c>
      <c r="H184">
        <v>0</v>
      </c>
      <c r="I184" s="9">
        <v>268205.44</v>
      </c>
      <c r="J184">
        <v>288.89999999999998</v>
      </c>
      <c r="K184">
        <v>62.2</v>
      </c>
      <c r="L184">
        <v>62.1</v>
      </c>
      <c r="M184">
        <v>1.796</v>
      </c>
      <c r="N184">
        <v>46.8</v>
      </c>
      <c r="O184">
        <v>8</v>
      </c>
      <c r="P184">
        <v>213</v>
      </c>
      <c r="Q184">
        <v>748</v>
      </c>
      <c r="R184">
        <v>217</v>
      </c>
      <c r="S184" s="31">
        <f t="shared" si="8"/>
        <v>3.1791044776119404</v>
      </c>
      <c r="T184" s="14">
        <f t="shared" si="7"/>
        <v>12191.156363636364</v>
      </c>
    </row>
    <row r="185" spans="1:20" x14ac:dyDescent="0.25">
      <c r="A185" s="7">
        <v>184</v>
      </c>
      <c r="B185" t="s">
        <v>178</v>
      </c>
      <c r="C185" s="5">
        <v>38</v>
      </c>
      <c r="D185">
        <v>26</v>
      </c>
      <c r="E185">
        <v>72</v>
      </c>
      <c r="F185">
        <v>10</v>
      </c>
      <c r="G185">
        <v>1</v>
      </c>
      <c r="H185">
        <v>0</v>
      </c>
      <c r="I185" s="9">
        <v>264149.40000000002</v>
      </c>
      <c r="J185">
        <v>280.10000000000002</v>
      </c>
      <c r="K185">
        <v>65.5</v>
      </c>
      <c r="L185">
        <v>60.1</v>
      </c>
      <c r="M185">
        <v>1.7909999999999999</v>
      </c>
      <c r="N185">
        <v>54.8</v>
      </c>
      <c r="O185">
        <v>7</v>
      </c>
      <c r="P185">
        <v>224</v>
      </c>
      <c r="Q185">
        <v>796</v>
      </c>
      <c r="R185">
        <v>194</v>
      </c>
      <c r="S185" s="31">
        <f t="shared" si="8"/>
        <v>3.1111111111111112</v>
      </c>
      <c r="T185" s="14">
        <f t="shared" si="7"/>
        <v>10159.592307692308</v>
      </c>
    </row>
    <row r="186" spans="1:20" x14ac:dyDescent="0.25">
      <c r="A186" s="7">
        <v>185</v>
      </c>
      <c r="B186" t="s">
        <v>327</v>
      </c>
      <c r="C186" s="5">
        <v>30</v>
      </c>
      <c r="D186">
        <v>21</v>
      </c>
      <c r="E186">
        <v>57</v>
      </c>
      <c r="F186">
        <v>7</v>
      </c>
      <c r="G186">
        <v>1</v>
      </c>
      <c r="H186">
        <v>0</v>
      </c>
      <c r="I186" s="9">
        <v>257593.34</v>
      </c>
      <c r="J186">
        <v>291.2</v>
      </c>
      <c r="K186">
        <v>54.8</v>
      </c>
      <c r="L186">
        <v>57.3</v>
      </c>
      <c r="M186">
        <v>1.804</v>
      </c>
      <c r="N186">
        <v>53.9</v>
      </c>
      <c r="O186">
        <v>1</v>
      </c>
      <c r="P186">
        <v>174</v>
      </c>
      <c r="Q186">
        <v>625</v>
      </c>
      <c r="R186">
        <v>179</v>
      </c>
      <c r="S186" s="31">
        <f t="shared" si="8"/>
        <v>3.0526315789473686</v>
      </c>
      <c r="T186" s="14">
        <f t="shared" si="7"/>
        <v>12266.349523809524</v>
      </c>
    </row>
    <row r="187" spans="1:20" x14ac:dyDescent="0.25">
      <c r="A187" s="7">
        <v>186</v>
      </c>
      <c r="B187" t="s">
        <v>328</v>
      </c>
      <c r="C187" s="5">
        <v>32</v>
      </c>
      <c r="D187">
        <v>24</v>
      </c>
      <c r="E187">
        <v>77</v>
      </c>
      <c r="F187">
        <v>15</v>
      </c>
      <c r="G187">
        <v>0</v>
      </c>
      <c r="H187">
        <v>0</v>
      </c>
      <c r="I187" s="9">
        <v>255658.77</v>
      </c>
      <c r="J187">
        <v>283.89999999999998</v>
      </c>
      <c r="K187">
        <v>63.3</v>
      </c>
      <c r="L187">
        <v>61.4</v>
      </c>
      <c r="M187">
        <v>1.77</v>
      </c>
      <c r="N187">
        <v>55.4</v>
      </c>
      <c r="O187">
        <v>5</v>
      </c>
      <c r="P187">
        <v>255</v>
      </c>
      <c r="Q187">
        <v>894</v>
      </c>
      <c r="R187">
        <v>202</v>
      </c>
      <c r="S187" s="31">
        <f t="shared" si="8"/>
        <v>3.3116883116883118</v>
      </c>
      <c r="T187" s="14">
        <f t="shared" si="7"/>
        <v>10652.44875</v>
      </c>
    </row>
    <row r="188" spans="1:20" x14ac:dyDescent="0.25">
      <c r="A188" s="7">
        <v>187</v>
      </c>
      <c r="B188" t="s">
        <v>260</v>
      </c>
      <c r="C188" s="5">
        <v>50</v>
      </c>
      <c r="D188">
        <v>22</v>
      </c>
      <c r="E188">
        <v>67</v>
      </c>
      <c r="F188">
        <v>11</v>
      </c>
      <c r="G188">
        <v>0</v>
      </c>
      <c r="H188">
        <v>0</v>
      </c>
      <c r="I188" s="9">
        <v>252179.34</v>
      </c>
      <c r="J188">
        <v>306.10000000000002</v>
      </c>
      <c r="K188">
        <v>56</v>
      </c>
      <c r="L188">
        <v>59</v>
      </c>
      <c r="M188">
        <v>1.8120000000000001</v>
      </c>
      <c r="N188">
        <v>48.9</v>
      </c>
      <c r="O188">
        <v>6</v>
      </c>
      <c r="P188">
        <v>227</v>
      </c>
      <c r="Q188">
        <v>727</v>
      </c>
      <c r="R188">
        <v>220</v>
      </c>
      <c r="S188" s="31">
        <f t="shared" si="8"/>
        <v>3.3880597014925371</v>
      </c>
      <c r="T188" s="14">
        <f t="shared" si="7"/>
        <v>11462.697272727273</v>
      </c>
    </row>
    <row r="189" spans="1:20" x14ac:dyDescent="0.25">
      <c r="A189" s="7">
        <v>188</v>
      </c>
      <c r="B189" t="s">
        <v>156</v>
      </c>
      <c r="C189" s="5">
        <v>43</v>
      </c>
      <c r="D189">
        <v>24</v>
      </c>
      <c r="E189">
        <v>64</v>
      </c>
      <c r="F189">
        <v>8</v>
      </c>
      <c r="G189">
        <v>0</v>
      </c>
      <c r="H189">
        <v>0</v>
      </c>
      <c r="I189" s="9">
        <v>248501.38</v>
      </c>
      <c r="J189">
        <v>312.89999999999998</v>
      </c>
      <c r="K189">
        <v>41.9</v>
      </c>
      <c r="L189">
        <v>59.3</v>
      </c>
      <c r="M189">
        <v>1.7769999999999999</v>
      </c>
      <c r="N189">
        <v>46.2</v>
      </c>
      <c r="O189">
        <v>8</v>
      </c>
      <c r="P189">
        <v>213</v>
      </c>
      <c r="Q189">
        <v>597</v>
      </c>
      <c r="R189">
        <v>197</v>
      </c>
      <c r="S189" s="31">
        <f t="shared" si="8"/>
        <v>3.328125</v>
      </c>
      <c r="T189" s="14">
        <f t="shared" si="7"/>
        <v>10354.224166666667</v>
      </c>
    </row>
    <row r="190" spans="1:20" x14ac:dyDescent="0.25">
      <c r="A190" s="7">
        <v>189</v>
      </c>
      <c r="B190" t="s">
        <v>182</v>
      </c>
      <c r="C190" s="5">
        <v>40</v>
      </c>
      <c r="D190">
        <v>16</v>
      </c>
      <c r="E190">
        <v>49</v>
      </c>
      <c r="F190">
        <v>9</v>
      </c>
      <c r="G190">
        <v>1</v>
      </c>
      <c r="H190">
        <v>0</v>
      </c>
      <c r="I190" s="9">
        <v>244969.61</v>
      </c>
      <c r="J190">
        <v>301.3</v>
      </c>
      <c r="K190">
        <v>62.2</v>
      </c>
      <c r="L190">
        <v>70.099999999999994</v>
      </c>
      <c r="M190">
        <v>1.8320000000000001</v>
      </c>
      <c r="N190">
        <v>45</v>
      </c>
      <c r="O190">
        <v>4</v>
      </c>
      <c r="P190">
        <v>168</v>
      </c>
      <c r="Q190">
        <v>564</v>
      </c>
      <c r="R190">
        <v>126</v>
      </c>
      <c r="S190" s="31">
        <f t="shared" si="8"/>
        <v>3.4285714285714284</v>
      </c>
      <c r="T190" s="14">
        <f t="shared" si="7"/>
        <v>15310.600624999999</v>
      </c>
    </row>
    <row r="191" spans="1:20" x14ac:dyDescent="0.25">
      <c r="A191" s="7">
        <v>190</v>
      </c>
      <c r="B191" t="s">
        <v>146</v>
      </c>
      <c r="C191" s="5">
        <v>35</v>
      </c>
      <c r="D191">
        <v>13</v>
      </c>
      <c r="E191">
        <v>40</v>
      </c>
      <c r="F191">
        <v>6</v>
      </c>
      <c r="G191">
        <v>1</v>
      </c>
      <c r="H191">
        <v>0</v>
      </c>
      <c r="I191" s="9">
        <v>233568.8</v>
      </c>
      <c r="O191">
        <v>4</v>
      </c>
      <c r="P191">
        <v>123</v>
      </c>
      <c r="Q191">
        <v>454</v>
      </c>
      <c r="R191">
        <v>90</v>
      </c>
      <c r="S191" s="31">
        <f t="shared" si="8"/>
        <v>3.0750000000000002</v>
      </c>
      <c r="T191" s="14">
        <f t="shared" si="7"/>
        <v>17966.830769230768</v>
      </c>
    </row>
    <row r="192" spans="1:20" x14ac:dyDescent="0.25">
      <c r="A192" s="7">
        <v>191</v>
      </c>
      <c r="B192" t="s">
        <v>128</v>
      </c>
      <c r="C192" s="5">
        <v>46</v>
      </c>
      <c r="D192">
        <v>13</v>
      </c>
      <c r="E192">
        <v>41</v>
      </c>
      <c r="F192">
        <v>7</v>
      </c>
      <c r="G192">
        <v>1</v>
      </c>
      <c r="H192">
        <v>0</v>
      </c>
      <c r="I192" s="9">
        <v>229052.5</v>
      </c>
      <c r="O192">
        <v>3</v>
      </c>
      <c r="P192">
        <v>136</v>
      </c>
      <c r="Q192">
        <v>475</v>
      </c>
      <c r="R192">
        <v>112</v>
      </c>
      <c r="S192" s="31">
        <f t="shared" si="8"/>
        <v>3.3170731707317072</v>
      </c>
      <c r="T192" s="14">
        <f t="shared" si="7"/>
        <v>17619.423076923078</v>
      </c>
    </row>
    <row r="193" spans="1:20" x14ac:dyDescent="0.25">
      <c r="A193" s="7">
        <v>192</v>
      </c>
      <c r="B193" t="s">
        <v>149</v>
      </c>
      <c r="C193" s="5">
        <v>34</v>
      </c>
      <c r="D193">
        <v>24</v>
      </c>
      <c r="E193">
        <v>65</v>
      </c>
      <c r="F193">
        <v>8</v>
      </c>
      <c r="G193">
        <v>0</v>
      </c>
      <c r="H193">
        <v>0</v>
      </c>
      <c r="I193" s="9">
        <v>215378.66</v>
      </c>
      <c r="J193">
        <v>284.8</v>
      </c>
      <c r="K193">
        <v>68.3</v>
      </c>
      <c r="L193">
        <v>61.5</v>
      </c>
      <c r="M193">
        <v>1.8160000000000001</v>
      </c>
      <c r="N193">
        <v>41</v>
      </c>
      <c r="O193">
        <v>10</v>
      </c>
      <c r="P193">
        <v>226</v>
      </c>
      <c r="Q193">
        <v>688</v>
      </c>
      <c r="R193">
        <v>216</v>
      </c>
      <c r="S193" s="31">
        <f t="shared" si="8"/>
        <v>3.476923076923077</v>
      </c>
      <c r="T193" s="14">
        <f t="shared" si="7"/>
        <v>8974.1108333333341</v>
      </c>
    </row>
    <row r="194" spans="1:20" x14ac:dyDescent="0.25">
      <c r="A194" s="7">
        <v>193</v>
      </c>
      <c r="B194" t="s">
        <v>284</v>
      </c>
      <c r="C194" s="5">
        <v>33</v>
      </c>
      <c r="D194">
        <v>10</v>
      </c>
      <c r="E194">
        <v>30</v>
      </c>
      <c r="F194">
        <v>7</v>
      </c>
      <c r="G194">
        <v>0</v>
      </c>
      <c r="H194">
        <v>0</v>
      </c>
      <c r="I194" s="9">
        <v>213582.55</v>
      </c>
      <c r="O194">
        <v>2</v>
      </c>
      <c r="P194">
        <v>75</v>
      </c>
      <c r="Q194">
        <v>308</v>
      </c>
      <c r="R194">
        <v>106</v>
      </c>
      <c r="S194" s="31">
        <f t="shared" ref="S194:S201" si="9">P194/E194</f>
        <v>2.5</v>
      </c>
      <c r="T194" s="14">
        <f t="shared" si="7"/>
        <v>21358.254999999997</v>
      </c>
    </row>
    <row r="195" spans="1:20" x14ac:dyDescent="0.25">
      <c r="A195" s="7">
        <v>194</v>
      </c>
      <c r="B195" t="s">
        <v>125</v>
      </c>
      <c r="C195" s="5">
        <v>46</v>
      </c>
      <c r="D195">
        <v>21</v>
      </c>
      <c r="E195">
        <v>59</v>
      </c>
      <c r="F195">
        <v>8</v>
      </c>
      <c r="G195">
        <v>0</v>
      </c>
      <c r="H195">
        <v>0</v>
      </c>
      <c r="I195" s="9">
        <v>202388.95</v>
      </c>
      <c r="J195">
        <v>291.2</v>
      </c>
      <c r="K195">
        <v>66</v>
      </c>
      <c r="L195">
        <v>62.9</v>
      </c>
      <c r="M195">
        <v>1.8160000000000001</v>
      </c>
      <c r="N195">
        <v>43.5</v>
      </c>
      <c r="O195">
        <v>8</v>
      </c>
      <c r="P195">
        <v>179</v>
      </c>
      <c r="Q195">
        <v>683</v>
      </c>
      <c r="R195">
        <v>162</v>
      </c>
      <c r="S195" s="31">
        <f t="shared" si="9"/>
        <v>3.0338983050847457</v>
      </c>
      <c r="T195" s="14">
        <f t="shared" ref="T195:T201" si="10">I195/D195</f>
        <v>9637.5690476190484</v>
      </c>
    </row>
    <row r="196" spans="1:20" x14ac:dyDescent="0.25">
      <c r="A196" s="7">
        <v>195</v>
      </c>
      <c r="B196" t="s">
        <v>130</v>
      </c>
      <c r="C196" s="5">
        <v>48</v>
      </c>
      <c r="D196">
        <v>20</v>
      </c>
      <c r="E196">
        <v>51</v>
      </c>
      <c r="F196">
        <v>5</v>
      </c>
      <c r="G196">
        <v>0</v>
      </c>
      <c r="H196">
        <v>0</v>
      </c>
      <c r="I196" s="9">
        <v>201507.78</v>
      </c>
      <c r="J196">
        <v>281.39999999999998</v>
      </c>
      <c r="K196">
        <v>71.7</v>
      </c>
      <c r="L196">
        <v>62.6</v>
      </c>
      <c r="M196">
        <v>1.833</v>
      </c>
      <c r="N196">
        <v>45.7</v>
      </c>
      <c r="O196">
        <v>5</v>
      </c>
      <c r="P196">
        <v>135</v>
      </c>
      <c r="Q196">
        <v>601</v>
      </c>
      <c r="R196">
        <v>133</v>
      </c>
      <c r="S196" s="31">
        <f t="shared" si="9"/>
        <v>2.6470588235294117</v>
      </c>
      <c r="T196" s="14">
        <f t="shared" si="10"/>
        <v>10075.388999999999</v>
      </c>
    </row>
    <row r="197" spans="1:20" x14ac:dyDescent="0.25">
      <c r="A197" s="7">
        <v>196</v>
      </c>
      <c r="B197" t="s">
        <v>329</v>
      </c>
      <c r="C197" s="5">
        <v>42</v>
      </c>
      <c r="D197">
        <v>27</v>
      </c>
      <c r="E197">
        <v>77</v>
      </c>
      <c r="F197">
        <v>11</v>
      </c>
      <c r="G197">
        <v>0</v>
      </c>
      <c r="H197">
        <v>0</v>
      </c>
      <c r="I197" s="9">
        <v>190925.73</v>
      </c>
      <c r="J197">
        <v>288.39999999999998</v>
      </c>
      <c r="K197">
        <v>64.599999999999994</v>
      </c>
      <c r="L197">
        <v>61.9</v>
      </c>
      <c r="M197">
        <v>1.8029999999999999</v>
      </c>
      <c r="N197">
        <v>34.5</v>
      </c>
      <c r="O197">
        <v>4</v>
      </c>
      <c r="P197">
        <v>253</v>
      </c>
      <c r="Q197">
        <v>817</v>
      </c>
      <c r="R197">
        <v>243</v>
      </c>
      <c r="S197" s="31">
        <f t="shared" si="9"/>
        <v>3.2857142857142856</v>
      </c>
      <c r="T197" s="14">
        <f t="shared" si="10"/>
        <v>7071.3233333333337</v>
      </c>
    </row>
    <row r="198" spans="1:20" x14ac:dyDescent="0.25">
      <c r="A198" s="7">
        <v>197</v>
      </c>
      <c r="B198" t="s">
        <v>78</v>
      </c>
      <c r="C198" s="5">
        <v>50</v>
      </c>
      <c r="D198">
        <v>12</v>
      </c>
      <c r="E198">
        <v>33</v>
      </c>
      <c r="F198">
        <v>5</v>
      </c>
      <c r="G198">
        <v>1</v>
      </c>
      <c r="H198">
        <v>0</v>
      </c>
      <c r="I198" s="9">
        <v>185522</v>
      </c>
      <c r="O198">
        <v>1</v>
      </c>
      <c r="P198">
        <v>120</v>
      </c>
      <c r="Q198">
        <v>362</v>
      </c>
      <c r="R198">
        <v>92</v>
      </c>
      <c r="S198" s="31">
        <f t="shared" si="9"/>
        <v>3.6363636363636362</v>
      </c>
      <c r="T198" s="14">
        <f t="shared" si="10"/>
        <v>15460.166666666666</v>
      </c>
    </row>
    <row r="199" spans="1:20" x14ac:dyDescent="0.25">
      <c r="A199" s="7">
        <v>198</v>
      </c>
      <c r="B199" t="s">
        <v>302</v>
      </c>
      <c r="C199" s="5">
        <v>43</v>
      </c>
      <c r="D199">
        <v>9</v>
      </c>
      <c r="E199">
        <v>27</v>
      </c>
      <c r="F199">
        <v>4</v>
      </c>
      <c r="G199">
        <v>1</v>
      </c>
      <c r="H199">
        <v>0</v>
      </c>
      <c r="I199" s="9">
        <v>185208</v>
      </c>
      <c r="O199">
        <v>2</v>
      </c>
      <c r="P199">
        <v>88</v>
      </c>
      <c r="Q199">
        <v>297</v>
      </c>
      <c r="R199">
        <v>87</v>
      </c>
      <c r="S199" s="31">
        <f t="shared" si="9"/>
        <v>3.2592592592592591</v>
      </c>
      <c r="T199" s="14">
        <f t="shared" si="10"/>
        <v>20578.666666666668</v>
      </c>
    </row>
    <row r="200" spans="1:20" x14ac:dyDescent="0.25">
      <c r="A200" s="7">
        <v>199</v>
      </c>
      <c r="B200" t="s">
        <v>179</v>
      </c>
      <c r="C200" s="5">
        <v>48</v>
      </c>
      <c r="D200">
        <v>12</v>
      </c>
      <c r="E200">
        <v>37</v>
      </c>
      <c r="F200">
        <v>6</v>
      </c>
      <c r="G200">
        <v>0</v>
      </c>
      <c r="H200">
        <v>0</v>
      </c>
      <c r="I200" s="9">
        <v>181808.84</v>
      </c>
      <c r="O200">
        <v>2</v>
      </c>
      <c r="P200">
        <v>134</v>
      </c>
      <c r="Q200">
        <v>415</v>
      </c>
      <c r="R200">
        <v>96</v>
      </c>
      <c r="S200" s="31">
        <f t="shared" si="9"/>
        <v>3.6216216216216215</v>
      </c>
      <c r="T200" s="14">
        <f t="shared" si="10"/>
        <v>15150.736666666666</v>
      </c>
    </row>
    <row r="201" spans="1:20" x14ac:dyDescent="0.25">
      <c r="A201" s="7">
        <v>200</v>
      </c>
      <c r="B201" t="s">
        <v>300</v>
      </c>
      <c r="C201" s="5">
        <v>31</v>
      </c>
      <c r="D201">
        <v>7</v>
      </c>
      <c r="E201">
        <v>21</v>
      </c>
      <c r="F201">
        <v>3</v>
      </c>
      <c r="G201">
        <v>1</v>
      </c>
      <c r="H201">
        <v>0</v>
      </c>
      <c r="I201" s="9">
        <v>175505</v>
      </c>
      <c r="O201">
        <v>0</v>
      </c>
      <c r="P201">
        <v>65</v>
      </c>
      <c r="Q201">
        <v>248</v>
      </c>
      <c r="R201">
        <v>56</v>
      </c>
      <c r="S201" s="31">
        <f t="shared" si="9"/>
        <v>3.0952380952380953</v>
      </c>
      <c r="T201" s="14">
        <f t="shared" si="10"/>
        <v>25072.142857142859</v>
      </c>
    </row>
  </sheetData>
  <sortState ref="B2:X201">
    <sortCondition descending="1" ref="I1"/>
  </sortState>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5">
    <pageSetUpPr fitToPage="1"/>
  </sheetPr>
  <dimension ref="A1:T201"/>
  <sheetViews>
    <sheetView workbookViewId="0"/>
  </sheetViews>
  <sheetFormatPr defaultRowHeight="15" x14ac:dyDescent="0.25"/>
  <cols>
    <col min="1" max="1" width="9.140625" style="7"/>
    <col min="2" max="2" width="18.5703125" bestFit="1" customWidth="1"/>
    <col min="3" max="3" width="4.5703125" bestFit="1" customWidth="1"/>
    <col min="4" max="4" width="7.7109375" bestFit="1" customWidth="1"/>
    <col min="5" max="5" width="8.5703125" bestFit="1" customWidth="1"/>
    <col min="6" max="6" width="11.140625" bestFit="1" customWidth="1"/>
    <col min="7" max="7" width="7" bestFit="1" customWidth="1"/>
    <col min="8" max="8" width="5.85546875" bestFit="1" customWidth="1"/>
    <col min="9" max="9" width="11.85546875" style="9" customWidth="1"/>
    <col min="10" max="10" width="12.85546875" bestFit="1" customWidth="1"/>
    <col min="11" max="11" width="15.5703125" bestFit="1" customWidth="1"/>
    <col min="12" max="12" width="19.7109375" bestFit="1" customWidth="1"/>
    <col min="13" max="13" width="15.28515625" bestFit="1" customWidth="1"/>
    <col min="14" max="14" width="13.140625" bestFit="1" customWidth="1"/>
    <col min="19" max="19" width="13.85546875" bestFit="1" customWidth="1"/>
    <col min="20" max="20" width="14.42578125" bestFit="1" customWidth="1"/>
  </cols>
  <sheetData>
    <row r="1" spans="1:20" x14ac:dyDescent="0.25">
      <c r="A1" s="6" t="s">
        <v>457</v>
      </c>
      <c r="B1" s="4" t="s">
        <v>373</v>
      </c>
      <c r="C1" s="3" t="s">
        <v>374</v>
      </c>
      <c r="D1" s="3" t="s">
        <v>375</v>
      </c>
      <c r="E1" s="3" t="s">
        <v>376</v>
      </c>
      <c r="F1" s="3" t="s">
        <v>390</v>
      </c>
      <c r="G1" s="3" t="s">
        <v>377</v>
      </c>
      <c r="H1" s="3" t="s">
        <v>378</v>
      </c>
      <c r="I1" s="10" t="s">
        <v>379</v>
      </c>
      <c r="J1" s="3" t="s">
        <v>380</v>
      </c>
      <c r="K1" s="3" t="s">
        <v>381</v>
      </c>
      <c r="L1" s="3" t="s">
        <v>383</v>
      </c>
      <c r="M1" s="3" t="s">
        <v>382</v>
      </c>
      <c r="N1" s="3" t="s">
        <v>384</v>
      </c>
      <c r="O1" s="3" t="s">
        <v>385</v>
      </c>
      <c r="P1" s="3" t="s">
        <v>386</v>
      </c>
      <c r="Q1" s="3" t="s">
        <v>387</v>
      </c>
      <c r="R1" s="3" t="s">
        <v>388</v>
      </c>
      <c r="S1" s="3" t="s">
        <v>389</v>
      </c>
      <c r="T1" s="4" t="s">
        <v>746</v>
      </c>
    </row>
    <row r="2" spans="1:20" x14ac:dyDescent="0.25">
      <c r="A2" s="7">
        <v>1</v>
      </c>
      <c r="B2" t="s">
        <v>2</v>
      </c>
      <c r="C2" s="5">
        <v>47</v>
      </c>
      <c r="D2">
        <v>23</v>
      </c>
      <c r="E2">
        <v>82</v>
      </c>
      <c r="F2">
        <v>18</v>
      </c>
      <c r="G2">
        <v>8</v>
      </c>
      <c r="H2">
        <v>3</v>
      </c>
      <c r="I2" s="9">
        <v>6601094.5</v>
      </c>
      <c r="J2">
        <v>298.7</v>
      </c>
      <c r="K2">
        <v>59.5</v>
      </c>
      <c r="L2">
        <v>65.099999999999994</v>
      </c>
      <c r="M2">
        <v>1.792</v>
      </c>
      <c r="N2">
        <v>45.1</v>
      </c>
      <c r="O2">
        <v>6</v>
      </c>
      <c r="P2">
        <v>289</v>
      </c>
      <c r="Q2">
        <v>925</v>
      </c>
      <c r="R2">
        <v>201</v>
      </c>
      <c r="S2" s="31">
        <f t="shared" ref="S2:S33" si="0">P2/E2</f>
        <v>3.524390243902439</v>
      </c>
      <c r="T2" s="14">
        <f>I2/D2</f>
        <v>287004.10869565216</v>
      </c>
    </row>
    <row r="3" spans="1:20" x14ac:dyDescent="0.25">
      <c r="A3" s="7">
        <v>2</v>
      </c>
      <c r="B3" t="s">
        <v>1</v>
      </c>
      <c r="C3" s="5">
        <v>34</v>
      </c>
      <c r="D3">
        <v>6</v>
      </c>
      <c r="E3">
        <v>23</v>
      </c>
      <c r="F3">
        <v>6</v>
      </c>
      <c r="G3">
        <v>6</v>
      </c>
      <c r="H3">
        <v>4</v>
      </c>
      <c r="I3" s="9">
        <v>5775000</v>
      </c>
      <c r="O3">
        <v>7</v>
      </c>
      <c r="P3">
        <v>105</v>
      </c>
      <c r="Q3">
        <v>255</v>
      </c>
      <c r="R3">
        <v>41</v>
      </c>
      <c r="S3" s="31">
        <f t="shared" si="0"/>
        <v>4.5652173913043477</v>
      </c>
      <c r="T3" s="14">
        <f t="shared" ref="T3:T66" si="1">I3/D3</f>
        <v>962500</v>
      </c>
    </row>
    <row r="4" spans="1:20" x14ac:dyDescent="0.25">
      <c r="A4" s="7">
        <v>3</v>
      </c>
      <c r="B4" t="s">
        <v>26</v>
      </c>
      <c r="C4" s="5">
        <v>39</v>
      </c>
      <c r="D4">
        <v>21</v>
      </c>
      <c r="E4">
        <v>79</v>
      </c>
      <c r="F4">
        <v>20</v>
      </c>
      <c r="G4">
        <v>8</v>
      </c>
      <c r="H4">
        <v>2</v>
      </c>
      <c r="I4" s="9">
        <v>5188875</v>
      </c>
      <c r="J4">
        <v>296.5</v>
      </c>
      <c r="K4">
        <v>55.3</v>
      </c>
      <c r="L4">
        <v>65</v>
      </c>
      <c r="M4">
        <v>1.7609999999999999</v>
      </c>
      <c r="N4">
        <v>62.5</v>
      </c>
      <c r="O4">
        <v>6</v>
      </c>
      <c r="P4">
        <v>301</v>
      </c>
      <c r="Q4">
        <v>890</v>
      </c>
      <c r="R4">
        <v>207</v>
      </c>
      <c r="S4" s="31">
        <f t="shared" si="0"/>
        <v>3.8101265822784809</v>
      </c>
      <c r="T4" s="14">
        <f t="shared" si="1"/>
        <v>247089.28571428571</v>
      </c>
    </row>
    <row r="5" spans="1:20" x14ac:dyDescent="0.25">
      <c r="A5" s="7">
        <v>4</v>
      </c>
      <c r="B5" t="s">
        <v>95</v>
      </c>
      <c r="C5" s="5">
        <v>30</v>
      </c>
      <c r="D5">
        <v>19</v>
      </c>
      <c r="E5">
        <v>70</v>
      </c>
      <c r="F5">
        <v>18</v>
      </c>
      <c r="G5">
        <v>6</v>
      </c>
      <c r="H5">
        <v>1</v>
      </c>
      <c r="I5" s="9">
        <v>4858223.5</v>
      </c>
      <c r="J5">
        <v>294.60000000000002</v>
      </c>
      <c r="K5">
        <v>59.4</v>
      </c>
      <c r="L5">
        <v>67.099999999999994</v>
      </c>
      <c r="M5">
        <v>1.792</v>
      </c>
      <c r="N5">
        <v>57</v>
      </c>
      <c r="O5">
        <v>4</v>
      </c>
      <c r="P5">
        <v>242</v>
      </c>
      <c r="Q5">
        <v>799</v>
      </c>
      <c r="R5">
        <v>190</v>
      </c>
      <c r="S5" s="31">
        <f t="shared" si="0"/>
        <v>3.4571428571428573</v>
      </c>
      <c r="T5" s="14">
        <f t="shared" si="1"/>
        <v>255695.97368421053</v>
      </c>
    </row>
    <row r="6" spans="1:20" x14ac:dyDescent="0.25">
      <c r="A6" s="7">
        <v>5</v>
      </c>
      <c r="B6" t="s">
        <v>5</v>
      </c>
      <c r="C6" s="5">
        <v>49</v>
      </c>
      <c r="D6">
        <v>26</v>
      </c>
      <c r="E6">
        <v>97</v>
      </c>
      <c r="F6">
        <v>24</v>
      </c>
      <c r="G6">
        <v>7</v>
      </c>
      <c r="H6">
        <v>3</v>
      </c>
      <c r="I6" s="9">
        <v>4663793.5</v>
      </c>
      <c r="J6">
        <v>295.7</v>
      </c>
      <c r="K6">
        <v>62</v>
      </c>
      <c r="L6">
        <v>67.5</v>
      </c>
      <c r="M6">
        <v>1.778</v>
      </c>
      <c r="N6">
        <v>50</v>
      </c>
      <c r="O6">
        <v>5</v>
      </c>
      <c r="P6">
        <v>368</v>
      </c>
      <c r="Q6">
        <v>1083</v>
      </c>
      <c r="R6">
        <v>269</v>
      </c>
      <c r="S6" s="31">
        <f t="shared" si="0"/>
        <v>3.7938144329896906</v>
      </c>
      <c r="T6" s="14">
        <f t="shared" si="1"/>
        <v>179376.67307692306</v>
      </c>
    </row>
    <row r="7" spans="1:20" x14ac:dyDescent="0.25">
      <c r="A7" s="7">
        <v>6</v>
      </c>
      <c r="B7" t="s">
        <v>308</v>
      </c>
      <c r="C7" s="5">
        <v>24</v>
      </c>
      <c r="D7">
        <v>22</v>
      </c>
      <c r="E7">
        <v>81</v>
      </c>
      <c r="F7">
        <v>19</v>
      </c>
      <c r="G7">
        <v>8</v>
      </c>
      <c r="H7">
        <v>2</v>
      </c>
      <c r="I7" s="9">
        <v>4656265.5</v>
      </c>
      <c r="J7">
        <v>301</v>
      </c>
      <c r="K7">
        <v>58.3</v>
      </c>
      <c r="L7">
        <v>65.8</v>
      </c>
      <c r="M7">
        <v>1.762</v>
      </c>
      <c r="N7">
        <v>50.3</v>
      </c>
      <c r="O7">
        <v>10</v>
      </c>
      <c r="P7">
        <v>296</v>
      </c>
      <c r="Q7">
        <v>910</v>
      </c>
      <c r="R7">
        <v>218</v>
      </c>
      <c r="S7" s="31">
        <f t="shared" si="0"/>
        <v>3.6543209876543208</v>
      </c>
      <c r="T7" s="14">
        <f t="shared" si="1"/>
        <v>211648.43181818182</v>
      </c>
    </row>
    <row r="8" spans="1:20" x14ac:dyDescent="0.25">
      <c r="A8" s="7">
        <v>7</v>
      </c>
      <c r="B8" t="s">
        <v>276</v>
      </c>
      <c r="C8" s="5">
        <v>28</v>
      </c>
      <c r="D8">
        <v>22</v>
      </c>
      <c r="E8">
        <v>78</v>
      </c>
      <c r="F8">
        <v>19</v>
      </c>
      <c r="G8">
        <v>7</v>
      </c>
      <c r="H8">
        <v>2</v>
      </c>
      <c r="I8" s="9">
        <v>4422641</v>
      </c>
      <c r="J8">
        <v>293.60000000000002</v>
      </c>
      <c r="K8">
        <v>58.2</v>
      </c>
      <c r="L8">
        <v>64.599999999999994</v>
      </c>
      <c r="M8">
        <v>1.756</v>
      </c>
      <c r="N8">
        <v>54.6</v>
      </c>
      <c r="O8">
        <v>7</v>
      </c>
      <c r="P8">
        <v>299</v>
      </c>
      <c r="Q8">
        <v>836</v>
      </c>
      <c r="R8">
        <v>235</v>
      </c>
      <c r="S8" s="31">
        <f t="shared" si="0"/>
        <v>3.8333333333333335</v>
      </c>
      <c r="T8" s="14">
        <f t="shared" si="1"/>
        <v>201029.13636363635</v>
      </c>
    </row>
    <row r="9" spans="1:20" x14ac:dyDescent="0.25">
      <c r="A9" s="7">
        <v>8</v>
      </c>
      <c r="B9" t="s">
        <v>50</v>
      </c>
      <c r="C9" s="5">
        <v>38</v>
      </c>
      <c r="D9">
        <v>15</v>
      </c>
      <c r="E9">
        <v>51</v>
      </c>
      <c r="F9">
        <v>12</v>
      </c>
      <c r="G9">
        <v>6</v>
      </c>
      <c r="H9">
        <v>2</v>
      </c>
      <c r="I9" s="9">
        <v>4313550.5</v>
      </c>
      <c r="J9">
        <v>297.60000000000002</v>
      </c>
      <c r="K9">
        <v>59.4</v>
      </c>
      <c r="L9">
        <v>59.5</v>
      </c>
      <c r="M9">
        <v>1.742</v>
      </c>
      <c r="N9">
        <v>58.1</v>
      </c>
      <c r="O9">
        <v>3</v>
      </c>
      <c r="P9">
        <v>194</v>
      </c>
      <c r="Q9">
        <v>558</v>
      </c>
      <c r="R9">
        <v>145</v>
      </c>
      <c r="S9" s="31">
        <f t="shared" si="0"/>
        <v>3.8039215686274508</v>
      </c>
      <c r="T9" s="14">
        <f t="shared" si="1"/>
        <v>287570.03333333333</v>
      </c>
    </row>
    <row r="10" spans="1:20" x14ac:dyDescent="0.25">
      <c r="A10" s="7">
        <v>9</v>
      </c>
      <c r="B10" t="s">
        <v>32</v>
      </c>
      <c r="C10" s="5">
        <v>37</v>
      </c>
      <c r="D10">
        <v>23</v>
      </c>
      <c r="E10">
        <v>85</v>
      </c>
      <c r="F10">
        <v>19</v>
      </c>
      <c r="G10">
        <v>7</v>
      </c>
      <c r="H10">
        <v>1</v>
      </c>
      <c r="I10" s="9">
        <v>3979300.8</v>
      </c>
      <c r="J10">
        <v>297.2</v>
      </c>
      <c r="K10">
        <v>55.3</v>
      </c>
      <c r="L10">
        <v>64.599999999999994</v>
      </c>
      <c r="M10">
        <v>1.7649999999999999</v>
      </c>
      <c r="N10">
        <v>51.1</v>
      </c>
      <c r="O10">
        <v>12</v>
      </c>
      <c r="P10">
        <v>309</v>
      </c>
      <c r="Q10">
        <v>939</v>
      </c>
      <c r="R10">
        <v>224</v>
      </c>
      <c r="S10" s="31">
        <f t="shared" si="0"/>
        <v>3.6352941176470588</v>
      </c>
      <c r="T10" s="14">
        <f t="shared" si="1"/>
        <v>173013.07826086954</v>
      </c>
    </row>
    <row r="11" spans="1:20" x14ac:dyDescent="0.25">
      <c r="A11" s="7">
        <v>10</v>
      </c>
      <c r="B11" t="s">
        <v>10</v>
      </c>
      <c r="C11" s="5">
        <v>37</v>
      </c>
      <c r="D11">
        <v>25</v>
      </c>
      <c r="E11">
        <v>96</v>
      </c>
      <c r="F11">
        <v>24</v>
      </c>
      <c r="G11">
        <v>8</v>
      </c>
      <c r="H11">
        <v>1</v>
      </c>
      <c r="I11" s="9">
        <v>3943542</v>
      </c>
      <c r="J11">
        <v>282.5</v>
      </c>
      <c r="K11">
        <v>67.7</v>
      </c>
      <c r="L11">
        <v>65.900000000000006</v>
      </c>
      <c r="M11">
        <v>1.7470000000000001</v>
      </c>
      <c r="N11">
        <v>55.2</v>
      </c>
      <c r="O11">
        <v>4</v>
      </c>
      <c r="P11">
        <v>351</v>
      </c>
      <c r="Q11">
        <v>1110</v>
      </c>
      <c r="R11">
        <v>231</v>
      </c>
      <c r="S11" s="31">
        <f t="shared" si="0"/>
        <v>3.65625</v>
      </c>
      <c r="T11" s="14">
        <f t="shared" si="1"/>
        <v>157741.68</v>
      </c>
    </row>
    <row r="12" spans="1:20" x14ac:dyDescent="0.25">
      <c r="A12" s="7">
        <v>11</v>
      </c>
      <c r="B12" t="s">
        <v>24</v>
      </c>
      <c r="C12" s="5">
        <v>38</v>
      </c>
      <c r="D12">
        <v>28</v>
      </c>
      <c r="E12">
        <v>108</v>
      </c>
      <c r="F12">
        <v>27</v>
      </c>
      <c r="G12">
        <v>9</v>
      </c>
      <c r="H12">
        <v>0</v>
      </c>
      <c r="I12" s="9">
        <v>3606699.5</v>
      </c>
      <c r="J12">
        <v>291.3</v>
      </c>
      <c r="K12">
        <v>65.599999999999994</v>
      </c>
      <c r="L12">
        <v>69.8</v>
      </c>
      <c r="M12">
        <v>1.794</v>
      </c>
      <c r="N12">
        <v>46.5</v>
      </c>
      <c r="O12">
        <v>8</v>
      </c>
      <c r="P12">
        <v>376</v>
      </c>
      <c r="Q12">
        <v>1183</v>
      </c>
      <c r="R12">
        <v>274</v>
      </c>
      <c r="S12" s="31">
        <f t="shared" si="0"/>
        <v>3.4814814814814814</v>
      </c>
      <c r="T12" s="14">
        <f t="shared" si="1"/>
        <v>128810.69642857143</v>
      </c>
    </row>
    <row r="13" spans="1:20" x14ac:dyDescent="0.25">
      <c r="A13" s="7">
        <v>12</v>
      </c>
      <c r="B13" t="s">
        <v>4</v>
      </c>
      <c r="C13" s="5">
        <v>40</v>
      </c>
      <c r="D13">
        <v>26</v>
      </c>
      <c r="E13">
        <v>94</v>
      </c>
      <c r="F13">
        <v>23</v>
      </c>
      <c r="G13">
        <v>9</v>
      </c>
      <c r="H13">
        <v>0</v>
      </c>
      <c r="I13" s="9">
        <v>3455713.8</v>
      </c>
      <c r="J13">
        <v>281</v>
      </c>
      <c r="K13">
        <v>69.400000000000006</v>
      </c>
      <c r="L13">
        <v>66.8</v>
      </c>
      <c r="M13">
        <v>1.788</v>
      </c>
      <c r="N13">
        <v>50.7</v>
      </c>
      <c r="O13">
        <v>7</v>
      </c>
      <c r="P13">
        <v>312</v>
      </c>
      <c r="Q13">
        <v>1116</v>
      </c>
      <c r="R13">
        <v>240</v>
      </c>
      <c r="S13" s="31">
        <f t="shared" si="0"/>
        <v>3.3191489361702127</v>
      </c>
      <c r="T13" s="14">
        <f t="shared" si="1"/>
        <v>132912.06923076924</v>
      </c>
    </row>
    <row r="14" spans="1:20" x14ac:dyDescent="0.25">
      <c r="A14" s="7">
        <v>13</v>
      </c>
      <c r="B14" t="s">
        <v>253</v>
      </c>
      <c r="C14" s="5">
        <v>33</v>
      </c>
      <c r="D14">
        <v>25</v>
      </c>
      <c r="E14">
        <v>81</v>
      </c>
      <c r="F14">
        <v>16</v>
      </c>
      <c r="G14">
        <v>5</v>
      </c>
      <c r="H14">
        <v>1</v>
      </c>
      <c r="I14" s="9">
        <v>3029363.3</v>
      </c>
      <c r="J14">
        <v>278.7</v>
      </c>
      <c r="K14">
        <v>59.6</v>
      </c>
      <c r="L14">
        <v>61.4</v>
      </c>
      <c r="M14">
        <v>1.758</v>
      </c>
      <c r="N14">
        <v>57.2</v>
      </c>
      <c r="O14">
        <v>2</v>
      </c>
      <c r="P14">
        <v>263</v>
      </c>
      <c r="Q14">
        <v>864</v>
      </c>
      <c r="R14">
        <v>214</v>
      </c>
      <c r="S14" s="31">
        <f t="shared" si="0"/>
        <v>3.2469135802469138</v>
      </c>
      <c r="T14" s="14">
        <f t="shared" si="1"/>
        <v>121174.53199999999</v>
      </c>
    </row>
    <row r="15" spans="1:20" x14ac:dyDescent="0.25">
      <c r="A15" s="7">
        <v>14</v>
      </c>
      <c r="B15" t="s">
        <v>3</v>
      </c>
      <c r="C15" s="5">
        <v>40</v>
      </c>
      <c r="D15">
        <v>26</v>
      </c>
      <c r="E15">
        <v>88</v>
      </c>
      <c r="F15">
        <v>20</v>
      </c>
      <c r="G15">
        <v>8</v>
      </c>
      <c r="H15">
        <v>0</v>
      </c>
      <c r="I15" s="9">
        <v>3020135.5</v>
      </c>
      <c r="J15">
        <v>285.10000000000002</v>
      </c>
      <c r="K15">
        <v>62.5</v>
      </c>
      <c r="L15">
        <v>63.9</v>
      </c>
      <c r="M15">
        <v>1.762</v>
      </c>
      <c r="N15">
        <v>62.1</v>
      </c>
      <c r="O15">
        <v>7</v>
      </c>
      <c r="P15">
        <v>296</v>
      </c>
      <c r="Q15">
        <v>1025</v>
      </c>
      <c r="R15">
        <v>210</v>
      </c>
      <c r="S15" s="31">
        <f t="shared" si="0"/>
        <v>3.3636363636363638</v>
      </c>
      <c r="T15" s="14">
        <f t="shared" si="1"/>
        <v>116159.05769230769</v>
      </c>
    </row>
    <row r="16" spans="1:20" x14ac:dyDescent="0.25">
      <c r="A16" s="7">
        <v>15</v>
      </c>
      <c r="B16" t="s">
        <v>44</v>
      </c>
      <c r="C16" s="5">
        <v>33</v>
      </c>
      <c r="D16">
        <v>20</v>
      </c>
      <c r="E16">
        <v>64</v>
      </c>
      <c r="F16">
        <v>14</v>
      </c>
      <c r="G16">
        <v>6</v>
      </c>
      <c r="H16">
        <v>1</v>
      </c>
      <c r="I16" s="9">
        <v>2880099</v>
      </c>
      <c r="J16">
        <v>292.5</v>
      </c>
      <c r="K16">
        <v>58.2</v>
      </c>
      <c r="L16">
        <v>61.9</v>
      </c>
      <c r="M16">
        <v>1.7909999999999999</v>
      </c>
      <c r="N16">
        <v>54.2</v>
      </c>
      <c r="O16">
        <v>3</v>
      </c>
      <c r="P16">
        <v>192</v>
      </c>
      <c r="Q16">
        <v>762</v>
      </c>
      <c r="R16">
        <v>173</v>
      </c>
      <c r="S16" s="31">
        <f t="shared" si="0"/>
        <v>3</v>
      </c>
      <c r="T16" s="14">
        <f t="shared" si="1"/>
        <v>144004.95000000001</v>
      </c>
    </row>
    <row r="17" spans="1:20" x14ac:dyDescent="0.25">
      <c r="A17" s="7">
        <v>16</v>
      </c>
      <c r="B17" t="s">
        <v>38</v>
      </c>
      <c r="C17" s="5">
        <v>40</v>
      </c>
      <c r="D17">
        <v>21</v>
      </c>
      <c r="E17">
        <v>72</v>
      </c>
      <c r="F17">
        <v>16</v>
      </c>
      <c r="G17">
        <v>5</v>
      </c>
      <c r="H17">
        <v>1</v>
      </c>
      <c r="I17" s="9">
        <v>2683442.2999999998</v>
      </c>
      <c r="J17">
        <v>286.3</v>
      </c>
      <c r="K17">
        <v>61.4</v>
      </c>
      <c r="L17">
        <v>63.7</v>
      </c>
      <c r="M17">
        <v>1.7809999999999999</v>
      </c>
      <c r="N17">
        <v>51.2</v>
      </c>
      <c r="O17">
        <v>1</v>
      </c>
      <c r="P17">
        <v>244</v>
      </c>
      <c r="Q17">
        <v>833</v>
      </c>
      <c r="R17">
        <v>199</v>
      </c>
      <c r="S17" s="31">
        <f t="shared" si="0"/>
        <v>3.3888888888888888</v>
      </c>
      <c r="T17" s="14">
        <f t="shared" si="1"/>
        <v>127782.96666666666</v>
      </c>
    </row>
    <row r="18" spans="1:20" x14ac:dyDescent="0.25">
      <c r="A18" s="7">
        <v>17</v>
      </c>
      <c r="B18" t="s">
        <v>29</v>
      </c>
      <c r="C18" s="5">
        <v>33</v>
      </c>
      <c r="D18">
        <v>22</v>
      </c>
      <c r="E18">
        <v>80</v>
      </c>
      <c r="F18">
        <v>18</v>
      </c>
      <c r="G18">
        <v>5</v>
      </c>
      <c r="H18">
        <v>0</v>
      </c>
      <c r="I18" s="9">
        <v>2615798</v>
      </c>
      <c r="J18">
        <v>284.7</v>
      </c>
      <c r="K18">
        <v>67.2</v>
      </c>
      <c r="L18">
        <v>60.3</v>
      </c>
      <c r="M18">
        <v>1.7789999999999999</v>
      </c>
      <c r="N18">
        <v>57.4</v>
      </c>
      <c r="O18">
        <v>6</v>
      </c>
      <c r="P18">
        <v>248</v>
      </c>
      <c r="Q18">
        <v>950</v>
      </c>
      <c r="R18">
        <v>211</v>
      </c>
      <c r="S18" s="31">
        <f t="shared" si="0"/>
        <v>3.1</v>
      </c>
      <c r="T18" s="14">
        <f t="shared" si="1"/>
        <v>118899.90909090909</v>
      </c>
    </row>
    <row r="19" spans="1:20" x14ac:dyDescent="0.25">
      <c r="A19" s="7">
        <v>18</v>
      </c>
      <c r="B19" t="s">
        <v>60</v>
      </c>
      <c r="C19" s="5">
        <v>45</v>
      </c>
      <c r="D19">
        <v>26</v>
      </c>
      <c r="E19">
        <v>98</v>
      </c>
      <c r="F19">
        <v>22</v>
      </c>
      <c r="G19">
        <v>6</v>
      </c>
      <c r="H19">
        <v>0</v>
      </c>
      <c r="I19" s="9">
        <v>2581310.7999999998</v>
      </c>
      <c r="J19">
        <v>291.89999999999998</v>
      </c>
      <c r="K19">
        <v>61.9</v>
      </c>
      <c r="L19">
        <v>68.2</v>
      </c>
      <c r="M19">
        <v>1.7809999999999999</v>
      </c>
      <c r="N19">
        <v>54.6</v>
      </c>
      <c r="O19">
        <v>6</v>
      </c>
      <c r="P19">
        <v>344</v>
      </c>
      <c r="Q19">
        <v>1120</v>
      </c>
      <c r="R19">
        <v>237</v>
      </c>
      <c r="S19" s="31">
        <f t="shared" si="0"/>
        <v>3.510204081632653</v>
      </c>
      <c r="T19" s="14">
        <f t="shared" si="1"/>
        <v>99281.184615384613</v>
      </c>
    </row>
    <row r="20" spans="1:20" x14ac:dyDescent="0.25">
      <c r="A20" s="7">
        <v>19</v>
      </c>
      <c r="B20" t="s">
        <v>251</v>
      </c>
      <c r="C20" s="5">
        <v>30</v>
      </c>
      <c r="D20">
        <v>22</v>
      </c>
      <c r="E20">
        <v>70</v>
      </c>
      <c r="F20">
        <v>14</v>
      </c>
      <c r="G20">
        <v>3</v>
      </c>
      <c r="H20">
        <v>1</v>
      </c>
      <c r="I20" s="9">
        <v>2566198.7999999998</v>
      </c>
      <c r="J20">
        <v>291.3</v>
      </c>
      <c r="K20">
        <v>62.4</v>
      </c>
      <c r="L20">
        <v>61.3</v>
      </c>
      <c r="M20">
        <v>1.8120000000000001</v>
      </c>
      <c r="N20">
        <v>43</v>
      </c>
      <c r="O20">
        <v>3</v>
      </c>
      <c r="P20">
        <v>216</v>
      </c>
      <c r="Q20">
        <v>787</v>
      </c>
      <c r="R20">
        <v>218</v>
      </c>
      <c r="S20" s="31">
        <f t="shared" si="0"/>
        <v>3.0857142857142859</v>
      </c>
      <c r="T20" s="14">
        <f t="shared" si="1"/>
        <v>116645.4</v>
      </c>
    </row>
    <row r="21" spans="1:20" x14ac:dyDescent="0.25">
      <c r="A21" s="7">
        <v>20</v>
      </c>
      <c r="B21" t="s">
        <v>7</v>
      </c>
      <c r="C21" s="5">
        <v>40</v>
      </c>
      <c r="D21">
        <v>16</v>
      </c>
      <c r="E21">
        <v>50</v>
      </c>
      <c r="F21">
        <v>11</v>
      </c>
      <c r="G21">
        <v>5</v>
      </c>
      <c r="H21">
        <v>1</v>
      </c>
      <c r="I21" s="9">
        <v>2537290</v>
      </c>
      <c r="J21">
        <v>291.60000000000002</v>
      </c>
      <c r="K21">
        <v>56.9</v>
      </c>
      <c r="L21">
        <v>61.3</v>
      </c>
      <c r="M21">
        <v>1.7969999999999999</v>
      </c>
      <c r="N21">
        <v>54.4</v>
      </c>
      <c r="O21">
        <v>2</v>
      </c>
      <c r="P21">
        <v>164</v>
      </c>
      <c r="Q21">
        <v>553</v>
      </c>
      <c r="R21">
        <v>163</v>
      </c>
      <c r="S21" s="31">
        <f t="shared" si="0"/>
        <v>3.28</v>
      </c>
      <c r="T21" s="14">
        <f t="shared" si="1"/>
        <v>158580.625</v>
      </c>
    </row>
    <row r="22" spans="1:20" x14ac:dyDescent="0.25">
      <c r="A22" s="7">
        <v>21</v>
      </c>
      <c r="B22" t="s">
        <v>71</v>
      </c>
      <c r="C22" s="5">
        <v>32</v>
      </c>
      <c r="D22">
        <v>29</v>
      </c>
      <c r="E22">
        <v>110</v>
      </c>
      <c r="F22">
        <v>25</v>
      </c>
      <c r="G22">
        <v>5</v>
      </c>
      <c r="H22">
        <v>1</v>
      </c>
      <c r="I22" s="9">
        <v>2512538.5</v>
      </c>
      <c r="J22">
        <v>286</v>
      </c>
      <c r="K22">
        <v>59.9</v>
      </c>
      <c r="L22">
        <v>63.5</v>
      </c>
      <c r="M22">
        <v>1.7629999999999999</v>
      </c>
      <c r="N22">
        <v>53.1</v>
      </c>
      <c r="O22">
        <v>7</v>
      </c>
      <c r="P22">
        <v>338</v>
      </c>
      <c r="Q22">
        <v>1169</v>
      </c>
      <c r="R22">
        <v>290</v>
      </c>
      <c r="S22" s="31">
        <f t="shared" si="0"/>
        <v>3.0727272727272728</v>
      </c>
      <c r="T22" s="14">
        <f t="shared" si="1"/>
        <v>86639.258620689652</v>
      </c>
    </row>
    <row r="23" spans="1:20" x14ac:dyDescent="0.25">
      <c r="A23" s="7">
        <v>22</v>
      </c>
      <c r="B23" t="s">
        <v>48</v>
      </c>
      <c r="C23" s="5">
        <v>39</v>
      </c>
      <c r="D23">
        <v>23</v>
      </c>
      <c r="E23">
        <v>84</v>
      </c>
      <c r="F23">
        <v>21</v>
      </c>
      <c r="G23">
        <v>7</v>
      </c>
      <c r="H23">
        <v>0</v>
      </c>
      <c r="I23" s="9">
        <v>2484630.2999999998</v>
      </c>
      <c r="J23">
        <v>291.10000000000002</v>
      </c>
      <c r="K23">
        <v>58.2</v>
      </c>
      <c r="L23">
        <v>61.9</v>
      </c>
      <c r="M23">
        <v>1.7609999999999999</v>
      </c>
      <c r="N23">
        <v>56.3</v>
      </c>
      <c r="O23">
        <v>3</v>
      </c>
      <c r="P23">
        <v>288</v>
      </c>
      <c r="Q23">
        <v>956</v>
      </c>
      <c r="R23">
        <v>246</v>
      </c>
      <c r="S23" s="31">
        <f t="shared" si="0"/>
        <v>3.4285714285714284</v>
      </c>
      <c r="T23" s="14">
        <f t="shared" si="1"/>
        <v>108027.40434782607</v>
      </c>
    </row>
    <row r="24" spans="1:20" x14ac:dyDescent="0.25">
      <c r="A24" s="7">
        <v>23</v>
      </c>
      <c r="B24" t="s">
        <v>190</v>
      </c>
      <c r="C24" s="5">
        <v>43</v>
      </c>
      <c r="D24">
        <v>22</v>
      </c>
      <c r="E24">
        <v>74</v>
      </c>
      <c r="F24">
        <v>16</v>
      </c>
      <c r="G24">
        <v>6</v>
      </c>
      <c r="H24">
        <v>0</v>
      </c>
      <c r="I24" s="9">
        <v>2438304</v>
      </c>
      <c r="J24">
        <v>283.60000000000002</v>
      </c>
      <c r="K24">
        <v>56.3</v>
      </c>
      <c r="L24">
        <v>62.1</v>
      </c>
      <c r="M24">
        <v>1.7849999999999999</v>
      </c>
      <c r="N24">
        <v>52.3</v>
      </c>
      <c r="O24">
        <v>6</v>
      </c>
      <c r="P24">
        <v>244</v>
      </c>
      <c r="Q24">
        <v>873</v>
      </c>
      <c r="R24">
        <v>178</v>
      </c>
      <c r="S24" s="31">
        <f t="shared" si="0"/>
        <v>3.2972972972972974</v>
      </c>
      <c r="T24" s="14">
        <f t="shared" si="1"/>
        <v>110832</v>
      </c>
    </row>
    <row r="25" spans="1:20" x14ac:dyDescent="0.25">
      <c r="A25" s="7">
        <v>24</v>
      </c>
      <c r="B25" t="s">
        <v>8</v>
      </c>
      <c r="C25" s="5">
        <v>36</v>
      </c>
      <c r="D25">
        <v>28</v>
      </c>
      <c r="E25">
        <v>95</v>
      </c>
      <c r="F25">
        <v>19</v>
      </c>
      <c r="G25">
        <v>7</v>
      </c>
      <c r="H25">
        <v>0</v>
      </c>
      <c r="I25" s="9">
        <v>2404770.5</v>
      </c>
      <c r="J25">
        <v>289.60000000000002</v>
      </c>
      <c r="K25">
        <v>65.7</v>
      </c>
      <c r="L25">
        <v>68.400000000000006</v>
      </c>
      <c r="M25">
        <v>1.7689999999999999</v>
      </c>
      <c r="N25">
        <v>43.4</v>
      </c>
      <c r="O25">
        <v>16</v>
      </c>
      <c r="P25">
        <v>336</v>
      </c>
      <c r="Q25">
        <v>1044</v>
      </c>
      <c r="R25">
        <v>272</v>
      </c>
      <c r="S25" s="31">
        <f t="shared" si="0"/>
        <v>3.5368421052631578</v>
      </c>
      <c r="T25" s="14">
        <f t="shared" si="1"/>
        <v>85884.66071428571</v>
      </c>
    </row>
    <row r="26" spans="1:20" x14ac:dyDescent="0.25">
      <c r="A26" s="7">
        <v>25</v>
      </c>
      <c r="B26" t="s">
        <v>305</v>
      </c>
      <c r="C26" s="5">
        <v>36</v>
      </c>
      <c r="D26">
        <v>24</v>
      </c>
      <c r="E26">
        <v>83</v>
      </c>
      <c r="F26">
        <v>19</v>
      </c>
      <c r="G26">
        <v>5</v>
      </c>
      <c r="H26">
        <v>1</v>
      </c>
      <c r="I26" s="9">
        <v>2398750.7999999998</v>
      </c>
      <c r="J26">
        <v>291.8</v>
      </c>
      <c r="K26">
        <v>64.7</v>
      </c>
      <c r="L26">
        <v>67.900000000000006</v>
      </c>
      <c r="M26">
        <v>1.83</v>
      </c>
      <c r="N26">
        <v>50.4</v>
      </c>
      <c r="O26">
        <v>4</v>
      </c>
      <c r="P26">
        <v>289</v>
      </c>
      <c r="Q26">
        <v>937</v>
      </c>
      <c r="R26">
        <v>238</v>
      </c>
      <c r="S26" s="31">
        <f t="shared" si="0"/>
        <v>3.4819277108433737</v>
      </c>
      <c r="T26" s="14">
        <f t="shared" si="1"/>
        <v>99947.95</v>
      </c>
    </row>
    <row r="27" spans="1:20" x14ac:dyDescent="0.25">
      <c r="A27" s="7">
        <v>26</v>
      </c>
      <c r="B27" t="s">
        <v>250</v>
      </c>
      <c r="C27" s="5">
        <v>29</v>
      </c>
      <c r="D27">
        <v>27</v>
      </c>
      <c r="E27">
        <v>94</v>
      </c>
      <c r="F27">
        <v>21</v>
      </c>
      <c r="G27">
        <v>4</v>
      </c>
      <c r="H27">
        <v>1</v>
      </c>
      <c r="I27" s="9">
        <v>2304368</v>
      </c>
      <c r="J27">
        <v>291.7</v>
      </c>
      <c r="K27">
        <v>65.3</v>
      </c>
      <c r="L27">
        <v>66.3</v>
      </c>
      <c r="M27">
        <v>1.79</v>
      </c>
      <c r="N27">
        <v>42.5</v>
      </c>
      <c r="O27">
        <v>8</v>
      </c>
      <c r="P27">
        <v>329</v>
      </c>
      <c r="Q27">
        <v>1052</v>
      </c>
      <c r="R27">
        <v>272</v>
      </c>
      <c r="S27" s="31">
        <f t="shared" si="0"/>
        <v>3.5</v>
      </c>
      <c r="T27" s="14">
        <f t="shared" si="1"/>
        <v>85346.962962962964</v>
      </c>
    </row>
    <row r="28" spans="1:20" x14ac:dyDescent="0.25">
      <c r="A28" s="7">
        <v>27</v>
      </c>
      <c r="B28" t="s">
        <v>83</v>
      </c>
      <c r="C28" s="5">
        <v>46</v>
      </c>
      <c r="D28">
        <v>24</v>
      </c>
      <c r="E28">
        <v>83</v>
      </c>
      <c r="F28">
        <v>19</v>
      </c>
      <c r="G28">
        <v>7</v>
      </c>
      <c r="H28">
        <v>0</v>
      </c>
      <c r="I28" s="9">
        <v>2285707.2999999998</v>
      </c>
      <c r="J28">
        <v>284</v>
      </c>
      <c r="K28">
        <v>62.7</v>
      </c>
      <c r="L28">
        <v>64.3</v>
      </c>
      <c r="M28">
        <v>1.774</v>
      </c>
      <c r="N28">
        <v>50.8</v>
      </c>
      <c r="O28">
        <v>4</v>
      </c>
      <c r="P28">
        <v>294</v>
      </c>
      <c r="Q28">
        <v>949</v>
      </c>
      <c r="R28">
        <v>223</v>
      </c>
      <c r="S28" s="31">
        <f t="shared" si="0"/>
        <v>3.5421686746987953</v>
      </c>
      <c r="T28" s="14">
        <f t="shared" si="1"/>
        <v>95237.804166666654</v>
      </c>
    </row>
    <row r="29" spans="1:20" x14ac:dyDescent="0.25">
      <c r="A29" s="7">
        <v>28</v>
      </c>
      <c r="B29" t="s">
        <v>230</v>
      </c>
      <c r="C29" s="5">
        <v>41</v>
      </c>
      <c r="D29">
        <v>33</v>
      </c>
      <c r="E29">
        <v>116</v>
      </c>
      <c r="F29">
        <v>24</v>
      </c>
      <c r="G29">
        <v>5</v>
      </c>
      <c r="H29">
        <v>0</v>
      </c>
      <c r="I29" s="9">
        <v>2238884.7999999998</v>
      </c>
      <c r="J29">
        <v>285.3</v>
      </c>
      <c r="K29">
        <v>62.3</v>
      </c>
      <c r="L29">
        <v>64.8</v>
      </c>
      <c r="M29">
        <v>1.752</v>
      </c>
      <c r="N29">
        <v>51</v>
      </c>
      <c r="O29">
        <v>5</v>
      </c>
      <c r="P29">
        <v>393</v>
      </c>
      <c r="Q29">
        <v>1218</v>
      </c>
      <c r="R29">
        <v>295</v>
      </c>
      <c r="S29" s="31">
        <f t="shared" si="0"/>
        <v>3.3879310344827585</v>
      </c>
      <c r="T29" s="14">
        <f t="shared" si="1"/>
        <v>67844.993939393928</v>
      </c>
    </row>
    <row r="30" spans="1:20" x14ac:dyDescent="0.25">
      <c r="A30" s="7">
        <v>29</v>
      </c>
      <c r="B30" t="s">
        <v>126</v>
      </c>
      <c r="C30" s="5">
        <v>41</v>
      </c>
      <c r="D30">
        <v>22</v>
      </c>
      <c r="E30">
        <v>74</v>
      </c>
      <c r="F30">
        <v>15</v>
      </c>
      <c r="G30">
        <v>6</v>
      </c>
      <c r="H30">
        <v>0</v>
      </c>
      <c r="I30" s="9">
        <v>2218816.7999999998</v>
      </c>
      <c r="J30">
        <v>276</v>
      </c>
      <c r="K30">
        <v>61.2</v>
      </c>
      <c r="L30">
        <v>62.5</v>
      </c>
      <c r="M30">
        <v>1.7669999999999999</v>
      </c>
      <c r="N30">
        <v>63.7</v>
      </c>
      <c r="O30">
        <v>2</v>
      </c>
      <c r="P30">
        <v>261</v>
      </c>
      <c r="Q30">
        <v>850</v>
      </c>
      <c r="R30">
        <v>198</v>
      </c>
      <c r="S30" s="31">
        <f t="shared" si="0"/>
        <v>3.5270270270270272</v>
      </c>
      <c r="T30" s="14">
        <f t="shared" si="1"/>
        <v>100855.30909090908</v>
      </c>
    </row>
    <row r="31" spans="1:20" x14ac:dyDescent="0.25">
      <c r="A31" s="7">
        <v>30</v>
      </c>
      <c r="B31" t="s">
        <v>213</v>
      </c>
      <c r="C31" s="5">
        <v>28</v>
      </c>
      <c r="D31">
        <v>27</v>
      </c>
      <c r="E31">
        <v>87</v>
      </c>
      <c r="F31">
        <v>18</v>
      </c>
      <c r="G31">
        <v>5</v>
      </c>
      <c r="H31">
        <v>0</v>
      </c>
      <c r="I31" s="9">
        <v>2208854.5</v>
      </c>
      <c r="J31">
        <v>290.3</v>
      </c>
      <c r="K31">
        <v>66</v>
      </c>
      <c r="L31">
        <v>68</v>
      </c>
      <c r="M31">
        <v>1.8</v>
      </c>
      <c r="N31">
        <v>46</v>
      </c>
      <c r="O31">
        <v>8</v>
      </c>
      <c r="P31">
        <v>299</v>
      </c>
      <c r="Q31">
        <v>980</v>
      </c>
      <c r="R31">
        <v>229</v>
      </c>
      <c r="S31" s="31">
        <f t="shared" si="0"/>
        <v>3.4367816091954024</v>
      </c>
      <c r="T31" s="14">
        <f t="shared" si="1"/>
        <v>81809.425925925927</v>
      </c>
    </row>
    <row r="32" spans="1:20" x14ac:dyDescent="0.25">
      <c r="A32" s="7">
        <v>31</v>
      </c>
      <c r="B32" t="s">
        <v>135</v>
      </c>
      <c r="C32" s="5">
        <v>38</v>
      </c>
      <c r="D32">
        <v>31</v>
      </c>
      <c r="E32">
        <v>103</v>
      </c>
      <c r="F32">
        <v>20</v>
      </c>
      <c r="G32">
        <v>6</v>
      </c>
      <c r="H32">
        <v>1</v>
      </c>
      <c r="I32" s="9">
        <v>2205512.7999999998</v>
      </c>
      <c r="J32">
        <v>270.5</v>
      </c>
      <c r="K32">
        <v>71.7</v>
      </c>
      <c r="L32">
        <v>58.7</v>
      </c>
      <c r="M32">
        <v>1.7430000000000001</v>
      </c>
      <c r="N32">
        <v>56.7</v>
      </c>
      <c r="O32">
        <v>2</v>
      </c>
      <c r="P32">
        <v>336</v>
      </c>
      <c r="Q32">
        <v>1109</v>
      </c>
      <c r="R32">
        <v>220</v>
      </c>
      <c r="S32" s="31">
        <f t="shared" si="0"/>
        <v>3.262135922330097</v>
      </c>
      <c r="T32" s="14">
        <f t="shared" si="1"/>
        <v>71145.574193548382</v>
      </c>
    </row>
    <row r="33" spans="1:20" x14ac:dyDescent="0.25">
      <c r="A33" s="7">
        <v>32</v>
      </c>
      <c r="B33" t="s">
        <v>278</v>
      </c>
      <c r="C33" s="5">
        <v>28</v>
      </c>
      <c r="D33">
        <v>26</v>
      </c>
      <c r="E33">
        <v>86</v>
      </c>
      <c r="F33">
        <v>19</v>
      </c>
      <c r="G33">
        <v>3</v>
      </c>
      <c r="H33">
        <v>1</v>
      </c>
      <c r="I33" s="9">
        <v>2166130.5</v>
      </c>
      <c r="J33">
        <v>311</v>
      </c>
      <c r="K33">
        <v>52.4</v>
      </c>
      <c r="L33">
        <v>62.2</v>
      </c>
      <c r="M33">
        <v>1.794</v>
      </c>
      <c r="N33">
        <v>50.7</v>
      </c>
      <c r="O33">
        <v>7</v>
      </c>
      <c r="P33">
        <v>299</v>
      </c>
      <c r="Q33">
        <v>872</v>
      </c>
      <c r="R33">
        <v>265</v>
      </c>
      <c r="S33" s="31">
        <f t="shared" si="0"/>
        <v>3.4767441860465116</v>
      </c>
      <c r="T33" s="14">
        <f t="shared" si="1"/>
        <v>83312.711538461532</v>
      </c>
    </row>
    <row r="34" spans="1:20" x14ac:dyDescent="0.25">
      <c r="A34" s="7">
        <v>33</v>
      </c>
      <c r="B34" t="s">
        <v>31</v>
      </c>
      <c r="C34" s="5">
        <v>46</v>
      </c>
      <c r="D34">
        <v>30</v>
      </c>
      <c r="E34">
        <v>107</v>
      </c>
      <c r="F34">
        <v>24</v>
      </c>
      <c r="G34">
        <v>6</v>
      </c>
      <c r="H34">
        <v>0</v>
      </c>
      <c r="I34" s="9">
        <v>2146430.7999999998</v>
      </c>
      <c r="J34">
        <v>285.2</v>
      </c>
      <c r="K34">
        <v>66.2</v>
      </c>
      <c r="L34">
        <v>66.900000000000006</v>
      </c>
      <c r="M34">
        <v>1.802</v>
      </c>
      <c r="N34">
        <v>43.8</v>
      </c>
      <c r="O34">
        <v>6</v>
      </c>
      <c r="P34">
        <v>374</v>
      </c>
      <c r="Q34">
        <v>1213</v>
      </c>
      <c r="R34">
        <v>301</v>
      </c>
      <c r="S34" s="31">
        <f t="shared" ref="S34:S65" si="2">P34/E34</f>
        <v>3.4953271028037385</v>
      </c>
      <c r="T34" s="14">
        <f t="shared" si="1"/>
        <v>71547.693333333329</v>
      </c>
    </row>
    <row r="35" spans="1:20" x14ac:dyDescent="0.25">
      <c r="A35" s="7">
        <v>34</v>
      </c>
      <c r="B35" t="s">
        <v>310</v>
      </c>
      <c r="C35" s="5">
        <v>30</v>
      </c>
      <c r="D35">
        <v>32</v>
      </c>
      <c r="E35">
        <v>119</v>
      </c>
      <c r="F35">
        <v>27</v>
      </c>
      <c r="G35">
        <v>6</v>
      </c>
      <c r="H35">
        <v>0</v>
      </c>
      <c r="I35" s="9">
        <v>2094266.8</v>
      </c>
      <c r="J35">
        <v>293.5</v>
      </c>
      <c r="K35">
        <v>63.8</v>
      </c>
      <c r="L35">
        <v>66.099999999999994</v>
      </c>
      <c r="M35">
        <v>1.782</v>
      </c>
      <c r="N35">
        <v>45.3</v>
      </c>
      <c r="O35">
        <v>7</v>
      </c>
      <c r="P35">
        <v>411</v>
      </c>
      <c r="Q35">
        <v>1271</v>
      </c>
      <c r="R35">
        <v>265</v>
      </c>
      <c r="S35" s="31">
        <f t="shared" si="2"/>
        <v>3.4537815126050422</v>
      </c>
      <c r="T35" s="14">
        <f t="shared" si="1"/>
        <v>65445.837500000001</v>
      </c>
    </row>
    <row r="36" spans="1:20" x14ac:dyDescent="0.25">
      <c r="A36" s="7">
        <v>35</v>
      </c>
      <c r="B36" t="s">
        <v>242</v>
      </c>
      <c r="C36" s="5">
        <v>27</v>
      </c>
      <c r="D36">
        <v>25</v>
      </c>
      <c r="E36">
        <v>82</v>
      </c>
      <c r="F36">
        <v>16</v>
      </c>
      <c r="G36">
        <v>3</v>
      </c>
      <c r="H36">
        <v>1</v>
      </c>
      <c r="I36" s="9">
        <v>2089856.9</v>
      </c>
      <c r="J36">
        <v>291.3</v>
      </c>
      <c r="K36">
        <v>60.4</v>
      </c>
      <c r="L36">
        <v>64.5</v>
      </c>
      <c r="M36">
        <v>1.8140000000000001</v>
      </c>
      <c r="N36">
        <v>50.6</v>
      </c>
      <c r="O36">
        <v>10</v>
      </c>
      <c r="P36">
        <v>239</v>
      </c>
      <c r="Q36">
        <v>943</v>
      </c>
      <c r="R36">
        <v>238</v>
      </c>
      <c r="S36" s="31">
        <f t="shared" si="2"/>
        <v>2.9146341463414633</v>
      </c>
      <c r="T36" s="14">
        <f t="shared" si="1"/>
        <v>83594.275999999998</v>
      </c>
    </row>
    <row r="37" spans="1:20" x14ac:dyDescent="0.25">
      <c r="A37" s="7">
        <v>36</v>
      </c>
      <c r="B37" t="s">
        <v>330</v>
      </c>
      <c r="C37" s="5">
        <v>29</v>
      </c>
      <c r="D37">
        <v>20</v>
      </c>
      <c r="E37">
        <v>67</v>
      </c>
      <c r="F37">
        <v>15</v>
      </c>
      <c r="G37">
        <v>3</v>
      </c>
      <c r="H37">
        <v>1</v>
      </c>
      <c r="I37" s="9">
        <v>2064612</v>
      </c>
      <c r="J37">
        <v>299.60000000000002</v>
      </c>
      <c r="K37">
        <v>52.8</v>
      </c>
      <c r="L37">
        <v>58.8</v>
      </c>
      <c r="M37">
        <v>1.7769999999999999</v>
      </c>
      <c r="N37">
        <v>45</v>
      </c>
      <c r="O37">
        <v>5</v>
      </c>
      <c r="P37">
        <v>223</v>
      </c>
      <c r="Q37">
        <v>739</v>
      </c>
      <c r="R37">
        <v>198</v>
      </c>
      <c r="S37" s="31">
        <f t="shared" si="2"/>
        <v>3.3283582089552239</v>
      </c>
      <c r="T37" s="14">
        <f t="shared" si="1"/>
        <v>103230.6</v>
      </c>
    </row>
    <row r="38" spans="1:20" x14ac:dyDescent="0.25">
      <c r="A38" s="7">
        <v>37</v>
      </c>
      <c r="B38" t="s">
        <v>23</v>
      </c>
      <c r="C38" s="5">
        <v>38</v>
      </c>
      <c r="D38">
        <v>30</v>
      </c>
      <c r="E38">
        <v>114</v>
      </c>
      <c r="F38">
        <v>26</v>
      </c>
      <c r="G38">
        <v>3</v>
      </c>
      <c r="H38">
        <v>0</v>
      </c>
      <c r="I38" s="9">
        <v>2039807.8</v>
      </c>
      <c r="J38">
        <v>285.60000000000002</v>
      </c>
      <c r="K38">
        <v>66</v>
      </c>
      <c r="L38">
        <v>65</v>
      </c>
      <c r="M38">
        <v>1.8149999999999999</v>
      </c>
      <c r="N38">
        <v>56.3</v>
      </c>
      <c r="O38">
        <v>8</v>
      </c>
      <c r="P38">
        <v>334</v>
      </c>
      <c r="Q38">
        <v>1275</v>
      </c>
      <c r="R38">
        <v>252</v>
      </c>
      <c r="S38" s="31">
        <f t="shared" si="2"/>
        <v>2.9298245614035086</v>
      </c>
      <c r="T38" s="14">
        <f t="shared" si="1"/>
        <v>67993.593333333338</v>
      </c>
    </row>
    <row r="39" spans="1:20" x14ac:dyDescent="0.25">
      <c r="A39" s="7">
        <v>38</v>
      </c>
      <c r="B39" t="s">
        <v>307</v>
      </c>
      <c r="C39" s="5">
        <v>31</v>
      </c>
      <c r="D39">
        <v>28</v>
      </c>
      <c r="E39">
        <v>89</v>
      </c>
      <c r="F39">
        <v>16</v>
      </c>
      <c r="G39">
        <v>3</v>
      </c>
      <c r="H39">
        <v>0</v>
      </c>
      <c r="I39" s="9">
        <v>1999371.3</v>
      </c>
      <c r="J39">
        <v>273.2</v>
      </c>
      <c r="K39">
        <v>62</v>
      </c>
      <c r="L39">
        <v>61.1</v>
      </c>
      <c r="M39">
        <v>1.75</v>
      </c>
      <c r="N39">
        <v>48.4</v>
      </c>
      <c r="O39">
        <v>6</v>
      </c>
      <c r="P39">
        <v>296</v>
      </c>
      <c r="Q39">
        <v>978</v>
      </c>
      <c r="R39">
        <v>246</v>
      </c>
      <c r="S39" s="31">
        <f t="shared" si="2"/>
        <v>3.3258426966292136</v>
      </c>
      <c r="T39" s="14">
        <f t="shared" si="1"/>
        <v>71406.117857142861</v>
      </c>
    </row>
    <row r="40" spans="1:20" x14ac:dyDescent="0.25">
      <c r="A40" s="7">
        <v>39</v>
      </c>
      <c r="B40" t="s">
        <v>70</v>
      </c>
      <c r="C40" s="5">
        <v>29</v>
      </c>
      <c r="D40">
        <v>15</v>
      </c>
      <c r="E40">
        <v>50</v>
      </c>
      <c r="F40">
        <v>12</v>
      </c>
      <c r="G40">
        <v>3</v>
      </c>
      <c r="H40">
        <v>1</v>
      </c>
      <c r="I40" s="9">
        <v>1979159.6</v>
      </c>
      <c r="J40">
        <v>302.10000000000002</v>
      </c>
      <c r="K40">
        <v>54.7</v>
      </c>
      <c r="L40">
        <v>62.4</v>
      </c>
      <c r="M40">
        <v>1.794</v>
      </c>
      <c r="N40">
        <v>57.5</v>
      </c>
      <c r="O40">
        <v>5</v>
      </c>
      <c r="P40">
        <v>178</v>
      </c>
      <c r="Q40">
        <v>534</v>
      </c>
      <c r="R40">
        <v>161</v>
      </c>
      <c r="S40" s="31">
        <f t="shared" si="2"/>
        <v>3.56</v>
      </c>
      <c r="T40" s="14">
        <f t="shared" si="1"/>
        <v>131943.97333333333</v>
      </c>
    </row>
    <row r="41" spans="1:20" x14ac:dyDescent="0.25">
      <c r="A41" s="7">
        <v>40</v>
      </c>
      <c r="B41" t="s">
        <v>159</v>
      </c>
      <c r="C41" s="5">
        <v>36</v>
      </c>
      <c r="D41">
        <v>27</v>
      </c>
      <c r="E41">
        <v>91</v>
      </c>
      <c r="F41">
        <v>18</v>
      </c>
      <c r="G41">
        <v>5</v>
      </c>
      <c r="H41">
        <v>0</v>
      </c>
      <c r="I41" s="9">
        <v>1969962.1</v>
      </c>
      <c r="J41">
        <v>296.2</v>
      </c>
      <c r="K41">
        <v>64.900000000000006</v>
      </c>
      <c r="L41">
        <v>67.599999999999994</v>
      </c>
      <c r="M41">
        <v>1.7869999999999999</v>
      </c>
      <c r="N41">
        <v>53.3</v>
      </c>
      <c r="O41">
        <v>11</v>
      </c>
      <c r="P41">
        <v>306</v>
      </c>
      <c r="Q41">
        <v>1029</v>
      </c>
      <c r="R41">
        <v>226</v>
      </c>
      <c r="S41" s="31">
        <f t="shared" si="2"/>
        <v>3.3626373626373627</v>
      </c>
      <c r="T41" s="14">
        <f t="shared" si="1"/>
        <v>72961.559259259258</v>
      </c>
    </row>
    <row r="42" spans="1:20" x14ac:dyDescent="0.25">
      <c r="A42" s="7">
        <v>41</v>
      </c>
      <c r="B42" t="s">
        <v>299</v>
      </c>
      <c r="C42" s="5">
        <v>27</v>
      </c>
      <c r="D42">
        <v>36</v>
      </c>
      <c r="E42">
        <v>114</v>
      </c>
      <c r="F42">
        <v>21</v>
      </c>
      <c r="G42">
        <v>6</v>
      </c>
      <c r="H42">
        <v>0</v>
      </c>
      <c r="I42" s="9">
        <v>1869329</v>
      </c>
      <c r="J42">
        <v>296.10000000000002</v>
      </c>
      <c r="K42">
        <v>66.8</v>
      </c>
      <c r="L42">
        <v>59.8</v>
      </c>
      <c r="M42">
        <v>1.8009999999999999</v>
      </c>
      <c r="N42">
        <v>48.8</v>
      </c>
      <c r="O42">
        <v>12</v>
      </c>
      <c r="P42">
        <v>382</v>
      </c>
      <c r="Q42">
        <v>1184</v>
      </c>
      <c r="R42">
        <v>329</v>
      </c>
      <c r="S42" s="31">
        <f t="shared" si="2"/>
        <v>3.3508771929824563</v>
      </c>
      <c r="T42" s="14">
        <f t="shared" si="1"/>
        <v>51925.805555555555</v>
      </c>
    </row>
    <row r="43" spans="1:20" x14ac:dyDescent="0.25">
      <c r="A43" s="7">
        <v>42</v>
      </c>
      <c r="B43" t="s">
        <v>331</v>
      </c>
      <c r="C43" s="5">
        <v>25</v>
      </c>
      <c r="D43">
        <v>30</v>
      </c>
      <c r="E43">
        <v>94</v>
      </c>
      <c r="F43">
        <v>17</v>
      </c>
      <c r="G43">
        <v>3</v>
      </c>
      <c r="H43">
        <v>1</v>
      </c>
      <c r="I43" s="9">
        <v>1789894.5</v>
      </c>
      <c r="J43">
        <v>310.39999999999998</v>
      </c>
      <c r="K43">
        <v>53</v>
      </c>
      <c r="L43">
        <v>63.7</v>
      </c>
      <c r="M43">
        <v>1.7829999999999999</v>
      </c>
      <c r="N43">
        <v>42.5</v>
      </c>
      <c r="O43">
        <v>11</v>
      </c>
      <c r="P43">
        <v>316</v>
      </c>
      <c r="Q43">
        <v>988</v>
      </c>
      <c r="R43">
        <v>282</v>
      </c>
      <c r="S43" s="31">
        <f t="shared" si="2"/>
        <v>3.3617021276595747</v>
      </c>
      <c r="T43" s="14">
        <f t="shared" si="1"/>
        <v>59663.15</v>
      </c>
    </row>
    <row r="44" spans="1:20" x14ac:dyDescent="0.25">
      <c r="A44" s="7">
        <v>43</v>
      </c>
      <c r="B44" t="s">
        <v>122</v>
      </c>
      <c r="C44" s="5">
        <v>34</v>
      </c>
      <c r="D44">
        <v>27</v>
      </c>
      <c r="E44">
        <v>93</v>
      </c>
      <c r="F44">
        <v>21</v>
      </c>
      <c r="G44">
        <v>6</v>
      </c>
      <c r="H44">
        <v>0</v>
      </c>
      <c r="I44" s="9">
        <v>1756038.4</v>
      </c>
      <c r="J44">
        <v>295.10000000000002</v>
      </c>
      <c r="K44">
        <v>63.3</v>
      </c>
      <c r="L44">
        <v>66.2</v>
      </c>
      <c r="M44">
        <v>1.78</v>
      </c>
      <c r="N44">
        <v>55.8</v>
      </c>
      <c r="O44">
        <v>13</v>
      </c>
      <c r="P44">
        <v>340</v>
      </c>
      <c r="Q44">
        <v>1024</v>
      </c>
      <c r="R44">
        <v>266</v>
      </c>
      <c r="S44" s="31">
        <f t="shared" si="2"/>
        <v>3.6559139784946235</v>
      </c>
      <c r="T44" s="14">
        <f t="shared" si="1"/>
        <v>65038.459259259253</v>
      </c>
    </row>
    <row r="45" spans="1:20" x14ac:dyDescent="0.25">
      <c r="A45" s="7">
        <v>44</v>
      </c>
      <c r="B45" t="s">
        <v>72</v>
      </c>
      <c r="C45" s="5">
        <v>43</v>
      </c>
      <c r="D45">
        <v>29</v>
      </c>
      <c r="E45">
        <v>103</v>
      </c>
      <c r="F45">
        <v>22</v>
      </c>
      <c r="G45">
        <v>4</v>
      </c>
      <c r="H45">
        <v>0</v>
      </c>
      <c r="I45" s="9">
        <v>1750682.6</v>
      </c>
      <c r="J45">
        <v>284.39999999999998</v>
      </c>
      <c r="K45">
        <v>72.2</v>
      </c>
      <c r="L45">
        <v>68.099999999999994</v>
      </c>
      <c r="M45">
        <v>1.8169999999999999</v>
      </c>
      <c r="N45">
        <v>54.6</v>
      </c>
      <c r="O45">
        <v>7</v>
      </c>
      <c r="P45">
        <v>309</v>
      </c>
      <c r="Q45">
        <v>1182</v>
      </c>
      <c r="R45">
        <v>257</v>
      </c>
      <c r="S45" s="31">
        <f t="shared" si="2"/>
        <v>3</v>
      </c>
      <c r="T45" s="14">
        <f t="shared" si="1"/>
        <v>60368.365517241386</v>
      </c>
    </row>
    <row r="46" spans="1:20" x14ac:dyDescent="0.25">
      <c r="A46" s="7">
        <v>45</v>
      </c>
      <c r="B46" t="s">
        <v>51</v>
      </c>
      <c r="C46" s="5">
        <v>34</v>
      </c>
      <c r="D46">
        <v>27</v>
      </c>
      <c r="E46">
        <v>89</v>
      </c>
      <c r="F46">
        <v>19</v>
      </c>
      <c r="G46">
        <v>3</v>
      </c>
      <c r="H46">
        <v>0</v>
      </c>
      <c r="I46" s="9">
        <v>1722029.9</v>
      </c>
      <c r="J46">
        <v>282</v>
      </c>
      <c r="K46">
        <v>65</v>
      </c>
      <c r="L46">
        <v>63.6</v>
      </c>
      <c r="M46">
        <v>1.7609999999999999</v>
      </c>
      <c r="N46">
        <v>54.5</v>
      </c>
      <c r="O46">
        <v>5</v>
      </c>
      <c r="P46">
        <v>284</v>
      </c>
      <c r="Q46">
        <v>934</v>
      </c>
      <c r="R46">
        <v>242</v>
      </c>
      <c r="S46" s="31">
        <f t="shared" si="2"/>
        <v>3.191011235955056</v>
      </c>
      <c r="T46" s="14">
        <f t="shared" si="1"/>
        <v>63778.88518518518</v>
      </c>
    </row>
    <row r="47" spans="1:20" x14ac:dyDescent="0.25">
      <c r="A47" s="7">
        <v>46</v>
      </c>
      <c r="B47" t="s">
        <v>210</v>
      </c>
      <c r="C47" s="5">
        <v>47</v>
      </c>
      <c r="D47">
        <v>23</v>
      </c>
      <c r="E47">
        <v>81</v>
      </c>
      <c r="F47">
        <v>18</v>
      </c>
      <c r="G47">
        <v>2</v>
      </c>
      <c r="H47">
        <v>0</v>
      </c>
      <c r="I47" s="9">
        <v>1719153.4</v>
      </c>
      <c r="J47">
        <v>279.8</v>
      </c>
      <c r="K47">
        <v>73.900000000000006</v>
      </c>
      <c r="L47">
        <v>64.900000000000006</v>
      </c>
      <c r="M47">
        <v>1.802</v>
      </c>
      <c r="N47">
        <v>48.3</v>
      </c>
      <c r="O47">
        <v>6</v>
      </c>
      <c r="P47">
        <v>237</v>
      </c>
      <c r="Q47">
        <v>965</v>
      </c>
      <c r="R47">
        <v>229</v>
      </c>
      <c r="S47" s="31">
        <f t="shared" si="2"/>
        <v>2.925925925925926</v>
      </c>
      <c r="T47" s="14">
        <f t="shared" si="1"/>
        <v>74745.8</v>
      </c>
    </row>
    <row r="48" spans="1:20" x14ac:dyDescent="0.25">
      <c r="A48" s="7">
        <v>47</v>
      </c>
      <c r="B48" t="s">
        <v>62</v>
      </c>
      <c r="C48" s="5">
        <v>40</v>
      </c>
      <c r="D48">
        <v>28</v>
      </c>
      <c r="E48">
        <v>81</v>
      </c>
      <c r="F48">
        <v>14</v>
      </c>
      <c r="G48">
        <v>5</v>
      </c>
      <c r="H48">
        <v>0</v>
      </c>
      <c r="I48" s="9">
        <v>1702952.5</v>
      </c>
      <c r="J48">
        <v>288</v>
      </c>
      <c r="K48">
        <v>65.7</v>
      </c>
      <c r="L48">
        <v>62.8</v>
      </c>
      <c r="M48">
        <v>1.784</v>
      </c>
      <c r="N48">
        <v>53.5</v>
      </c>
      <c r="O48">
        <v>7</v>
      </c>
      <c r="P48">
        <v>270</v>
      </c>
      <c r="Q48">
        <v>907</v>
      </c>
      <c r="R48">
        <v>246</v>
      </c>
      <c r="S48" s="31">
        <f t="shared" si="2"/>
        <v>3.3333333333333335</v>
      </c>
      <c r="T48" s="14">
        <f t="shared" si="1"/>
        <v>60819.732142857145</v>
      </c>
    </row>
    <row r="49" spans="1:20" x14ac:dyDescent="0.25">
      <c r="A49" s="7">
        <v>48</v>
      </c>
      <c r="B49" t="s">
        <v>0</v>
      </c>
      <c r="C49" s="5">
        <v>46</v>
      </c>
      <c r="D49">
        <v>23</v>
      </c>
      <c r="E49">
        <v>78</v>
      </c>
      <c r="F49">
        <v>16</v>
      </c>
      <c r="G49">
        <v>3</v>
      </c>
      <c r="H49">
        <v>1</v>
      </c>
      <c r="I49" s="9">
        <v>1695237.5</v>
      </c>
      <c r="J49">
        <v>302.10000000000002</v>
      </c>
      <c r="K49">
        <v>58.2</v>
      </c>
      <c r="L49">
        <v>64.7</v>
      </c>
      <c r="M49">
        <v>1.8049999999999999</v>
      </c>
      <c r="N49">
        <v>50</v>
      </c>
      <c r="O49">
        <v>8</v>
      </c>
      <c r="P49">
        <v>241</v>
      </c>
      <c r="Q49">
        <v>797</v>
      </c>
      <c r="R49">
        <v>231</v>
      </c>
      <c r="S49" s="31">
        <f t="shared" si="2"/>
        <v>3.0897435897435899</v>
      </c>
      <c r="T49" s="14">
        <f t="shared" si="1"/>
        <v>73705.978260869568</v>
      </c>
    </row>
    <row r="50" spans="1:20" x14ac:dyDescent="0.25">
      <c r="A50" s="7">
        <v>49</v>
      </c>
      <c r="B50" t="s">
        <v>66</v>
      </c>
      <c r="C50" s="5">
        <v>29</v>
      </c>
      <c r="D50">
        <v>22</v>
      </c>
      <c r="E50">
        <v>75</v>
      </c>
      <c r="F50">
        <v>17</v>
      </c>
      <c r="G50">
        <v>3</v>
      </c>
      <c r="H50">
        <v>0</v>
      </c>
      <c r="I50" s="9">
        <v>1665587.1</v>
      </c>
      <c r="J50">
        <v>290.39999999999998</v>
      </c>
      <c r="K50">
        <v>59.5</v>
      </c>
      <c r="L50">
        <v>61.2</v>
      </c>
      <c r="M50">
        <v>1.742</v>
      </c>
      <c r="N50">
        <v>52</v>
      </c>
      <c r="O50">
        <v>7</v>
      </c>
      <c r="P50">
        <v>263</v>
      </c>
      <c r="Q50">
        <v>835</v>
      </c>
      <c r="R50">
        <v>205</v>
      </c>
      <c r="S50" s="31">
        <f t="shared" si="2"/>
        <v>3.5066666666666668</v>
      </c>
      <c r="T50" s="14">
        <f t="shared" si="1"/>
        <v>75708.504545454547</v>
      </c>
    </row>
    <row r="51" spans="1:20" x14ac:dyDescent="0.25">
      <c r="A51" s="7">
        <v>50</v>
      </c>
      <c r="B51" t="s">
        <v>16</v>
      </c>
      <c r="C51" s="5">
        <v>43</v>
      </c>
      <c r="D51">
        <v>31</v>
      </c>
      <c r="E51">
        <v>88</v>
      </c>
      <c r="F51">
        <v>15</v>
      </c>
      <c r="G51">
        <v>4</v>
      </c>
      <c r="H51">
        <v>0</v>
      </c>
      <c r="I51" s="9">
        <v>1652400.1</v>
      </c>
      <c r="J51">
        <v>277.2</v>
      </c>
      <c r="K51">
        <v>66.2</v>
      </c>
      <c r="L51">
        <v>60.5</v>
      </c>
      <c r="M51">
        <v>1.806</v>
      </c>
      <c r="N51">
        <v>48.7</v>
      </c>
      <c r="O51">
        <v>1</v>
      </c>
      <c r="P51">
        <v>247</v>
      </c>
      <c r="Q51">
        <v>931</v>
      </c>
      <c r="R51">
        <v>221</v>
      </c>
      <c r="S51" s="31">
        <f t="shared" si="2"/>
        <v>2.8068181818181817</v>
      </c>
      <c r="T51" s="14">
        <f t="shared" si="1"/>
        <v>53303.229032258067</v>
      </c>
    </row>
    <row r="52" spans="1:20" x14ac:dyDescent="0.25">
      <c r="A52" s="7">
        <v>51</v>
      </c>
      <c r="B52" t="s">
        <v>111</v>
      </c>
      <c r="C52" s="5">
        <v>45</v>
      </c>
      <c r="D52">
        <v>25</v>
      </c>
      <c r="E52">
        <v>79</v>
      </c>
      <c r="F52">
        <v>14</v>
      </c>
      <c r="G52">
        <v>3</v>
      </c>
      <c r="H52">
        <v>0</v>
      </c>
      <c r="I52" s="9">
        <v>1640737.3</v>
      </c>
      <c r="J52">
        <v>273.7</v>
      </c>
      <c r="K52">
        <v>70.900000000000006</v>
      </c>
      <c r="L52">
        <v>63</v>
      </c>
      <c r="M52">
        <v>1.794</v>
      </c>
      <c r="N52">
        <v>49.7</v>
      </c>
      <c r="O52">
        <v>2</v>
      </c>
      <c r="P52">
        <v>238</v>
      </c>
      <c r="Q52">
        <v>910</v>
      </c>
      <c r="R52">
        <v>229</v>
      </c>
      <c r="S52" s="31">
        <f t="shared" si="2"/>
        <v>3.0126582278481013</v>
      </c>
      <c r="T52" s="14">
        <f t="shared" si="1"/>
        <v>65629.491999999998</v>
      </c>
    </row>
    <row r="53" spans="1:20" x14ac:dyDescent="0.25">
      <c r="A53" s="7">
        <v>52</v>
      </c>
      <c r="B53" t="s">
        <v>215</v>
      </c>
      <c r="C53" s="5">
        <v>36</v>
      </c>
      <c r="D53">
        <v>27</v>
      </c>
      <c r="E53">
        <v>84</v>
      </c>
      <c r="F53">
        <v>15</v>
      </c>
      <c r="G53">
        <v>1</v>
      </c>
      <c r="H53">
        <v>1</v>
      </c>
      <c r="I53" s="9">
        <v>1630690</v>
      </c>
      <c r="J53">
        <v>294.60000000000002</v>
      </c>
      <c r="K53">
        <v>52.8</v>
      </c>
      <c r="L53">
        <v>59.1</v>
      </c>
      <c r="M53">
        <v>1.7290000000000001</v>
      </c>
      <c r="N53">
        <v>61.6</v>
      </c>
      <c r="O53">
        <v>9</v>
      </c>
      <c r="P53">
        <v>286</v>
      </c>
      <c r="Q53">
        <v>918</v>
      </c>
      <c r="R53">
        <v>226</v>
      </c>
      <c r="S53" s="31">
        <f t="shared" si="2"/>
        <v>3.4047619047619047</v>
      </c>
      <c r="T53" s="14">
        <f t="shared" si="1"/>
        <v>60395.925925925927</v>
      </c>
    </row>
    <row r="54" spans="1:20" x14ac:dyDescent="0.25">
      <c r="A54" s="7">
        <v>53</v>
      </c>
      <c r="B54" t="s">
        <v>202</v>
      </c>
      <c r="C54" s="5">
        <v>34</v>
      </c>
      <c r="D54">
        <v>25</v>
      </c>
      <c r="E54">
        <v>84</v>
      </c>
      <c r="F54">
        <v>19</v>
      </c>
      <c r="G54">
        <v>3</v>
      </c>
      <c r="H54">
        <v>1</v>
      </c>
      <c r="I54" s="9">
        <v>1615123.5</v>
      </c>
      <c r="J54">
        <v>275.2</v>
      </c>
      <c r="K54">
        <v>73.7</v>
      </c>
      <c r="L54">
        <v>67.599999999999994</v>
      </c>
      <c r="M54">
        <v>1.79</v>
      </c>
      <c r="N54">
        <v>45.3</v>
      </c>
      <c r="O54">
        <v>3</v>
      </c>
      <c r="P54">
        <v>264</v>
      </c>
      <c r="Q54">
        <v>901</v>
      </c>
      <c r="R54">
        <v>206</v>
      </c>
      <c r="S54" s="31">
        <f t="shared" si="2"/>
        <v>3.1428571428571428</v>
      </c>
      <c r="T54" s="14">
        <f t="shared" si="1"/>
        <v>64604.94</v>
      </c>
    </row>
    <row r="55" spans="1:20" x14ac:dyDescent="0.25">
      <c r="A55" s="7">
        <v>54</v>
      </c>
      <c r="B55" t="s">
        <v>67</v>
      </c>
      <c r="C55" s="5">
        <v>35</v>
      </c>
      <c r="D55">
        <v>24</v>
      </c>
      <c r="E55">
        <v>78</v>
      </c>
      <c r="F55">
        <v>16</v>
      </c>
      <c r="G55">
        <v>3</v>
      </c>
      <c r="H55">
        <v>0</v>
      </c>
      <c r="I55" s="9">
        <v>1597423.3</v>
      </c>
      <c r="J55">
        <v>283.60000000000002</v>
      </c>
      <c r="K55">
        <v>59.9</v>
      </c>
      <c r="L55">
        <v>61.8</v>
      </c>
      <c r="M55">
        <v>1.7669999999999999</v>
      </c>
      <c r="N55">
        <v>57</v>
      </c>
      <c r="O55">
        <v>4</v>
      </c>
      <c r="P55">
        <v>259</v>
      </c>
      <c r="Q55">
        <v>883</v>
      </c>
      <c r="R55">
        <v>224</v>
      </c>
      <c r="S55" s="31">
        <f t="shared" si="2"/>
        <v>3.3205128205128207</v>
      </c>
      <c r="T55" s="14">
        <f t="shared" si="1"/>
        <v>66559.304166666669</v>
      </c>
    </row>
    <row r="56" spans="1:20" x14ac:dyDescent="0.25">
      <c r="A56" s="7">
        <v>55</v>
      </c>
      <c r="B56" t="s">
        <v>121</v>
      </c>
      <c r="C56" s="5">
        <v>35</v>
      </c>
      <c r="D56">
        <v>29</v>
      </c>
      <c r="E56">
        <v>107</v>
      </c>
      <c r="F56">
        <v>25</v>
      </c>
      <c r="G56">
        <v>5</v>
      </c>
      <c r="H56">
        <v>0</v>
      </c>
      <c r="I56" s="9">
        <v>1578337.1</v>
      </c>
      <c r="J56">
        <v>285.10000000000002</v>
      </c>
      <c r="K56">
        <v>70.7</v>
      </c>
      <c r="L56">
        <v>66.900000000000006</v>
      </c>
      <c r="M56">
        <v>1.7649999999999999</v>
      </c>
      <c r="N56">
        <v>60.1</v>
      </c>
      <c r="O56">
        <v>4</v>
      </c>
      <c r="P56">
        <v>352</v>
      </c>
      <c r="Q56">
        <v>1146</v>
      </c>
      <c r="R56">
        <v>249</v>
      </c>
      <c r="S56" s="31">
        <f t="shared" si="2"/>
        <v>3.2897196261682242</v>
      </c>
      <c r="T56" s="14">
        <f t="shared" si="1"/>
        <v>54425.417241379313</v>
      </c>
    </row>
    <row r="57" spans="1:20" x14ac:dyDescent="0.25">
      <c r="A57" s="7">
        <v>56</v>
      </c>
      <c r="B57" t="s">
        <v>27</v>
      </c>
      <c r="C57" s="5">
        <v>34</v>
      </c>
      <c r="D57">
        <v>23</v>
      </c>
      <c r="E57">
        <v>76</v>
      </c>
      <c r="F57">
        <v>17</v>
      </c>
      <c r="G57">
        <v>3</v>
      </c>
      <c r="H57">
        <v>0</v>
      </c>
      <c r="I57" s="9">
        <v>1559277.4</v>
      </c>
      <c r="J57">
        <v>292.3</v>
      </c>
      <c r="K57">
        <v>62</v>
      </c>
      <c r="L57">
        <v>66.099999999999994</v>
      </c>
      <c r="M57">
        <v>1.792</v>
      </c>
      <c r="N57">
        <v>48.6</v>
      </c>
      <c r="O57">
        <v>6</v>
      </c>
      <c r="P57">
        <v>281</v>
      </c>
      <c r="Q57">
        <v>829</v>
      </c>
      <c r="R57">
        <v>219</v>
      </c>
      <c r="S57" s="31">
        <f t="shared" si="2"/>
        <v>3.6973684210526314</v>
      </c>
      <c r="T57" s="14">
        <f t="shared" si="1"/>
        <v>67794.66956521738</v>
      </c>
    </row>
    <row r="58" spans="1:20" x14ac:dyDescent="0.25">
      <c r="A58" s="7">
        <v>57</v>
      </c>
      <c r="B58" t="s">
        <v>258</v>
      </c>
      <c r="C58" s="5">
        <v>37</v>
      </c>
      <c r="D58">
        <v>10</v>
      </c>
      <c r="E58">
        <v>30</v>
      </c>
      <c r="F58">
        <v>7</v>
      </c>
      <c r="G58">
        <v>2</v>
      </c>
      <c r="H58">
        <v>0</v>
      </c>
      <c r="I58" s="9">
        <v>1550880.1</v>
      </c>
      <c r="O58">
        <v>0</v>
      </c>
      <c r="P58">
        <v>92</v>
      </c>
      <c r="Q58">
        <v>333</v>
      </c>
      <c r="R58">
        <v>102</v>
      </c>
      <c r="S58" s="31">
        <f t="shared" si="2"/>
        <v>3.0666666666666669</v>
      </c>
      <c r="T58" s="14">
        <f t="shared" si="1"/>
        <v>155088.01</v>
      </c>
    </row>
    <row r="59" spans="1:20" x14ac:dyDescent="0.25">
      <c r="A59" s="7">
        <v>58</v>
      </c>
      <c r="B59" t="s">
        <v>282</v>
      </c>
      <c r="C59" s="5">
        <v>31</v>
      </c>
      <c r="D59">
        <v>29</v>
      </c>
      <c r="E59">
        <v>97</v>
      </c>
      <c r="F59">
        <v>19</v>
      </c>
      <c r="G59">
        <v>3</v>
      </c>
      <c r="H59">
        <v>0</v>
      </c>
      <c r="I59" s="9">
        <v>1533522.9</v>
      </c>
      <c r="J59">
        <v>315.5</v>
      </c>
      <c r="K59">
        <v>55.2</v>
      </c>
      <c r="L59">
        <v>66.2</v>
      </c>
      <c r="M59">
        <v>1.8120000000000001</v>
      </c>
      <c r="N59">
        <v>41</v>
      </c>
      <c r="O59">
        <v>7</v>
      </c>
      <c r="P59">
        <v>332</v>
      </c>
      <c r="Q59">
        <v>1056</v>
      </c>
      <c r="R59">
        <v>280</v>
      </c>
      <c r="S59" s="31">
        <f t="shared" si="2"/>
        <v>3.4226804123711339</v>
      </c>
      <c r="T59" s="14">
        <f t="shared" si="1"/>
        <v>52880.1</v>
      </c>
    </row>
    <row r="60" spans="1:20" x14ac:dyDescent="0.25">
      <c r="A60" s="7">
        <v>59</v>
      </c>
      <c r="B60" t="s">
        <v>304</v>
      </c>
      <c r="C60" s="5">
        <v>29</v>
      </c>
      <c r="D60">
        <v>26</v>
      </c>
      <c r="E60">
        <v>84</v>
      </c>
      <c r="F60">
        <v>19</v>
      </c>
      <c r="G60">
        <v>5</v>
      </c>
      <c r="H60">
        <v>0</v>
      </c>
      <c r="I60" s="9">
        <v>1531441.5</v>
      </c>
      <c r="J60">
        <v>281.5</v>
      </c>
      <c r="K60">
        <v>60.5</v>
      </c>
      <c r="L60">
        <v>63.4</v>
      </c>
      <c r="M60">
        <v>1.78</v>
      </c>
      <c r="N60">
        <v>49.7</v>
      </c>
      <c r="O60">
        <v>7</v>
      </c>
      <c r="P60">
        <v>257</v>
      </c>
      <c r="Q60">
        <v>912</v>
      </c>
      <c r="R60">
        <v>235</v>
      </c>
      <c r="S60" s="31">
        <f t="shared" si="2"/>
        <v>3.0595238095238093</v>
      </c>
      <c r="T60" s="14">
        <f t="shared" si="1"/>
        <v>58901.596153846156</v>
      </c>
    </row>
    <row r="61" spans="1:20" x14ac:dyDescent="0.25">
      <c r="A61" s="7">
        <v>60</v>
      </c>
      <c r="B61" t="s">
        <v>86</v>
      </c>
      <c r="C61" s="5">
        <v>49</v>
      </c>
      <c r="D61">
        <v>25</v>
      </c>
      <c r="E61">
        <v>74</v>
      </c>
      <c r="F61">
        <v>13</v>
      </c>
      <c r="G61">
        <v>2</v>
      </c>
      <c r="H61">
        <v>1</v>
      </c>
      <c r="I61" s="9">
        <v>1524275.5</v>
      </c>
      <c r="J61">
        <v>287.5</v>
      </c>
      <c r="K61">
        <v>59.9</v>
      </c>
      <c r="L61">
        <v>59.4</v>
      </c>
      <c r="M61">
        <v>1.7929999999999999</v>
      </c>
      <c r="N61">
        <v>45.3</v>
      </c>
      <c r="O61">
        <v>6</v>
      </c>
      <c r="P61">
        <v>216</v>
      </c>
      <c r="Q61">
        <v>781</v>
      </c>
      <c r="R61">
        <v>227</v>
      </c>
      <c r="S61" s="31">
        <f t="shared" si="2"/>
        <v>2.9189189189189189</v>
      </c>
      <c r="T61" s="14">
        <f t="shared" si="1"/>
        <v>60971.02</v>
      </c>
    </row>
    <row r="62" spans="1:20" x14ac:dyDescent="0.25">
      <c r="A62" s="7">
        <v>61</v>
      </c>
      <c r="B62" t="s">
        <v>271</v>
      </c>
      <c r="C62" s="5">
        <v>38</v>
      </c>
      <c r="D62">
        <v>27</v>
      </c>
      <c r="E62">
        <v>97</v>
      </c>
      <c r="F62">
        <v>21</v>
      </c>
      <c r="G62">
        <v>4</v>
      </c>
      <c r="H62">
        <v>0</v>
      </c>
      <c r="I62" s="9">
        <v>1515394.8</v>
      </c>
      <c r="J62">
        <v>287.8</v>
      </c>
      <c r="K62">
        <v>67.3</v>
      </c>
      <c r="L62">
        <v>66.400000000000006</v>
      </c>
      <c r="M62">
        <v>1.7869999999999999</v>
      </c>
      <c r="N62">
        <v>52.5</v>
      </c>
      <c r="O62">
        <v>11</v>
      </c>
      <c r="P62">
        <v>327</v>
      </c>
      <c r="Q62">
        <v>1140</v>
      </c>
      <c r="R62">
        <v>237</v>
      </c>
      <c r="S62" s="31">
        <f t="shared" si="2"/>
        <v>3.3711340206185567</v>
      </c>
      <c r="T62" s="14">
        <f t="shared" si="1"/>
        <v>56125.733333333337</v>
      </c>
    </row>
    <row r="63" spans="1:20" x14ac:dyDescent="0.25">
      <c r="A63" s="7">
        <v>62</v>
      </c>
      <c r="B63" t="s">
        <v>183</v>
      </c>
      <c r="C63" s="5">
        <v>50</v>
      </c>
      <c r="D63">
        <v>25</v>
      </c>
      <c r="E63">
        <v>79</v>
      </c>
      <c r="F63">
        <v>15</v>
      </c>
      <c r="G63">
        <v>5</v>
      </c>
      <c r="H63">
        <v>0</v>
      </c>
      <c r="I63" s="9">
        <v>1501255.9</v>
      </c>
      <c r="J63">
        <v>288.10000000000002</v>
      </c>
      <c r="K63">
        <v>63.3</v>
      </c>
      <c r="L63">
        <v>62.3</v>
      </c>
      <c r="M63">
        <v>1.7889999999999999</v>
      </c>
      <c r="N63">
        <v>46.9</v>
      </c>
      <c r="O63">
        <v>2</v>
      </c>
      <c r="P63">
        <v>268</v>
      </c>
      <c r="Q63">
        <v>869</v>
      </c>
      <c r="R63">
        <v>222</v>
      </c>
      <c r="S63" s="31">
        <f t="shared" si="2"/>
        <v>3.3924050632911391</v>
      </c>
      <c r="T63" s="14">
        <f t="shared" si="1"/>
        <v>60050.235999999997</v>
      </c>
    </row>
    <row r="64" spans="1:20" x14ac:dyDescent="0.25">
      <c r="A64" s="7">
        <v>63</v>
      </c>
      <c r="B64" t="s">
        <v>74</v>
      </c>
      <c r="C64" s="5">
        <v>36</v>
      </c>
      <c r="D64">
        <v>29</v>
      </c>
      <c r="E64">
        <v>104</v>
      </c>
      <c r="F64">
        <v>23</v>
      </c>
      <c r="G64">
        <v>5</v>
      </c>
      <c r="H64">
        <v>0</v>
      </c>
      <c r="I64" s="9">
        <v>1491915.9</v>
      </c>
      <c r="J64">
        <v>280.2</v>
      </c>
      <c r="K64">
        <v>73.900000000000006</v>
      </c>
      <c r="L64">
        <v>66.8</v>
      </c>
      <c r="M64">
        <v>1.8089999999999999</v>
      </c>
      <c r="N64">
        <v>53.9</v>
      </c>
      <c r="O64">
        <v>5</v>
      </c>
      <c r="P64">
        <v>319</v>
      </c>
      <c r="Q64">
        <v>1210</v>
      </c>
      <c r="R64">
        <v>271</v>
      </c>
      <c r="S64" s="31">
        <f t="shared" si="2"/>
        <v>3.0673076923076925</v>
      </c>
      <c r="T64" s="14">
        <f t="shared" si="1"/>
        <v>51445.375862068962</v>
      </c>
    </row>
    <row r="65" spans="1:20" x14ac:dyDescent="0.25">
      <c r="A65" s="7">
        <v>64</v>
      </c>
      <c r="B65" t="s">
        <v>37</v>
      </c>
      <c r="C65" s="5">
        <v>34</v>
      </c>
      <c r="D65">
        <v>25</v>
      </c>
      <c r="E65">
        <v>87</v>
      </c>
      <c r="F65">
        <v>19</v>
      </c>
      <c r="G65">
        <v>4</v>
      </c>
      <c r="H65">
        <v>0</v>
      </c>
      <c r="I65" s="9">
        <v>1488504.5</v>
      </c>
      <c r="J65">
        <v>287.7</v>
      </c>
      <c r="K65">
        <v>67.599999999999994</v>
      </c>
      <c r="L65">
        <v>65</v>
      </c>
      <c r="M65">
        <v>1.758</v>
      </c>
      <c r="N65">
        <v>52.9</v>
      </c>
      <c r="O65">
        <v>3</v>
      </c>
      <c r="P65">
        <v>298</v>
      </c>
      <c r="Q65">
        <v>962</v>
      </c>
      <c r="R65">
        <v>204</v>
      </c>
      <c r="S65" s="31">
        <f t="shared" si="2"/>
        <v>3.4252873563218391</v>
      </c>
      <c r="T65" s="14">
        <f t="shared" si="1"/>
        <v>59540.18</v>
      </c>
    </row>
    <row r="66" spans="1:20" x14ac:dyDescent="0.25">
      <c r="A66" s="7">
        <v>65</v>
      </c>
      <c r="B66" t="s">
        <v>240</v>
      </c>
      <c r="C66" s="5">
        <v>34</v>
      </c>
      <c r="D66">
        <v>15</v>
      </c>
      <c r="E66">
        <v>50</v>
      </c>
      <c r="F66">
        <v>12</v>
      </c>
      <c r="G66">
        <v>1</v>
      </c>
      <c r="H66">
        <v>0</v>
      </c>
      <c r="I66" s="9">
        <v>1488214.1</v>
      </c>
      <c r="J66">
        <v>283.39999999999998</v>
      </c>
      <c r="K66">
        <v>59.8</v>
      </c>
      <c r="L66">
        <v>58.6</v>
      </c>
      <c r="M66">
        <v>1.7889999999999999</v>
      </c>
      <c r="N66">
        <v>58.1</v>
      </c>
      <c r="O66">
        <v>3</v>
      </c>
      <c r="P66">
        <v>145</v>
      </c>
      <c r="Q66">
        <v>575</v>
      </c>
      <c r="R66">
        <v>158</v>
      </c>
      <c r="S66" s="31">
        <f t="shared" ref="S66:S97" si="3">P66/E66</f>
        <v>2.9</v>
      </c>
      <c r="T66" s="14">
        <f t="shared" si="1"/>
        <v>99214.273333333345</v>
      </c>
    </row>
    <row r="67" spans="1:20" x14ac:dyDescent="0.25">
      <c r="A67" s="7">
        <v>66</v>
      </c>
      <c r="B67" t="s">
        <v>55</v>
      </c>
      <c r="C67" s="5">
        <v>42</v>
      </c>
      <c r="D67">
        <v>30</v>
      </c>
      <c r="E67">
        <v>93</v>
      </c>
      <c r="F67">
        <v>17</v>
      </c>
      <c r="G67">
        <v>3</v>
      </c>
      <c r="H67">
        <v>0</v>
      </c>
      <c r="I67" s="9">
        <v>1462893.6</v>
      </c>
      <c r="J67">
        <v>282.10000000000002</v>
      </c>
      <c r="K67">
        <v>65.900000000000006</v>
      </c>
      <c r="L67">
        <v>62.1</v>
      </c>
      <c r="M67">
        <v>1.796</v>
      </c>
      <c r="N67">
        <v>43.8</v>
      </c>
      <c r="O67">
        <v>5</v>
      </c>
      <c r="P67">
        <v>277</v>
      </c>
      <c r="Q67">
        <v>958</v>
      </c>
      <c r="R67">
        <v>251</v>
      </c>
      <c r="S67" s="31">
        <f t="shared" si="3"/>
        <v>2.978494623655914</v>
      </c>
      <c r="T67" s="14">
        <f t="shared" ref="T67:T130" si="4">I67/D67</f>
        <v>48763.12</v>
      </c>
    </row>
    <row r="68" spans="1:20" x14ac:dyDescent="0.25">
      <c r="A68" s="7">
        <v>67</v>
      </c>
      <c r="B68" t="s">
        <v>97</v>
      </c>
      <c r="C68" s="5">
        <v>32</v>
      </c>
      <c r="D68">
        <v>11</v>
      </c>
      <c r="E68">
        <v>33</v>
      </c>
      <c r="F68">
        <v>7</v>
      </c>
      <c r="G68">
        <v>3</v>
      </c>
      <c r="H68">
        <v>0</v>
      </c>
      <c r="I68" s="9">
        <v>1456650</v>
      </c>
      <c r="O68">
        <v>0</v>
      </c>
      <c r="P68">
        <v>113</v>
      </c>
      <c r="Q68">
        <v>382</v>
      </c>
      <c r="R68">
        <v>88</v>
      </c>
      <c r="S68" s="31">
        <f t="shared" si="3"/>
        <v>3.4242424242424243</v>
      </c>
      <c r="T68" s="14">
        <f t="shared" si="4"/>
        <v>132422.72727272726</v>
      </c>
    </row>
    <row r="69" spans="1:20" x14ac:dyDescent="0.25">
      <c r="A69" s="7">
        <v>68</v>
      </c>
      <c r="B69" t="s">
        <v>204</v>
      </c>
      <c r="C69" s="5">
        <v>33</v>
      </c>
      <c r="D69">
        <v>22</v>
      </c>
      <c r="E69">
        <v>69</v>
      </c>
      <c r="F69">
        <v>12</v>
      </c>
      <c r="G69">
        <v>3</v>
      </c>
      <c r="H69">
        <v>1</v>
      </c>
      <c r="I69" s="9">
        <v>1453182.9</v>
      </c>
      <c r="J69">
        <v>295.3</v>
      </c>
      <c r="K69">
        <v>62.9</v>
      </c>
      <c r="L69">
        <v>61</v>
      </c>
      <c r="M69">
        <v>1.72</v>
      </c>
      <c r="N69">
        <v>45.7</v>
      </c>
      <c r="O69">
        <v>3</v>
      </c>
      <c r="P69">
        <v>265</v>
      </c>
      <c r="Q69">
        <v>664</v>
      </c>
      <c r="R69">
        <v>173</v>
      </c>
      <c r="S69" s="31">
        <f t="shared" si="3"/>
        <v>3.8405797101449277</v>
      </c>
      <c r="T69" s="14">
        <f t="shared" si="4"/>
        <v>66053.768181818174</v>
      </c>
    </row>
    <row r="70" spans="1:20" x14ac:dyDescent="0.25">
      <c r="A70" s="7">
        <v>69</v>
      </c>
      <c r="B70" t="s">
        <v>17</v>
      </c>
      <c r="C70" s="5">
        <v>30</v>
      </c>
      <c r="D70">
        <v>31</v>
      </c>
      <c r="E70">
        <v>101</v>
      </c>
      <c r="F70">
        <v>22</v>
      </c>
      <c r="G70">
        <v>4</v>
      </c>
      <c r="H70">
        <v>0</v>
      </c>
      <c r="I70" s="9">
        <v>1449231.9</v>
      </c>
      <c r="J70">
        <v>293.8</v>
      </c>
      <c r="K70">
        <v>56.8</v>
      </c>
      <c r="L70">
        <v>65.5</v>
      </c>
      <c r="M70">
        <v>1.8029999999999999</v>
      </c>
      <c r="N70">
        <v>52.8</v>
      </c>
      <c r="O70">
        <v>9</v>
      </c>
      <c r="P70">
        <v>331</v>
      </c>
      <c r="Q70">
        <v>1147</v>
      </c>
      <c r="R70">
        <v>271</v>
      </c>
      <c r="S70" s="31">
        <f t="shared" si="3"/>
        <v>3.277227722772277</v>
      </c>
      <c r="T70" s="14">
        <f t="shared" si="4"/>
        <v>46749.416129032252</v>
      </c>
    </row>
    <row r="71" spans="1:20" x14ac:dyDescent="0.25">
      <c r="A71" s="7">
        <v>70</v>
      </c>
      <c r="B71" t="s">
        <v>168</v>
      </c>
      <c r="C71" s="5">
        <v>31</v>
      </c>
      <c r="D71">
        <v>27</v>
      </c>
      <c r="E71">
        <v>88</v>
      </c>
      <c r="F71">
        <v>16</v>
      </c>
      <c r="G71">
        <v>5</v>
      </c>
      <c r="H71">
        <v>0</v>
      </c>
      <c r="I71" s="9">
        <v>1447637.8</v>
      </c>
      <c r="J71">
        <v>275.89999999999998</v>
      </c>
      <c r="K71">
        <v>65.5</v>
      </c>
      <c r="L71">
        <v>59.5</v>
      </c>
      <c r="M71">
        <v>1.7889999999999999</v>
      </c>
      <c r="N71">
        <v>52.8</v>
      </c>
      <c r="O71">
        <v>8</v>
      </c>
      <c r="P71">
        <v>261</v>
      </c>
      <c r="Q71">
        <v>1007</v>
      </c>
      <c r="R71">
        <v>208</v>
      </c>
      <c r="S71" s="31">
        <f t="shared" si="3"/>
        <v>2.9659090909090908</v>
      </c>
      <c r="T71" s="14">
        <f t="shared" si="4"/>
        <v>53616.214814814819</v>
      </c>
    </row>
    <row r="72" spans="1:20" x14ac:dyDescent="0.25">
      <c r="A72" s="7">
        <v>71</v>
      </c>
      <c r="B72" t="s">
        <v>332</v>
      </c>
      <c r="C72" s="5">
        <v>28</v>
      </c>
      <c r="D72">
        <v>30</v>
      </c>
      <c r="E72">
        <v>102</v>
      </c>
      <c r="F72">
        <v>21</v>
      </c>
      <c r="G72">
        <v>2</v>
      </c>
      <c r="H72">
        <v>1</v>
      </c>
      <c r="I72" s="9">
        <v>1444102.5</v>
      </c>
      <c r="J72">
        <v>282.5</v>
      </c>
      <c r="K72">
        <v>72.599999999999994</v>
      </c>
      <c r="L72">
        <v>64</v>
      </c>
      <c r="M72">
        <v>1.7929999999999999</v>
      </c>
      <c r="N72">
        <v>43.6</v>
      </c>
      <c r="O72">
        <v>7</v>
      </c>
      <c r="P72">
        <v>323</v>
      </c>
      <c r="Q72">
        <v>1199</v>
      </c>
      <c r="R72">
        <v>268</v>
      </c>
      <c r="S72" s="31">
        <f t="shared" si="3"/>
        <v>3.1666666666666665</v>
      </c>
      <c r="T72" s="14">
        <f t="shared" si="4"/>
        <v>48136.75</v>
      </c>
    </row>
    <row r="73" spans="1:20" x14ac:dyDescent="0.25">
      <c r="A73" s="7">
        <v>72</v>
      </c>
      <c r="B73" t="s">
        <v>15</v>
      </c>
      <c r="C73" s="5">
        <v>41</v>
      </c>
      <c r="D73">
        <v>18</v>
      </c>
      <c r="E73">
        <v>58</v>
      </c>
      <c r="F73">
        <v>13</v>
      </c>
      <c r="G73">
        <v>2</v>
      </c>
      <c r="H73">
        <v>0</v>
      </c>
      <c r="I73" s="9">
        <v>1431965.5</v>
      </c>
      <c r="J73">
        <v>287.10000000000002</v>
      </c>
      <c r="K73">
        <v>56.8</v>
      </c>
      <c r="L73">
        <v>59.4</v>
      </c>
      <c r="M73">
        <v>1.8029999999999999</v>
      </c>
      <c r="N73">
        <v>47.1</v>
      </c>
      <c r="O73">
        <v>5</v>
      </c>
      <c r="P73">
        <v>177</v>
      </c>
      <c r="Q73">
        <v>656</v>
      </c>
      <c r="R73">
        <v>182</v>
      </c>
      <c r="S73" s="31">
        <f t="shared" si="3"/>
        <v>3.0517241379310347</v>
      </c>
      <c r="T73" s="14">
        <f t="shared" si="4"/>
        <v>79553.638888888891</v>
      </c>
    </row>
    <row r="74" spans="1:20" x14ac:dyDescent="0.25">
      <c r="A74" s="7">
        <v>73</v>
      </c>
      <c r="B74" t="s">
        <v>311</v>
      </c>
      <c r="C74" s="5">
        <v>30</v>
      </c>
      <c r="D74">
        <v>26</v>
      </c>
      <c r="E74">
        <v>83</v>
      </c>
      <c r="F74">
        <v>15</v>
      </c>
      <c r="G74">
        <v>1</v>
      </c>
      <c r="H74">
        <v>1</v>
      </c>
      <c r="I74" s="9">
        <v>1431001.5</v>
      </c>
      <c r="J74">
        <v>283.60000000000002</v>
      </c>
      <c r="K74">
        <v>61</v>
      </c>
      <c r="L74">
        <v>59.4</v>
      </c>
      <c r="M74">
        <v>1.786</v>
      </c>
      <c r="N74">
        <v>42.8</v>
      </c>
      <c r="O74">
        <v>3</v>
      </c>
      <c r="P74">
        <v>279</v>
      </c>
      <c r="Q74">
        <v>920</v>
      </c>
      <c r="R74">
        <v>261</v>
      </c>
      <c r="S74" s="31">
        <f t="shared" si="3"/>
        <v>3.3614457831325302</v>
      </c>
      <c r="T74" s="14">
        <f t="shared" si="4"/>
        <v>55038.519230769234</v>
      </c>
    </row>
    <row r="75" spans="1:20" x14ac:dyDescent="0.25">
      <c r="A75" s="7">
        <v>74</v>
      </c>
      <c r="B75" t="s">
        <v>54</v>
      </c>
      <c r="C75" s="5">
        <v>47</v>
      </c>
      <c r="D75">
        <v>27</v>
      </c>
      <c r="E75">
        <v>89</v>
      </c>
      <c r="F75">
        <v>16</v>
      </c>
      <c r="G75">
        <v>2</v>
      </c>
      <c r="H75">
        <v>0</v>
      </c>
      <c r="I75" s="9">
        <v>1420875.3</v>
      </c>
      <c r="J75">
        <v>279.7</v>
      </c>
      <c r="K75">
        <v>64.7</v>
      </c>
      <c r="L75">
        <v>62.6</v>
      </c>
      <c r="M75">
        <v>1.7969999999999999</v>
      </c>
      <c r="N75">
        <v>53.2</v>
      </c>
      <c r="O75">
        <v>5</v>
      </c>
      <c r="P75">
        <v>264</v>
      </c>
      <c r="Q75">
        <v>1004</v>
      </c>
      <c r="R75">
        <v>263</v>
      </c>
      <c r="S75" s="31">
        <f t="shared" si="3"/>
        <v>2.9662921348314608</v>
      </c>
      <c r="T75" s="14">
        <f t="shared" si="4"/>
        <v>52625.011111111111</v>
      </c>
    </row>
    <row r="76" spans="1:20" x14ac:dyDescent="0.25">
      <c r="A76" s="7">
        <v>75</v>
      </c>
      <c r="B76" t="s">
        <v>254</v>
      </c>
      <c r="C76" s="5">
        <v>38</v>
      </c>
      <c r="D76">
        <v>26</v>
      </c>
      <c r="E76">
        <v>81</v>
      </c>
      <c r="F76">
        <v>18</v>
      </c>
      <c r="G76">
        <v>4</v>
      </c>
      <c r="H76">
        <v>0</v>
      </c>
      <c r="I76" s="9">
        <v>1370771.4</v>
      </c>
      <c r="J76">
        <v>275.10000000000002</v>
      </c>
      <c r="K76">
        <v>72.3</v>
      </c>
      <c r="L76">
        <v>63.6</v>
      </c>
      <c r="M76">
        <v>1.7629999999999999</v>
      </c>
      <c r="N76">
        <v>51.7</v>
      </c>
      <c r="O76">
        <v>0</v>
      </c>
      <c r="P76">
        <v>250</v>
      </c>
      <c r="Q76">
        <v>902</v>
      </c>
      <c r="R76">
        <v>199</v>
      </c>
      <c r="S76" s="31">
        <f t="shared" si="3"/>
        <v>3.0864197530864197</v>
      </c>
      <c r="T76" s="14">
        <f t="shared" si="4"/>
        <v>52721.976923076916</v>
      </c>
    </row>
    <row r="77" spans="1:20" x14ac:dyDescent="0.25">
      <c r="A77" s="7">
        <v>76</v>
      </c>
      <c r="B77" t="s">
        <v>309</v>
      </c>
      <c r="C77" s="5">
        <v>34</v>
      </c>
      <c r="D77">
        <v>29</v>
      </c>
      <c r="E77">
        <v>98</v>
      </c>
      <c r="F77">
        <v>19</v>
      </c>
      <c r="G77">
        <v>3</v>
      </c>
      <c r="H77">
        <v>0</v>
      </c>
      <c r="I77" s="9">
        <v>1361531.5</v>
      </c>
      <c r="J77">
        <v>294.8</v>
      </c>
      <c r="K77">
        <v>59.4</v>
      </c>
      <c r="L77">
        <v>68.400000000000006</v>
      </c>
      <c r="M77">
        <v>1.7829999999999999</v>
      </c>
      <c r="N77">
        <v>51.3</v>
      </c>
      <c r="O77">
        <v>9</v>
      </c>
      <c r="P77">
        <v>311</v>
      </c>
      <c r="Q77">
        <v>985</v>
      </c>
      <c r="R77">
        <v>268</v>
      </c>
      <c r="S77" s="31">
        <f t="shared" si="3"/>
        <v>3.1734693877551021</v>
      </c>
      <c r="T77" s="14">
        <f t="shared" si="4"/>
        <v>46949.362068965514</v>
      </c>
    </row>
    <row r="78" spans="1:20" x14ac:dyDescent="0.25">
      <c r="A78" s="7">
        <v>77</v>
      </c>
      <c r="B78" t="s">
        <v>19</v>
      </c>
      <c r="C78" s="5">
        <v>45</v>
      </c>
      <c r="D78">
        <v>24</v>
      </c>
      <c r="E78">
        <v>81</v>
      </c>
      <c r="F78">
        <v>18</v>
      </c>
      <c r="G78">
        <v>3</v>
      </c>
      <c r="H78">
        <v>0</v>
      </c>
      <c r="I78" s="9">
        <v>1359620.4</v>
      </c>
      <c r="J78">
        <v>278.60000000000002</v>
      </c>
      <c r="K78">
        <v>73.599999999999994</v>
      </c>
      <c r="L78">
        <v>65.099999999999994</v>
      </c>
      <c r="M78">
        <v>1.7729999999999999</v>
      </c>
      <c r="N78">
        <v>53.4</v>
      </c>
      <c r="O78">
        <v>2</v>
      </c>
      <c r="P78">
        <v>287</v>
      </c>
      <c r="Q78">
        <v>915</v>
      </c>
      <c r="R78">
        <v>227</v>
      </c>
      <c r="S78" s="31">
        <f t="shared" si="3"/>
        <v>3.5432098765432101</v>
      </c>
      <c r="T78" s="14">
        <f t="shared" si="4"/>
        <v>56650.85</v>
      </c>
    </row>
    <row r="79" spans="1:20" x14ac:dyDescent="0.25">
      <c r="A79" s="7">
        <v>78</v>
      </c>
      <c r="B79" t="s">
        <v>333</v>
      </c>
      <c r="C79" s="5">
        <v>31</v>
      </c>
      <c r="D79">
        <v>32</v>
      </c>
      <c r="E79">
        <v>114</v>
      </c>
      <c r="F79">
        <v>24</v>
      </c>
      <c r="G79">
        <v>4</v>
      </c>
      <c r="H79">
        <v>0</v>
      </c>
      <c r="I79" s="9">
        <v>1352704.9</v>
      </c>
      <c r="J79">
        <v>293.2</v>
      </c>
      <c r="K79">
        <v>62.2</v>
      </c>
      <c r="L79">
        <v>63.9</v>
      </c>
      <c r="M79">
        <v>1.7829999999999999</v>
      </c>
      <c r="N79">
        <v>52.4</v>
      </c>
      <c r="O79">
        <v>11</v>
      </c>
      <c r="P79">
        <v>389</v>
      </c>
      <c r="Q79">
        <v>1241</v>
      </c>
      <c r="R79">
        <v>296</v>
      </c>
      <c r="S79" s="31">
        <f t="shared" si="3"/>
        <v>3.4122807017543861</v>
      </c>
      <c r="T79" s="14">
        <f t="shared" si="4"/>
        <v>42272.028124999997</v>
      </c>
    </row>
    <row r="80" spans="1:20" x14ac:dyDescent="0.25">
      <c r="A80" s="7">
        <v>79</v>
      </c>
      <c r="B80" t="s">
        <v>98</v>
      </c>
      <c r="C80" s="5">
        <v>40</v>
      </c>
      <c r="D80">
        <v>32</v>
      </c>
      <c r="E80">
        <v>110</v>
      </c>
      <c r="F80">
        <v>22</v>
      </c>
      <c r="G80">
        <v>3</v>
      </c>
      <c r="H80">
        <v>0</v>
      </c>
      <c r="I80" s="9">
        <v>1350002.4</v>
      </c>
      <c r="J80">
        <v>276.3</v>
      </c>
      <c r="K80">
        <v>61.7</v>
      </c>
      <c r="L80">
        <v>63.2</v>
      </c>
      <c r="M80">
        <v>1.7769999999999999</v>
      </c>
      <c r="N80">
        <v>44</v>
      </c>
      <c r="O80">
        <v>5</v>
      </c>
      <c r="P80">
        <v>364</v>
      </c>
      <c r="Q80">
        <v>1191</v>
      </c>
      <c r="R80">
        <v>291</v>
      </c>
      <c r="S80" s="31">
        <f t="shared" si="3"/>
        <v>3.3090909090909091</v>
      </c>
      <c r="T80" s="14">
        <f t="shared" si="4"/>
        <v>42187.574999999997</v>
      </c>
    </row>
    <row r="81" spans="1:20" x14ac:dyDescent="0.25">
      <c r="A81" s="7">
        <v>80</v>
      </c>
      <c r="B81" t="s">
        <v>65</v>
      </c>
      <c r="C81" s="5">
        <v>50</v>
      </c>
      <c r="D81">
        <v>30</v>
      </c>
      <c r="E81">
        <v>104</v>
      </c>
      <c r="F81">
        <v>22</v>
      </c>
      <c r="G81">
        <v>6</v>
      </c>
      <c r="H81">
        <v>0</v>
      </c>
      <c r="I81" s="9">
        <v>1336276.6000000001</v>
      </c>
      <c r="J81">
        <v>281.3</v>
      </c>
      <c r="K81">
        <v>64</v>
      </c>
      <c r="L81">
        <v>64.099999999999994</v>
      </c>
      <c r="M81">
        <v>1.7729999999999999</v>
      </c>
      <c r="N81">
        <v>45.7</v>
      </c>
      <c r="O81">
        <v>10</v>
      </c>
      <c r="P81">
        <v>337</v>
      </c>
      <c r="Q81">
        <v>1156</v>
      </c>
      <c r="R81">
        <v>265</v>
      </c>
      <c r="S81" s="31">
        <f t="shared" si="3"/>
        <v>3.2403846153846154</v>
      </c>
      <c r="T81" s="14">
        <f t="shared" si="4"/>
        <v>44542.553333333337</v>
      </c>
    </row>
    <row r="82" spans="1:20" x14ac:dyDescent="0.25">
      <c r="A82" s="7">
        <v>81</v>
      </c>
      <c r="B82" t="s">
        <v>334</v>
      </c>
      <c r="C82" s="5">
        <v>32</v>
      </c>
      <c r="D82">
        <v>29</v>
      </c>
      <c r="E82">
        <v>87</v>
      </c>
      <c r="F82">
        <v>13</v>
      </c>
      <c r="G82">
        <v>2</v>
      </c>
      <c r="H82">
        <v>1</v>
      </c>
      <c r="I82" s="9">
        <v>1329920.5</v>
      </c>
      <c r="J82">
        <v>285.2</v>
      </c>
      <c r="K82">
        <v>65.3</v>
      </c>
      <c r="L82">
        <v>60.5</v>
      </c>
      <c r="M82">
        <v>1.758</v>
      </c>
      <c r="N82">
        <v>51.6</v>
      </c>
      <c r="O82">
        <v>3</v>
      </c>
      <c r="P82">
        <v>287</v>
      </c>
      <c r="Q82">
        <v>917</v>
      </c>
      <c r="R82">
        <v>213</v>
      </c>
      <c r="S82" s="31">
        <f t="shared" si="3"/>
        <v>3.2988505747126435</v>
      </c>
      <c r="T82" s="14">
        <f t="shared" si="4"/>
        <v>45859.327586206899</v>
      </c>
    </row>
    <row r="83" spans="1:20" x14ac:dyDescent="0.25">
      <c r="A83" s="7">
        <v>82</v>
      </c>
      <c r="B83" t="s">
        <v>116</v>
      </c>
      <c r="C83" s="5">
        <v>40</v>
      </c>
      <c r="D83">
        <v>29</v>
      </c>
      <c r="E83">
        <v>89</v>
      </c>
      <c r="F83">
        <v>16</v>
      </c>
      <c r="G83">
        <v>2</v>
      </c>
      <c r="H83">
        <v>1</v>
      </c>
      <c r="I83" s="9">
        <v>1312837.3</v>
      </c>
      <c r="J83">
        <v>281.7</v>
      </c>
      <c r="K83">
        <v>67.599999999999994</v>
      </c>
      <c r="L83">
        <v>59.1</v>
      </c>
      <c r="M83">
        <v>1.7749999999999999</v>
      </c>
      <c r="N83">
        <v>52.5</v>
      </c>
      <c r="O83">
        <v>5</v>
      </c>
      <c r="P83">
        <v>287</v>
      </c>
      <c r="Q83">
        <v>912</v>
      </c>
      <c r="R83">
        <v>223</v>
      </c>
      <c r="S83" s="31">
        <f t="shared" si="3"/>
        <v>3.2247191011235956</v>
      </c>
      <c r="T83" s="14">
        <f t="shared" si="4"/>
        <v>45270.251724137932</v>
      </c>
    </row>
    <row r="84" spans="1:20" x14ac:dyDescent="0.25">
      <c r="A84" s="7">
        <v>83</v>
      </c>
      <c r="B84" t="s">
        <v>315</v>
      </c>
      <c r="C84" s="5">
        <v>28</v>
      </c>
      <c r="D84">
        <v>28</v>
      </c>
      <c r="E84">
        <v>98</v>
      </c>
      <c r="F84">
        <v>22</v>
      </c>
      <c r="G84">
        <v>4</v>
      </c>
      <c r="H84">
        <v>0</v>
      </c>
      <c r="I84" s="9">
        <v>1312005</v>
      </c>
      <c r="J84">
        <v>300.2</v>
      </c>
      <c r="K84">
        <v>65.2</v>
      </c>
      <c r="L84">
        <v>62.2</v>
      </c>
      <c r="M84">
        <v>1.8049999999999999</v>
      </c>
      <c r="N84">
        <v>43.3</v>
      </c>
      <c r="O84">
        <v>9</v>
      </c>
      <c r="P84">
        <v>326</v>
      </c>
      <c r="Q84">
        <v>1101</v>
      </c>
      <c r="R84">
        <v>260</v>
      </c>
      <c r="S84" s="31">
        <f t="shared" si="3"/>
        <v>3.3265306122448979</v>
      </c>
      <c r="T84" s="14">
        <f t="shared" si="4"/>
        <v>46857.321428571428</v>
      </c>
    </row>
    <row r="85" spans="1:20" x14ac:dyDescent="0.25">
      <c r="A85" s="7">
        <v>84</v>
      </c>
      <c r="B85" t="s">
        <v>316</v>
      </c>
      <c r="C85" s="5">
        <v>31</v>
      </c>
      <c r="D85">
        <v>27</v>
      </c>
      <c r="E85">
        <v>88</v>
      </c>
      <c r="F85">
        <v>17</v>
      </c>
      <c r="G85">
        <v>3</v>
      </c>
      <c r="H85">
        <v>1</v>
      </c>
      <c r="I85" s="9">
        <v>1311839.3999999999</v>
      </c>
      <c r="J85">
        <v>287.5</v>
      </c>
      <c r="K85">
        <v>58.8</v>
      </c>
      <c r="L85">
        <v>59.7</v>
      </c>
      <c r="M85">
        <v>1.758</v>
      </c>
      <c r="N85">
        <v>54.1</v>
      </c>
      <c r="O85">
        <v>10</v>
      </c>
      <c r="P85">
        <v>287</v>
      </c>
      <c r="Q85">
        <v>1017</v>
      </c>
      <c r="R85">
        <v>241</v>
      </c>
      <c r="S85" s="31">
        <f t="shared" si="3"/>
        <v>3.2613636363636362</v>
      </c>
      <c r="T85" s="14">
        <f t="shared" si="4"/>
        <v>48586.644444444442</v>
      </c>
    </row>
    <row r="86" spans="1:20" x14ac:dyDescent="0.25">
      <c r="A86" s="7">
        <v>85</v>
      </c>
      <c r="B86" t="s">
        <v>177</v>
      </c>
      <c r="C86" s="5">
        <v>47</v>
      </c>
      <c r="D86">
        <v>25</v>
      </c>
      <c r="E86">
        <v>86</v>
      </c>
      <c r="F86">
        <v>17</v>
      </c>
      <c r="G86">
        <v>3</v>
      </c>
      <c r="H86">
        <v>0</v>
      </c>
      <c r="I86" s="9">
        <v>1291113.8</v>
      </c>
      <c r="J86">
        <v>282.60000000000002</v>
      </c>
      <c r="K86">
        <v>70.400000000000006</v>
      </c>
      <c r="L86">
        <v>67</v>
      </c>
      <c r="M86">
        <v>1.7669999999999999</v>
      </c>
      <c r="N86">
        <v>43.4</v>
      </c>
      <c r="O86">
        <v>2</v>
      </c>
      <c r="P86">
        <v>306</v>
      </c>
      <c r="Q86">
        <v>963</v>
      </c>
      <c r="R86">
        <v>215</v>
      </c>
      <c r="S86" s="31">
        <f t="shared" si="3"/>
        <v>3.558139534883721</v>
      </c>
      <c r="T86" s="14">
        <f t="shared" si="4"/>
        <v>51644.552000000003</v>
      </c>
    </row>
    <row r="87" spans="1:20" x14ac:dyDescent="0.25">
      <c r="A87" s="7">
        <v>86</v>
      </c>
      <c r="B87" t="s">
        <v>110</v>
      </c>
      <c r="C87" s="5">
        <v>39</v>
      </c>
      <c r="D87">
        <v>28</v>
      </c>
      <c r="E87">
        <v>92</v>
      </c>
      <c r="F87">
        <v>20</v>
      </c>
      <c r="G87">
        <v>3</v>
      </c>
      <c r="H87">
        <v>0</v>
      </c>
      <c r="I87" s="9">
        <v>1269083.3</v>
      </c>
      <c r="J87">
        <v>288.8</v>
      </c>
      <c r="K87">
        <v>68.2</v>
      </c>
      <c r="L87">
        <v>69.099999999999994</v>
      </c>
      <c r="M87">
        <v>1.8149999999999999</v>
      </c>
      <c r="N87">
        <v>48.9</v>
      </c>
      <c r="O87">
        <v>6</v>
      </c>
      <c r="P87">
        <v>285</v>
      </c>
      <c r="Q87">
        <v>1017</v>
      </c>
      <c r="R87">
        <v>249</v>
      </c>
      <c r="S87" s="31">
        <f t="shared" si="3"/>
        <v>3.097826086956522</v>
      </c>
      <c r="T87" s="14">
        <f t="shared" si="4"/>
        <v>45324.403571428571</v>
      </c>
    </row>
    <row r="88" spans="1:20" x14ac:dyDescent="0.25">
      <c r="A88" s="7">
        <v>87</v>
      </c>
      <c r="B88" t="s">
        <v>20</v>
      </c>
      <c r="C88" s="5">
        <v>43</v>
      </c>
      <c r="D88">
        <v>29</v>
      </c>
      <c r="E88">
        <v>95</v>
      </c>
      <c r="F88">
        <v>19</v>
      </c>
      <c r="G88">
        <v>2</v>
      </c>
      <c r="H88">
        <v>0</v>
      </c>
      <c r="I88" s="9">
        <v>1265058.8</v>
      </c>
      <c r="J88">
        <v>282</v>
      </c>
      <c r="K88">
        <v>61</v>
      </c>
      <c r="L88">
        <v>64.599999999999994</v>
      </c>
      <c r="M88">
        <v>1.7889999999999999</v>
      </c>
      <c r="N88">
        <v>52.6</v>
      </c>
      <c r="O88">
        <v>10</v>
      </c>
      <c r="P88">
        <v>323</v>
      </c>
      <c r="Q88">
        <v>1079</v>
      </c>
      <c r="R88">
        <v>262</v>
      </c>
      <c r="S88" s="31">
        <f t="shared" si="3"/>
        <v>3.4</v>
      </c>
      <c r="T88" s="14">
        <f t="shared" si="4"/>
        <v>43622.717241379309</v>
      </c>
    </row>
    <row r="89" spans="1:20" x14ac:dyDescent="0.25">
      <c r="A89" s="7">
        <v>88</v>
      </c>
      <c r="B89" t="s">
        <v>252</v>
      </c>
      <c r="C89" s="5">
        <v>27</v>
      </c>
      <c r="D89">
        <v>24</v>
      </c>
      <c r="E89">
        <v>72</v>
      </c>
      <c r="F89">
        <v>12</v>
      </c>
      <c r="G89">
        <v>3</v>
      </c>
      <c r="H89">
        <v>0</v>
      </c>
      <c r="I89" s="9">
        <v>1214899.8</v>
      </c>
      <c r="J89">
        <v>293.60000000000002</v>
      </c>
      <c r="K89">
        <v>65.7</v>
      </c>
      <c r="L89">
        <v>61.7</v>
      </c>
      <c r="M89">
        <v>1.7729999999999999</v>
      </c>
      <c r="N89">
        <v>43.6</v>
      </c>
      <c r="O89">
        <v>3</v>
      </c>
      <c r="P89">
        <v>242</v>
      </c>
      <c r="Q89">
        <v>787</v>
      </c>
      <c r="R89">
        <v>194</v>
      </c>
      <c r="S89" s="31">
        <f t="shared" si="3"/>
        <v>3.3611111111111112</v>
      </c>
      <c r="T89" s="14">
        <f t="shared" si="4"/>
        <v>50620.825000000004</v>
      </c>
    </row>
    <row r="90" spans="1:20" x14ac:dyDescent="0.25">
      <c r="A90" s="7">
        <v>89</v>
      </c>
      <c r="B90" t="s">
        <v>275</v>
      </c>
      <c r="C90" s="5">
        <v>30</v>
      </c>
      <c r="D90">
        <v>30</v>
      </c>
      <c r="E90">
        <v>94</v>
      </c>
      <c r="F90">
        <v>16</v>
      </c>
      <c r="G90">
        <v>5</v>
      </c>
      <c r="H90">
        <v>0</v>
      </c>
      <c r="I90" s="9">
        <v>1212018.3999999999</v>
      </c>
      <c r="J90">
        <v>294.8</v>
      </c>
      <c r="K90">
        <v>61.4</v>
      </c>
      <c r="L90">
        <v>67.400000000000006</v>
      </c>
      <c r="M90">
        <v>1.8120000000000001</v>
      </c>
      <c r="N90">
        <v>50</v>
      </c>
      <c r="O90">
        <v>6</v>
      </c>
      <c r="P90">
        <v>295</v>
      </c>
      <c r="Q90">
        <v>955</v>
      </c>
      <c r="R90">
        <v>256</v>
      </c>
      <c r="S90" s="31">
        <f t="shared" si="3"/>
        <v>3.1382978723404253</v>
      </c>
      <c r="T90" s="14">
        <f t="shared" si="4"/>
        <v>40400.613333333327</v>
      </c>
    </row>
    <row r="91" spans="1:20" x14ac:dyDescent="0.25">
      <c r="A91" s="7">
        <v>90</v>
      </c>
      <c r="B91" t="s">
        <v>298</v>
      </c>
      <c r="C91" s="5">
        <v>46</v>
      </c>
      <c r="D91">
        <v>21</v>
      </c>
      <c r="E91">
        <v>63</v>
      </c>
      <c r="F91">
        <v>11</v>
      </c>
      <c r="G91">
        <v>3</v>
      </c>
      <c r="H91">
        <v>1</v>
      </c>
      <c r="I91" s="9">
        <v>1204559</v>
      </c>
      <c r="J91">
        <v>274.39999999999998</v>
      </c>
      <c r="K91">
        <v>68.7</v>
      </c>
      <c r="L91">
        <v>51.9</v>
      </c>
      <c r="M91">
        <v>1.776</v>
      </c>
      <c r="N91">
        <v>37.9</v>
      </c>
      <c r="O91">
        <v>2</v>
      </c>
      <c r="P91">
        <v>197</v>
      </c>
      <c r="Q91">
        <v>669</v>
      </c>
      <c r="R91">
        <v>171</v>
      </c>
      <c r="S91" s="31">
        <f t="shared" si="3"/>
        <v>3.126984126984127</v>
      </c>
      <c r="T91" s="14">
        <f t="shared" si="4"/>
        <v>57359.952380952382</v>
      </c>
    </row>
    <row r="92" spans="1:20" x14ac:dyDescent="0.25">
      <c r="A92" s="7">
        <v>91</v>
      </c>
      <c r="B92" t="s">
        <v>306</v>
      </c>
      <c r="C92" s="5">
        <v>30</v>
      </c>
      <c r="D92">
        <v>29</v>
      </c>
      <c r="E92">
        <v>98</v>
      </c>
      <c r="F92">
        <v>20</v>
      </c>
      <c r="G92">
        <v>4</v>
      </c>
      <c r="H92">
        <v>0</v>
      </c>
      <c r="I92" s="9">
        <v>1201432.5</v>
      </c>
      <c r="J92">
        <v>279.39999999999998</v>
      </c>
      <c r="K92">
        <v>69.400000000000006</v>
      </c>
      <c r="L92">
        <v>60.8</v>
      </c>
      <c r="M92">
        <v>1.748</v>
      </c>
      <c r="N92">
        <v>51.1</v>
      </c>
      <c r="O92">
        <v>2</v>
      </c>
      <c r="P92">
        <v>322</v>
      </c>
      <c r="Q92">
        <v>1050</v>
      </c>
      <c r="R92">
        <v>270</v>
      </c>
      <c r="S92" s="31">
        <f t="shared" si="3"/>
        <v>3.2857142857142856</v>
      </c>
      <c r="T92" s="14">
        <f t="shared" si="4"/>
        <v>41428.706896551725</v>
      </c>
    </row>
    <row r="93" spans="1:20" x14ac:dyDescent="0.25">
      <c r="A93" s="7">
        <v>92</v>
      </c>
      <c r="B93" t="s">
        <v>335</v>
      </c>
      <c r="C93" s="5">
        <v>31</v>
      </c>
      <c r="D93">
        <v>29</v>
      </c>
      <c r="E93">
        <v>95</v>
      </c>
      <c r="F93">
        <v>17</v>
      </c>
      <c r="G93">
        <v>3</v>
      </c>
      <c r="H93">
        <v>0</v>
      </c>
      <c r="I93" s="9">
        <v>1167607</v>
      </c>
      <c r="J93">
        <v>280.8</v>
      </c>
      <c r="K93">
        <v>66.7</v>
      </c>
      <c r="L93">
        <v>59.9</v>
      </c>
      <c r="M93">
        <v>1.782</v>
      </c>
      <c r="N93">
        <v>52.3</v>
      </c>
      <c r="O93">
        <v>4</v>
      </c>
      <c r="P93">
        <v>288</v>
      </c>
      <c r="Q93">
        <v>1037</v>
      </c>
      <c r="R93">
        <v>203</v>
      </c>
      <c r="S93" s="31">
        <f t="shared" si="3"/>
        <v>3.0315789473684212</v>
      </c>
      <c r="T93" s="14">
        <f t="shared" si="4"/>
        <v>40262.310344827587</v>
      </c>
    </row>
    <row r="94" spans="1:20" x14ac:dyDescent="0.25">
      <c r="A94" s="7">
        <v>93</v>
      </c>
      <c r="B94" t="s">
        <v>336</v>
      </c>
      <c r="C94" s="5">
        <v>30</v>
      </c>
      <c r="D94">
        <v>29</v>
      </c>
      <c r="E94">
        <v>89</v>
      </c>
      <c r="F94">
        <v>15</v>
      </c>
      <c r="G94">
        <v>5</v>
      </c>
      <c r="H94">
        <v>0</v>
      </c>
      <c r="I94" s="9">
        <v>1166976.5</v>
      </c>
      <c r="J94">
        <v>291.60000000000002</v>
      </c>
      <c r="K94">
        <v>64.400000000000006</v>
      </c>
      <c r="L94">
        <v>60.4</v>
      </c>
      <c r="M94">
        <v>1.77</v>
      </c>
      <c r="N94">
        <v>48.3</v>
      </c>
      <c r="O94">
        <v>6</v>
      </c>
      <c r="P94">
        <v>282</v>
      </c>
      <c r="Q94">
        <v>876</v>
      </c>
      <c r="R94">
        <v>239</v>
      </c>
      <c r="S94" s="31">
        <f t="shared" si="3"/>
        <v>3.1685393258426968</v>
      </c>
      <c r="T94" s="14">
        <f t="shared" si="4"/>
        <v>40240.568965517239</v>
      </c>
    </row>
    <row r="95" spans="1:20" x14ac:dyDescent="0.25">
      <c r="A95" s="7">
        <v>94</v>
      </c>
      <c r="B95" t="s">
        <v>39</v>
      </c>
      <c r="C95" s="5">
        <v>40</v>
      </c>
      <c r="D95">
        <v>28</v>
      </c>
      <c r="E95">
        <v>97</v>
      </c>
      <c r="F95">
        <v>20</v>
      </c>
      <c r="G95">
        <v>3</v>
      </c>
      <c r="H95">
        <v>0</v>
      </c>
      <c r="I95" s="9">
        <v>1164999</v>
      </c>
      <c r="J95">
        <v>294.10000000000002</v>
      </c>
      <c r="K95">
        <v>61.1</v>
      </c>
      <c r="L95">
        <v>59.7</v>
      </c>
      <c r="M95">
        <v>1.7769999999999999</v>
      </c>
      <c r="N95">
        <v>51</v>
      </c>
      <c r="O95">
        <v>5</v>
      </c>
      <c r="P95">
        <v>327</v>
      </c>
      <c r="Q95">
        <v>1093</v>
      </c>
      <c r="R95">
        <v>255</v>
      </c>
      <c r="S95" s="31">
        <f t="shared" si="3"/>
        <v>3.3711340206185567</v>
      </c>
      <c r="T95" s="14">
        <f t="shared" si="4"/>
        <v>41607.107142857145</v>
      </c>
    </row>
    <row r="96" spans="1:20" x14ac:dyDescent="0.25">
      <c r="A96" s="7">
        <v>95</v>
      </c>
      <c r="B96" t="s">
        <v>216</v>
      </c>
      <c r="C96" s="5">
        <v>32</v>
      </c>
      <c r="D96">
        <v>16</v>
      </c>
      <c r="E96">
        <v>54</v>
      </c>
      <c r="F96">
        <v>12</v>
      </c>
      <c r="G96">
        <v>4</v>
      </c>
      <c r="H96">
        <v>0</v>
      </c>
      <c r="I96" s="9">
        <v>1156414.3999999999</v>
      </c>
      <c r="J96">
        <v>299.2</v>
      </c>
      <c r="K96">
        <v>62.4</v>
      </c>
      <c r="L96">
        <v>63.3</v>
      </c>
      <c r="M96">
        <v>1.837</v>
      </c>
      <c r="N96">
        <v>38.799999999999997</v>
      </c>
      <c r="O96">
        <v>2</v>
      </c>
      <c r="P96">
        <v>170</v>
      </c>
      <c r="Q96">
        <v>545</v>
      </c>
      <c r="R96">
        <v>157</v>
      </c>
      <c r="S96" s="31">
        <f t="shared" si="3"/>
        <v>3.1481481481481484</v>
      </c>
      <c r="T96" s="14">
        <f t="shared" si="4"/>
        <v>72275.899999999994</v>
      </c>
    </row>
    <row r="97" spans="1:20" x14ac:dyDescent="0.25">
      <c r="A97" s="7">
        <v>96</v>
      </c>
      <c r="B97" t="s">
        <v>248</v>
      </c>
      <c r="C97" s="5">
        <v>35</v>
      </c>
      <c r="D97">
        <v>34</v>
      </c>
      <c r="E97">
        <v>110</v>
      </c>
      <c r="F97">
        <v>22</v>
      </c>
      <c r="G97">
        <v>2</v>
      </c>
      <c r="H97">
        <v>0</v>
      </c>
      <c r="I97" s="9">
        <v>1151558.3999999999</v>
      </c>
      <c r="J97">
        <v>278.3</v>
      </c>
      <c r="K97">
        <v>72.5</v>
      </c>
      <c r="L97">
        <v>64.599999999999994</v>
      </c>
      <c r="M97">
        <v>1.7749999999999999</v>
      </c>
      <c r="N97">
        <v>57.2</v>
      </c>
      <c r="O97">
        <v>6</v>
      </c>
      <c r="P97">
        <v>368</v>
      </c>
      <c r="Q97">
        <v>1175</v>
      </c>
      <c r="R97">
        <v>272</v>
      </c>
      <c r="S97" s="31">
        <f t="shared" si="3"/>
        <v>3.3454545454545452</v>
      </c>
      <c r="T97" s="14">
        <f t="shared" si="4"/>
        <v>33869.364705882348</v>
      </c>
    </row>
    <row r="98" spans="1:20" x14ac:dyDescent="0.25">
      <c r="A98" s="7">
        <v>97</v>
      </c>
      <c r="B98" t="s">
        <v>77</v>
      </c>
      <c r="C98" s="5">
        <v>41</v>
      </c>
      <c r="D98">
        <v>28</v>
      </c>
      <c r="E98">
        <v>84</v>
      </c>
      <c r="F98">
        <v>13</v>
      </c>
      <c r="G98">
        <v>4</v>
      </c>
      <c r="H98">
        <v>0</v>
      </c>
      <c r="I98" s="9">
        <v>1068206.6000000001</v>
      </c>
      <c r="J98">
        <v>280.7</v>
      </c>
      <c r="K98">
        <v>62.3</v>
      </c>
      <c r="L98">
        <v>61.9</v>
      </c>
      <c r="M98">
        <v>1.8029999999999999</v>
      </c>
      <c r="N98">
        <v>48</v>
      </c>
      <c r="O98">
        <v>4</v>
      </c>
      <c r="P98">
        <v>266</v>
      </c>
      <c r="Q98">
        <v>937</v>
      </c>
      <c r="R98">
        <v>232</v>
      </c>
      <c r="S98" s="31">
        <f t="shared" ref="S98:S129" si="5">P98/E98</f>
        <v>3.1666666666666665</v>
      </c>
      <c r="T98" s="14">
        <f t="shared" si="4"/>
        <v>38150.235714285714</v>
      </c>
    </row>
    <row r="99" spans="1:20" x14ac:dyDescent="0.25">
      <c r="A99" s="7">
        <v>98</v>
      </c>
      <c r="B99" t="s">
        <v>208</v>
      </c>
      <c r="C99" s="5">
        <v>34</v>
      </c>
      <c r="D99">
        <v>32</v>
      </c>
      <c r="E99">
        <v>103</v>
      </c>
      <c r="F99">
        <v>21</v>
      </c>
      <c r="G99">
        <v>2</v>
      </c>
      <c r="H99">
        <v>0</v>
      </c>
      <c r="I99" s="9">
        <v>1053422.5</v>
      </c>
      <c r="J99">
        <v>288.3</v>
      </c>
      <c r="K99">
        <v>62.4</v>
      </c>
      <c r="L99">
        <v>65.5</v>
      </c>
      <c r="M99">
        <v>1.7669999999999999</v>
      </c>
      <c r="N99">
        <v>54</v>
      </c>
      <c r="O99">
        <v>1</v>
      </c>
      <c r="P99">
        <v>341</v>
      </c>
      <c r="Q99">
        <v>1063</v>
      </c>
      <c r="R99">
        <v>270</v>
      </c>
      <c r="S99" s="31">
        <f t="shared" si="5"/>
        <v>3.3106796116504853</v>
      </c>
      <c r="T99" s="14">
        <f t="shared" si="4"/>
        <v>32919.453125</v>
      </c>
    </row>
    <row r="100" spans="1:20" x14ac:dyDescent="0.25">
      <c r="A100" s="7">
        <v>99</v>
      </c>
      <c r="B100" t="s">
        <v>207</v>
      </c>
      <c r="C100" s="5">
        <v>29</v>
      </c>
      <c r="D100">
        <v>15</v>
      </c>
      <c r="E100">
        <v>46</v>
      </c>
      <c r="F100">
        <v>10</v>
      </c>
      <c r="G100">
        <v>2</v>
      </c>
      <c r="H100">
        <v>0</v>
      </c>
      <c r="I100" s="9">
        <v>1047853.75</v>
      </c>
      <c r="J100">
        <v>286.2</v>
      </c>
      <c r="K100">
        <v>64.099999999999994</v>
      </c>
      <c r="L100">
        <v>61.9</v>
      </c>
      <c r="M100">
        <v>1.8260000000000001</v>
      </c>
      <c r="N100">
        <v>56</v>
      </c>
      <c r="O100">
        <v>5</v>
      </c>
      <c r="P100">
        <v>122</v>
      </c>
      <c r="Q100">
        <v>532</v>
      </c>
      <c r="R100">
        <v>133</v>
      </c>
      <c r="S100" s="31">
        <f t="shared" si="5"/>
        <v>2.652173913043478</v>
      </c>
      <c r="T100" s="14">
        <f t="shared" si="4"/>
        <v>69856.916666666672</v>
      </c>
    </row>
    <row r="101" spans="1:20" x14ac:dyDescent="0.25">
      <c r="A101" s="7">
        <v>100</v>
      </c>
      <c r="B101" t="s">
        <v>211</v>
      </c>
      <c r="C101" s="5">
        <v>26</v>
      </c>
      <c r="D101">
        <v>29</v>
      </c>
      <c r="E101">
        <v>99</v>
      </c>
      <c r="F101">
        <v>20</v>
      </c>
      <c r="G101">
        <v>3</v>
      </c>
      <c r="H101">
        <v>0</v>
      </c>
      <c r="I101" s="9">
        <v>1041058.56</v>
      </c>
      <c r="J101">
        <v>281.39999999999998</v>
      </c>
      <c r="K101">
        <v>67.8</v>
      </c>
      <c r="L101">
        <v>63.6</v>
      </c>
      <c r="M101">
        <v>1.7569999999999999</v>
      </c>
      <c r="N101">
        <v>57.5</v>
      </c>
      <c r="O101">
        <v>10</v>
      </c>
      <c r="P101">
        <v>331</v>
      </c>
      <c r="Q101">
        <v>1090</v>
      </c>
      <c r="R101">
        <v>253</v>
      </c>
      <c r="S101" s="31">
        <f t="shared" si="5"/>
        <v>3.3434343434343434</v>
      </c>
      <c r="T101" s="14">
        <f t="shared" si="4"/>
        <v>35898.57103448276</v>
      </c>
    </row>
    <row r="102" spans="1:20" x14ac:dyDescent="0.25">
      <c r="A102" s="7">
        <v>101</v>
      </c>
      <c r="B102" t="s">
        <v>69</v>
      </c>
      <c r="C102" s="5">
        <v>32</v>
      </c>
      <c r="D102">
        <v>27</v>
      </c>
      <c r="E102">
        <v>86</v>
      </c>
      <c r="F102">
        <v>18</v>
      </c>
      <c r="G102">
        <v>2</v>
      </c>
      <c r="H102">
        <v>0</v>
      </c>
      <c r="I102" s="9">
        <v>1039583.56</v>
      </c>
      <c r="J102">
        <v>285.60000000000002</v>
      </c>
      <c r="K102">
        <v>67.3</v>
      </c>
      <c r="L102">
        <v>62.3</v>
      </c>
      <c r="M102">
        <v>1.776</v>
      </c>
      <c r="N102">
        <v>48.4</v>
      </c>
      <c r="O102">
        <v>7</v>
      </c>
      <c r="P102">
        <v>304</v>
      </c>
      <c r="Q102">
        <v>959</v>
      </c>
      <c r="R102">
        <v>233</v>
      </c>
      <c r="S102" s="31">
        <f t="shared" si="5"/>
        <v>3.5348837209302326</v>
      </c>
      <c r="T102" s="14">
        <f t="shared" si="4"/>
        <v>38503.094814814816</v>
      </c>
    </row>
    <row r="103" spans="1:20" x14ac:dyDescent="0.25">
      <c r="A103" s="7">
        <v>102</v>
      </c>
      <c r="B103" t="s">
        <v>206</v>
      </c>
      <c r="C103" s="5">
        <v>36</v>
      </c>
      <c r="D103">
        <v>29</v>
      </c>
      <c r="E103">
        <v>100</v>
      </c>
      <c r="F103">
        <v>22</v>
      </c>
      <c r="G103">
        <v>4</v>
      </c>
      <c r="H103">
        <v>0</v>
      </c>
      <c r="I103" s="9">
        <v>1035831</v>
      </c>
      <c r="J103">
        <v>288.2</v>
      </c>
      <c r="K103">
        <v>65.2</v>
      </c>
      <c r="L103">
        <v>61.6</v>
      </c>
      <c r="M103">
        <v>1.756</v>
      </c>
      <c r="N103">
        <v>55.3</v>
      </c>
      <c r="O103">
        <v>4</v>
      </c>
      <c r="P103">
        <v>350</v>
      </c>
      <c r="Q103">
        <v>1073</v>
      </c>
      <c r="R103">
        <v>262</v>
      </c>
      <c r="S103" s="31">
        <f t="shared" si="5"/>
        <v>3.5</v>
      </c>
      <c r="T103" s="14">
        <f t="shared" si="4"/>
        <v>35718.310344827587</v>
      </c>
    </row>
    <row r="104" spans="1:20" x14ac:dyDescent="0.25">
      <c r="A104" s="7">
        <v>103</v>
      </c>
      <c r="B104" t="s">
        <v>25</v>
      </c>
      <c r="C104" s="5">
        <v>34</v>
      </c>
      <c r="D104">
        <v>28</v>
      </c>
      <c r="E104">
        <v>94</v>
      </c>
      <c r="F104">
        <v>18</v>
      </c>
      <c r="G104">
        <v>2</v>
      </c>
      <c r="H104">
        <v>0</v>
      </c>
      <c r="I104" s="9">
        <v>1016031.75</v>
      </c>
      <c r="J104">
        <v>289.3</v>
      </c>
      <c r="K104">
        <v>67.900000000000006</v>
      </c>
      <c r="L104">
        <v>63.5</v>
      </c>
      <c r="M104">
        <v>1.804</v>
      </c>
      <c r="N104">
        <v>47.2</v>
      </c>
      <c r="O104">
        <v>8</v>
      </c>
      <c r="P104">
        <v>286</v>
      </c>
      <c r="Q104">
        <v>1007</v>
      </c>
      <c r="R104">
        <v>248</v>
      </c>
      <c r="S104" s="31">
        <f t="shared" si="5"/>
        <v>3.0425531914893615</v>
      </c>
      <c r="T104" s="14">
        <f t="shared" si="4"/>
        <v>36286.848214285717</v>
      </c>
    </row>
    <row r="105" spans="1:20" x14ac:dyDescent="0.25">
      <c r="A105" s="7">
        <v>104</v>
      </c>
      <c r="B105" t="s">
        <v>285</v>
      </c>
      <c r="C105" s="5">
        <v>28</v>
      </c>
      <c r="D105">
        <v>31</v>
      </c>
      <c r="E105">
        <v>99</v>
      </c>
      <c r="F105">
        <v>18</v>
      </c>
      <c r="G105">
        <v>2</v>
      </c>
      <c r="H105">
        <v>0</v>
      </c>
      <c r="I105" s="9">
        <v>1000939.2</v>
      </c>
      <c r="J105">
        <v>296.89999999999998</v>
      </c>
      <c r="K105">
        <v>60</v>
      </c>
      <c r="L105">
        <v>65.3</v>
      </c>
      <c r="M105">
        <v>1.7709999999999999</v>
      </c>
      <c r="N105">
        <v>49.7</v>
      </c>
      <c r="O105">
        <v>7</v>
      </c>
      <c r="P105">
        <v>354</v>
      </c>
      <c r="Q105">
        <v>1102</v>
      </c>
      <c r="R105">
        <v>246</v>
      </c>
      <c r="S105" s="31">
        <f t="shared" si="5"/>
        <v>3.5757575757575757</v>
      </c>
      <c r="T105" s="14">
        <f t="shared" si="4"/>
        <v>32288.36129032258</v>
      </c>
    </row>
    <row r="106" spans="1:20" x14ac:dyDescent="0.25">
      <c r="A106" s="7">
        <v>105</v>
      </c>
      <c r="B106" t="s">
        <v>220</v>
      </c>
      <c r="C106" s="5">
        <v>30</v>
      </c>
      <c r="D106">
        <v>26</v>
      </c>
      <c r="E106">
        <v>91</v>
      </c>
      <c r="F106">
        <v>20</v>
      </c>
      <c r="G106">
        <v>2</v>
      </c>
      <c r="H106">
        <v>0</v>
      </c>
      <c r="I106" s="9">
        <v>998490.7</v>
      </c>
      <c r="J106">
        <v>298.7</v>
      </c>
      <c r="K106">
        <v>61.5</v>
      </c>
      <c r="L106">
        <v>65.400000000000006</v>
      </c>
      <c r="M106">
        <v>1.792</v>
      </c>
      <c r="N106">
        <v>46.8</v>
      </c>
      <c r="O106">
        <v>5</v>
      </c>
      <c r="P106">
        <v>292</v>
      </c>
      <c r="Q106">
        <v>990</v>
      </c>
      <c r="R106">
        <v>245</v>
      </c>
      <c r="S106" s="31">
        <f t="shared" si="5"/>
        <v>3.2087912087912089</v>
      </c>
      <c r="T106" s="14">
        <f t="shared" si="4"/>
        <v>38403.488461538458</v>
      </c>
    </row>
    <row r="107" spans="1:20" x14ac:dyDescent="0.25">
      <c r="A107" s="7">
        <v>106</v>
      </c>
      <c r="B107" t="s">
        <v>212</v>
      </c>
      <c r="C107" s="5">
        <v>51</v>
      </c>
      <c r="D107">
        <v>28</v>
      </c>
      <c r="E107">
        <v>92</v>
      </c>
      <c r="F107">
        <v>18</v>
      </c>
      <c r="G107">
        <v>3</v>
      </c>
      <c r="H107">
        <v>0</v>
      </c>
      <c r="I107" s="9">
        <v>981262.8</v>
      </c>
      <c r="J107">
        <v>287.8</v>
      </c>
      <c r="K107">
        <v>69.400000000000006</v>
      </c>
      <c r="L107">
        <v>65.900000000000006</v>
      </c>
      <c r="M107">
        <v>1.786</v>
      </c>
      <c r="N107">
        <v>51.7</v>
      </c>
      <c r="O107">
        <v>10</v>
      </c>
      <c r="P107">
        <v>310</v>
      </c>
      <c r="Q107">
        <v>984</v>
      </c>
      <c r="R107">
        <v>247</v>
      </c>
      <c r="S107" s="31">
        <f t="shared" si="5"/>
        <v>3.3695652173913042</v>
      </c>
      <c r="T107" s="14">
        <f t="shared" si="4"/>
        <v>35045.1</v>
      </c>
    </row>
    <row r="108" spans="1:20" x14ac:dyDescent="0.25">
      <c r="A108" s="7">
        <v>107</v>
      </c>
      <c r="B108" t="s">
        <v>42</v>
      </c>
      <c r="C108" s="5">
        <v>43</v>
      </c>
      <c r="D108">
        <v>32</v>
      </c>
      <c r="E108">
        <v>98</v>
      </c>
      <c r="F108">
        <v>17</v>
      </c>
      <c r="G108">
        <v>3</v>
      </c>
      <c r="H108">
        <v>0</v>
      </c>
      <c r="I108" s="9">
        <v>958577.2</v>
      </c>
      <c r="J108">
        <v>284.39999999999998</v>
      </c>
      <c r="K108">
        <v>66.5</v>
      </c>
      <c r="L108">
        <v>58</v>
      </c>
      <c r="M108">
        <v>1.7809999999999999</v>
      </c>
      <c r="N108">
        <v>51.3</v>
      </c>
      <c r="O108">
        <v>2</v>
      </c>
      <c r="P108">
        <v>326</v>
      </c>
      <c r="Q108">
        <v>1014</v>
      </c>
      <c r="R108">
        <v>260</v>
      </c>
      <c r="S108" s="31">
        <f t="shared" si="5"/>
        <v>3.3265306122448979</v>
      </c>
      <c r="T108" s="14">
        <f t="shared" si="4"/>
        <v>29955.537499999999</v>
      </c>
    </row>
    <row r="109" spans="1:20" x14ac:dyDescent="0.25">
      <c r="A109" s="7">
        <v>108</v>
      </c>
      <c r="B109" t="s">
        <v>76</v>
      </c>
      <c r="C109" s="5">
        <v>44</v>
      </c>
      <c r="D109">
        <v>22</v>
      </c>
      <c r="E109">
        <v>63</v>
      </c>
      <c r="F109">
        <v>9</v>
      </c>
      <c r="G109">
        <v>2</v>
      </c>
      <c r="H109">
        <v>0</v>
      </c>
      <c r="I109" s="9">
        <v>952070</v>
      </c>
      <c r="J109">
        <v>283.8</v>
      </c>
      <c r="K109">
        <v>69.2</v>
      </c>
      <c r="L109">
        <v>64.8</v>
      </c>
      <c r="M109">
        <v>1.79</v>
      </c>
      <c r="N109">
        <v>46.5</v>
      </c>
      <c r="O109">
        <v>0</v>
      </c>
      <c r="P109">
        <v>201</v>
      </c>
      <c r="Q109">
        <v>663</v>
      </c>
      <c r="R109">
        <v>173</v>
      </c>
      <c r="S109" s="31">
        <f t="shared" si="5"/>
        <v>3.1904761904761907</v>
      </c>
      <c r="T109" s="14">
        <f t="shared" si="4"/>
        <v>43275.909090909088</v>
      </c>
    </row>
    <row r="110" spans="1:20" x14ac:dyDescent="0.25">
      <c r="A110" s="7">
        <v>109</v>
      </c>
      <c r="B110" t="s">
        <v>18</v>
      </c>
      <c r="C110" s="5">
        <v>50</v>
      </c>
      <c r="D110">
        <v>18</v>
      </c>
      <c r="E110">
        <v>61</v>
      </c>
      <c r="F110">
        <v>12</v>
      </c>
      <c r="G110">
        <v>3</v>
      </c>
      <c r="H110">
        <v>0</v>
      </c>
      <c r="I110" s="9">
        <v>949281.44</v>
      </c>
      <c r="J110">
        <v>299.8</v>
      </c>
      <c r="K110">
        <v>57.5</v>
      </c>
      <c r="L110">
        <v>65.5</v>
      </c>
      <c r="M110">
        <v>1.8009999999999999</v>
      </c>
      <c r="N110">
        <v>44.1</v>
      </c>
      <c r="O110">
        <v>7</v>
      </c>
      <c r="P110">
        <v>210</v>
      </c>
      <c r="Q110">
        <v>677</v>
      </c>
      <c r="R110">
        <v>162</v>
      </c>
      <c r="S110" s="31">
        <f t="shared" si="5"/>
        <v>3.442622950819672</v>
      </c>
      <c r="T110" s="14">
        <f t="shared" si="4"/>
        <v>52737.857777777775</v>
      </c>
    </row>
    <row r="111" spans="1:20" x14ac:dyDescent="0.25">
      <c r="A111" s="7">
        <v>110</v>
      </c>
      <c r="B111" t="s">
        <v>281</v>
      </c>
      <c r="C111" s="5">
        <v>33</v>
      </c>
      <c r="D111">
        <v>29</v>
      </c>
      <c r="E111">
        <v>94</v>
      </c>
      <c r="F111">
        <v>19</v>
      </c>
      <c r="G111">
        <v>3</v>
      </c>
      <c r="H111">
        <v>0</v>
      </c>
      <c r="I111" s="9">
        <v>945701.9</v>
      </c>
      <c r="J111">
        <v>301.8</v>
      </c>
      <c r="K111">
        <v>63.4</v>
      </c>
      <c r="L111">
        <v>64.8</v>
      </c>
      <c r="M111">
        <v>1.8</v>
      </c>
      <c r="N111">
        <v>47.2</v>
      </c>
      <c r="O111">
        <v>7</v>
      </c>
      <c r="P111">
        <v>310</v>
      </c>
      <c r="Q111">
        <v>1019</v>
      </c>
      <c r="R111">
        <v>237</v>
      </c>
      <c r="S111" s="31">
        <f t="shared" si="5"/>
        <v>3.2978723404255321</v>
      </c>
      <c r="T111" s="14">
        <f t="shared" si="4"/>
        <v>32610.410344827586</v>
      </c>
    </row>
    <row r="112" spans="1:20" x14ac:dyDescent="0.25">
      <c r="A112" s="7">
        <v>111</v>
      </c>
      <c r="B112" t="s">
        <v>94</v>
      </c>
      <c r="C112" s="5">
        <v>35</v>
      </c>
      <c r="D112">
        <v>34</v>
      </c>
      <c r="E112">
        <v>108</v>
      </c>
      <c r="F112">
        <v>19</v>
      </c>
      <c r="G112">
        <v>2</v>
      </c>
      <c r="H112">
        <v>0</v>
      </c>
      <c r="I112" s="9">
        <v>931161.75</v>
      </c>
      <c r="J112">
        <v>292</v>
      </c>
      <c r="K112">
        <v>65.599999999999994</v>
      </c>
      <c r="L112">
        <v>69.2</v>
      </c>
      <c r="M112">
        <v>1.819</v>
      </c>
      <c r="N112">
        <v>43.3</v>
      </c>
      <c r="O112">
        <v>3</v>
      </c>
      <c r="P112">
        <v>291</v>
      </c>
      <c r="Q112">
        <v>1207</v>
      </c>
      <c r="R112">
        <v>277</v>
      </c>
      <c r="S112" s="31">
        <f t="shared" si="5"/>
        <v>2.6944444444444446</v>
      </c>
      <c r="T112" s="14">
        <f t="shared" si="4"/>
        <v>27387.110294117647</v>
      </c>
    </row>
    <row r="113" spans="1:20" x14ac:dyDescent="0.25">
      <c r="A113" s="7">
        <v>112</v>
      </c>
      <c r="B113" t="s">
        <v>147</v>
      </c>
      <c r="C113" s="5">
        <v>50</v>
      </c>
      <c r="D113">
        <v>20</v>
      </c>
      <c r="E113">
        <v>69</v>
      </c>
      <c r="F113">
        <v>14</v>
      </c>
      <c r="G113">
        <v>2</v>
      </c>
      <c r="H113">
        <v>0</v>
      </c>
      <c r="I113" s="9">
        <v>924281.5</v>
      </c>
      <c r="J113">
        <v>261.60000000000002</v>
      </c>
      <c r="K113">
        <v>69.2</v>
      </c>
      <c r="L113">
        <v>54.6</v>
      </c>
      <c r="M113">
        <v>1.7490000000000001</v>
      </c>
      <c r="N113">
        <v>63.1</v>
      </c>
      <c r="O113">
        <v>2</v>
      </c>
      <c r="P113">
        <v>221</v>
      </c>
      <c r="Q113">
        <v>780</v>
      </c>
      <c r="R113">
        <v>187</v>
      </c>
      <c r="S113" s="31">
        <f t="shared" si="5"/>
        <v>3.2028985507246377</v>
      </c>
      <c r="T113" s="14">
        <f t="shared" si="4"/>
        <v>46214.074999999997</v>
      </c>
    </row>
    <row r="114" spans="1:20" x14ac:dyDescent="0.25">
      <c r="A114" s="7">
        <v>113</v>
      </c>
      <c r="B114" t="s">
        <v>277</v>
      </c>
      <c r="C114" s="5">
        <v>35</v>
      </c>
      <c r="D114">
        <v>30</v>
      </c>
      <c r="E114">
        <v>96</v>
      </c>
      <c r="F114">
        <v>17</v>
      </c>
      <c r="G114">
        <v>1</v>
      </c>
      <c r="H114">
        <v>0</v>
      </c>
      <c r="I114" s="9">
        <v>912867.44</v>
      </c>
      <c r="J114">
        <v>283.60000000000002</v>
      </c>
      <c r="K114">
        <v>59.5</v>
      </c>
      <c r="L114">
        <v>59.8</v>
      </c>
      <c r="M114">
        <v>1.7410000000000001</v>
      </c>
      <c r="N114">
        <v>53.3</v>
      </c>
      <c r="O114">
        <v>5</v>
      </c>
      <c r="P114">
        <v>332</v>
      </c>
      <c r="Q114">
        <v>1008</v>
      </c>
      <c r="R114">
        <v>246</v>
      </c>
      <c r="S114" s="31">
        <f t="shared" si="5"/>
        <v>3.4583333333333335</v>
      </c>
      <c r="T114" s="14">
        <f t="shared" si="4"/>
        <v>30428.914666666664</v>
      </c>
    </row>
    <row r="115" spans="1:20" x14ac:dyDescent="0.25">
      <c r="A115" s="7">
        <v>114</v>
      </c>
      <c r="B115" t="s">
        <v>268</v>
      </c>
      <c r="C115" s="5">
        <v>35</v>
      </c>
      <c r="D115">
        <v>21</v>
      </c>
      <c r="E115">
        <v>63</v>
      </c>
      <c r="F115">
        <v>10</v>
      </c>
      <c r="G115">
        <v>2</v>
      </c>
      <c r="H115">
        <v>1</v>
      </c>
      <c r="I115" s="9">
        <v>911194</v>
      </c>
      <c r="J115">
        <v>286.89999999999998</v>
      </c>
      <c r="K115">
        <v>62.6</v>
      </c>
      <c r="L115">
        <v>64.7</v>
      </c>
      <c r="M115">
        <v>1.8009999999999999</v>
      </c>
      <c r="N115">
        <v>43.5</v>
      </c>
      <c r="O115">
        <v>8</v>
      </c>
      <c r="P115">
        <v>174</v>
      </c>
      <c r="Q115">
        <v>644</v>
      </c>
      <c r="R115">
        <v>157</v>
      </c>
      <c r="S115" s="31">
        <f t="shared" si="5"/>
        <v>2.7619047619047619</v>
      </c>
      <c r="T115" s="14">
        <f t="shared" si="4"/>
        <v>43390.190476190473</v>
      </c>
    </row>
    <row r="116" spans="1:20" x14ac:dyDescent="0.25">
      <c r="A116" s="7">
        <v>115</v>
      </c>
      <c r="B116" t="s">
        <v>205</v>
      </c>
      <c r="C116" s="5">
        <v>35</v>
      </c>
      <c r="D116">
        <v>32</v>
      </c>
      <c r="E116">
        <v>102</v>
      </c>
      <c r="F116">
        <v>20</v>
      </c>
      <c r="G116">
        <v>1</v>
      </c>
      <c r="H116">
        <v>0</v>
      </c>
      <c r="I116" s="9">
        <v>903966.6</v>
      </c>
      <c r="J116">
        <v>292.7</v>
      </c>
      <c r="K116">
        <v>62.1</v>
      </c>
      <c r="L116">
        <v>64.599999999999994</v>
      </c>
      <c r="M116">
        <v>1.806</v>
      </c>
      <c r="N116">
        <v>52.7</v>
      </c>
      <c r="O116">
        <v>8</v>
      </c>
      <c r="P116">
        <v>325</v>
      </c>
      <c r="Q116">
        <v>1087</v>
      </c>
      <c r="R116">
        <v>256</v>
      </c>
      <c r="S116" s="31">
        <f t="shared" si="5"/>
        <v>3.1862745098039214</v>
      </c>
      <c r="T116" s="14">
        <f t="shared" si="4"/>
        <v>28248.956249999999</v>
      </c>
    </row>
    <row r="117" spans="1:20" x14ac:dyDescent="0.25">
      <c r="A117" s="7">
        <v>116</v>
      </c>
      <c r="B117" t="s">
        <v>280</v>
      </c>
      <c r="C117" s="5">
        <v>36</v>
      </c>
      <c r="D117">
        <v>35</v>
      </c>
      <c r="E117">
        <v>113</v>
      </c>
      <c r="F117">
        <v>22</v>
      </c>
      <c r="G117">
        <v>3</v>
      </c>
      <c r="H117">
        <v>0</v>
      </c>
      <c r="I117" s="9">
        <v>899215.2</v>
      </c>
      <c r="J117">
        <v>288.39999999999998</v>
      </c>
      <c r="K117">
        <v>56.4</v>
      </c>
      <c r="L117">
        <v>59</v>
      </c>
      <c r="M117">
        <v>1.7629999999999999</v>
      </c>
      <c r="N117">
        <v>48.2</v>
      </c>
      <c r="O117">
        <v>9</v>
      </c>
      <c r="P117">
        <v>361</v>
      </c>
      <c r="Q117">
        <v>1179</v>
      </c>
      <c r="R117">
        <v>289</v>
      </c>
      <c r="S117" s="31">
        <f t="shared" si="5"/>
        <v>3.1946902654867255</v>
      </c>
      <c r="T117" s="14">
        <f t="shared" si="4"/>
        <v>25691.862857142856</v>
      </c>
    </row>
    <row r="118" spans="1:20" x14ac:dyDescent="0.25">
      <c r="A118" s="7">
        <v>117</v>
      </c>
      <c r="B118" t="s">
        <v>43</v>
      </c>
      <c r="C118" s="5">
        <v>39</v>
      </c>
      <c r="D118">
        <v>25</v>
      </c>
      <c r="E118">
        <v>75</v>
      </c>
      <c r="F118">
        <v>13</v>
      </c>
      <c r="G118">
        <v>4</v>
      </c>
      <c r="H118">
        <v>0</v>
      </c>
      <c r="I118" s="9">
        <v>893997.94</v>
      </c>
      <c r="J118">
        <v>283.39999999999998</v>
      </c>
      <c r="K118">
        <v>65.400000000000006</v>
      </c>
      <c r="L118">
        <v>58.1</v>
      </c>
      <c r="M118">
        <v>1.806</v>
      </c>
      <c r="N118">
        <v>42.9</v>
      </c>
      <c r="O118">
        <v>1</v>
      </c>
      <c r="P118">
        <v>232</v>
      </c>
      <c r="Q118">
        <v>838</v>
      </c>
      <c r="R118">
        <v>222</v>
      </c>
      <c r="S118" s="31">
        <f t="shared" si="5"/>
        <v>3.0933333333333333</v>
      </c>
      <c r="T118" s="14">
        <f t="shared" si="4"/>
        <v>35759.917600000001</v>
      </c>
    </row>
    <row r="119" spans="1:20" x14ac:dyDescent="0.25">
      <c r="A119" s="7">
        <v>118</v>
      </c>
      <c r="B119" t="s">
        <v>289</v>
      </c>
      <c r="C119" s="5">
        <v>27</v>
      </c>
      <c r="D119">
        <v>32</v>
      </c>
      <c r="E119">
        <v>103</v>
      </c>
      <c r="F119">
        <v>20</v>
      </c>
      <c r="G119">
        <v>3</v>
      </c>
      <c r="H119">
        <v>0</v>
      </c>
      <c r="I119" s="9">
        <v>890488.56</v>
      </c>
      <c r="J119">
        <v>298.39999999999998</v>
      </c>
      <c r="K119">
        <v>54.3</v>
      </c>
      <c r="L119">
        <v>61.7</v>
      </c>
      <c r="M119">
        <v>1.7809999999999999</v>
      </c>
      <c r="N119">
        <v>39.700000000000003</v>
      </c>
      <c r="O119">
        <v>6</v>
      </c>
      <c r="P119">
        <v>346</v>
      </c>
      <c r="Q119">
        <v>1066</v>
      </c>
      <c r="R119">
        <v>289</v>
      </c>
      <c r="S119" s="31">
        <f t="shared" si="5"/>
        <v>3.3592233009708736</v>
      </c>
      <c r="T119" s="14">
        <f t="shared" si="4"/>
        <v>27827.767500000002</v>
      </c>
    </row>
    <row r="120" spans="1:20" x14ac:dyDescent="0.25">
      <c r="A120" s="7">
        <v>119</v>
      </c>
      <c r="B120" t="s">
        <v>117</v>
      </c>
      <c r="C120" s="5">
        <v>33</v>
      </c>
      <c r="D120">
        <v>21</v>
      </c>
      <c r="E120">
        <v>61</v>
      </c>
      <c r="F120">
        <v>9</v>
      </c>
      <c r="G120">
        <v>1</v>
      </c>
      <c r="H120">
        <v>1</v>
      </c>
      <c r="I120" s="9">
        <v>884367.4</v>
      </c>
      <c r="J120">
        <v>283</v>
      </c>
      <c r="K120">
        <v>64.2</v>
      </c>
      <c r="L120">
        <v>58.6</v>
      </c>
      <c r="M120">
        <v>1.82</v>
      </c>
      <c r="N120">
        <v>51.3</v>
      </c>
      <c r="O120">
        <v>4</v>
      </c>
      <c r="P120">
        <v>153</v>
      </c>
      <c r="Q120">
        <v>647</v>
      </c>
      <c r="R120">
        <v>155</v>
      </c>
      <c r="S120" s="31">
        <f t="shared" si="5"/>
        <v>2.5081967213114753</v>
      </c>
      <c r="T120" s="14">
        <f t="shared" si="4"/>
        <v>42112.733333333337</v>
      </c>
    </row>
    <row r="121" spans="1:20" x14ac:dyDescent="0.25">
      <c r="A121" s="7">
        <v>120</v>
      </c>
      <c r="B121" t="s">
        <v>85</v>
      </c>
      <c r="C121" s="5">
        <v>40</v>
      </c>
      <c r="D121">
        <v>25</v>
      </c>
      <c r="E121">
        <v>80</v>
      </c>
      <c r="F121">
        <v>15</v>
      </c>
      <c r="G121">
        <v>2</v>
      </c>
      <c r="H121">
        <v>0</v>
      </c>
      <c r="I121" s="9">
        <v>878215.8</v>
      </c>
      <c r="J121">
        <v>287.39999999999998</v>
      </c>
      <c r="K121">
        <v>61.8</v>
      </c>
      <c r="L121">
        <v>62.9</v>
      </c>
      <c r="M121">
        <v>1.788</v>
      </c>
      <c r="N121">
        <v>50.4</v>
      </c>
      <c r="O121">
        <v>6</v>
      </c>
      <c r="P121">
        <v>250</v>
      </c>
      <c r="Q121">
        <v>878</v>
      </c>
      <c r="R121">
        <v>213</v>
      </c>
      <c r="S121" s="31">
        <f t="shared" si="5"/>
        <v>3.125</v>
      </c>
      <c r="T121" s="14">
        <f t="shared" si="4"/>
        <v>35128.632000000005</v>
      </c>
    </row>
    <row r="122" spans="1:20" x14ac:dyDescent="0.25">
      <c r="A122" s="7">
        <v>121</v>
      </c>
      <c r="B122" t="s">
        <v>255</v>
      </c>
      <c r="C122" s="5">
        <v>29</v>
      </c>
      <c r="D122">
        <v>27</v>
      </c>
      <c r="E122">
        <v>96</v>
      </c>
      <c r="F122">
        <v>21</v>
      </c>
      <c r="G122">
        <v>1</v>
      </c>
      <c r="H122">
        <v>0</v>
      </c>
      <c r="I122" s="9">
        <v>878173.4</v>
      </c>
      <c r="J122">
        <v>303.8</v>
      </c>
      <c r="K122">
        <v>61.2</v>
      </c>
      <c r="L122">
        <v>68.2</v>
      </c>
      <c r="M122">
        <v>1.7969999999999999</v>
      </c>
      <c r="N122">
        <v>42.1</v>
      </c>
      <c r="O122">
        <v>12</v>
      </c>
      <c r="P122">
        <v>332</v>
      </c>
      <c r="Q122">
        <v>1065</v>
      </c>
      <c r="R122">
        <v>246</v>
      </c>
      <c r="S122" s="31">
        <f t="shared" si="5"/>
        <v>3.4583333333333335</v>
      </c>
      <c r="T122" s="14">
        <f t="shared" si="4"/>
        <v>32524.940740740742</v>
      </c>
    </row>
    <row r="123" spans="1:20" x14ac:dyDescent="0.25">
      <c r="A123" s="7">
        <v>122</v>
      </c>
      <c r="B123" t="s">
        <v>136</v>
      </c>
      <c r="C123" s="5">
        <v>40</v>
      </c>
      <c r="D123">
        <v>17</v>
      </c>
      <c r="E123">
        <v>52</v>
      </c>
      <c r="F123">
        <v>11</v>
      </c>
      <c r="G123">
        <v>1</v>
      </c>
      <c r="H123">
        <v>0</v>
      </c>
      <c r="I123" s="9">
        <v>868182.3</v>
      </c>
      <c r="J123">
        <v>300.2</v>
      </c>
      <c r="K123">
        <v>51.1</v>
      </c>
      <c r="L123">
        <v>62.6</v>
      </c>
      <c r="M123">
        <v>1.8120000000000001</v>
      </c>
      <c r="N123">
        <v>42.2</v>
      </c>
      <c r="O123">
        <v>3</v>
      </c>
      <c r="P123">
        <v>168</v>
      </c>
      <c r="Q123">
        <v>559</v>
      </c>
      <c r="R123">
        <v>161</v>
      </c>
      <c r="S123" s="31">
        <f t="shared" si="5"/>
        <v>3.2307692307692308</v>
      </c>
      <c r="T123" s="14">
        <f t="shared" si="4"/>
        <v>51069.547058823533</v>
      </c>
    </row>
    <row r="124" spans="1:20" x14ac:dyDescent="0.25">
      <c r="A124" s="7">
        <v>123</v>
      </c>
      <c r="B124" t="s">
        <v>218</v>
      </c>
      <c r="C124" s="5">
        <v>37</v>
      </c>
      <c r="D124">
        <v>15</v>
      </c>
      <c r="E124">
        <v>45</v>
      </c>
      <c r="F124">
        <v>8</v>
      </c>
      <c r="G124">
        <v>2</v>
      </c>
      <c r="H124">
        <v>0</v>
      </c>
      <c r="I124" s="9">
        <v>866785.6</v>
      </c>
      <c r="J124">
        <v>286.5</v>
      </c>
      <c r="K124">
        <v>69.3</v>
      </c>
      <c r="L124">
        <v>66</v>
      </c>
      <c r="M124">
        <v>1.8089999999999999</v>
      </c>
      <c r="N124">
        <v>56.4</v>
      </c>
      <c r="O124">
        <v>4</v>
      </c>
      <c r="P124">
        <v>130</v>
      </c>
      <c r="Q124">
        <v>515</v>
      </c>
      <c r="R124">
        <v>111</v>
      </c>
      <c r="S124" s="31">
        <f t="shared" si="5"/>
        <v>2.8888888888888888</v>
      </c>
      <c r="T124" s="14">
        <f t="shared" si="4"/>
        <v>57785.706666666665</v>
      </c>
    </row>
    <row r="125" spans="1:20" x14ac:dyDescent="0.25">
      <c r="A125" s="7">
        <v>124</v>
      </c>
      <c r="B125" t="s">
        <v>337</v>
      </c>
      <c r="C125" s="5">
        <v>37</v>
      </c>
      <c r="D125">
        <v>29</v>
      </c>
      <c r="E125">
        <v>88</v>
      </c>
      <c r="F125">
        <v>14</v>
      </c>
      <c r="G125">
        <v>3</v>
      </c>
      <c r="H125">
        <v>0</v>
      </c>
      <c r="I125" s="9">
        <v>862413</v>
      </c>
      <c r="J125">
        <v>290.8</v>
      </c>
      <c r="K125">
        <v>58.1</v>
      </c>
      <c r="L125">
        <v>62.8</v>
      </c>
      <c r="M125">
        <v>1.786</v>
      </c>
      <c r="N125">
        <v>51</v>
      </c>
      <c r="O125">
        <v>6</v>
      </c>
      <c r="P125">
        <v>285</v>
      </c>
      <c r="Q125">
        <v>947</v>
      </c>
      <c r="R125">
        <v>229</v>
      </c>
      <c r="S125" s="31">
        <f t="shared" si="5"/>
        <v>3.2386363636363638</v>
      </c>
      <c r="T125" s="14">
        <f t="shared" si="4"/>
        <v>29738.379310344826</v>
      </c>
    </row>
    <row r="126" spans="1:20" x14ac:dyDescent="0.25">
      <c r="A126" s="7">
        <v>125</v>
      </c>
      <c r="B126" t="s">
        <v>338</v>
      </c>
      <c r="C126" s="5">
        <v>27</v>
      </c>
      <c r="D126">
        <v>29</v>
      </c>
      <c r="E126">
        <v>98</v>
      </c>
      <c r="F126">
        <v>20</v>
      </c>
      <c r="G126">
        <v>3</v>
      </c>
      <c r="H126">
        <v>0</v>
      </c>
      <c r="I126" s="9">
        <v>852751.7</v>
      </c>
      <c r="J126">
        <v>297.10000000000002</v>
      </c>
      <c r="K126">
        <v>62.2</v>
      </c>
      <c r="L126">
        <v>62.9</v>
      </c>
      <c r="M126">
        <v>1.7709999999999999</v>
      </c>
      <c r="N126">
        <v>46.7</v>
      </c>
      <c r="O126">
        <v>7</v>
      </c>
      <c r="P126">
        <v>321</v>
      </c>
      <c r="Q126">
        <v>1003</v>
      </c>
      <c r="R126">
        <v>256</v>
      </c>
      <c r="S126" s="31">
        <f t="shared" si="5"/>
        <v>3.2755102040816326</v>
      </c>
      <c r="T126" s="14">
        <f t="shared" si="4"/>
        <v>29405.231034482757</v>
      </c>
    </row>
    <row r="127" spans="1:20" x14ac:dyDescent="0.25">
      <c r="A127" s="7">
        <v>126</v>
      </c>
      <c r="B127" t="s">
        <v>287</v>
      </c>
      <c r="C127" s="5">
        <v>40</v>
      </c>
      <c r="D127">
        <v>29</v>
      </c>
      <c r="E127">
        <v>97</v>
      </c>
      <c r="F127">
        <v>20</v>
      </c>
      <c r="G127">
        <v>1</v>
      </c>
      <c r="H127">
        <v>0</v>
      </c>
      <c r="I127" s="9">
        <v>841248.4</v>
      </c>
      <c r="J127">
        <v>274.2</v>
      </c>
      <c r="K127">
        <v>70.5</v>
      </c>
      <c r="L127">
        <v>63.4</v>
      </c>
      <c r="M127">
        <v>1.752</v>
      </c>
      <c r="N127">
        <v>49.4</v>
      </c>
      <c r="O127">
        <v>2</v>
      </c>
      <c r="P127">
        <v>322</v>
      </c>
      <c r="Q127">
        <v>1064</v>
      </c>
      <c r="R127">
        <v>241</v>
      </c>
      <c r="S127" s="31">
        <f t="shared" si="5"/>
        <v>3.3195876288659796</v>
      </c>
      <c r="T127" s="14">
        <f t="shared" si="4"/>
        <v>29008.565517241379</v>
      </c>
    </row>
    <row r="128" spans="1:20" x14ac:dyDescent="0.25">
      <c r="A128" s="7">
        <v>127</v>
      </c>
      <c r="B128" t="s">
        <v>22</v>
      </c>
      <c r="C128" s="5">
        <v>44</v>
      </c>
      <c r="D128">
        <v>28</v>
      </c>
      <c r="E128">
        <v>90</v>
      </c>
      <c r="F128">
        <v>17</v>
      </c>
      <c r="G128">
        <v>2</v>
      </c>
      <c r="H128">
        <v>0</v>
      </c>
      <c r="I128" s="9">
        <v>829395.4</v>
      </c>
      <c r="J128">
        <v>282.89999999999998</v>
      </c>
      <c r="K128">
        <v>66.5</v>
      </c>
      <c r="L128">
        <v>67.2</v>
      </c>
      <c r="M128">
        <v>1.794</v>
      </c>
      <c r="N128">
        <v>48.9</v>
      </c>
      <c r="O128">
        <v>4</v>
      </c>
      <c r="P128">
        <v>273</v>
      </c>
      <c r="Q128">
        <v>960</v>
      </c>
      <c r="R128">
        <v>222</v>
      </c>
      <c r="S128" s="31">
        <f t="shared" si="5"/>
        <v>3.0333333333333332</v>
      </c>
      <c r="T128" s="14">
        <f t="shared" si="4"/>
        <v>29621.264285714286</v>
      </c>
    </row>
    <row r="129" spans="1:20" x14ac:dyDescent="0.25">
      <c r="A129" s="7">
        <v>128</v>
      </c>
      <c r="B129" t="s">
        <v>107</v>
      </c>
      <c r="C129" s="5">
        <v>40</v>
      </c>
      <c r="D129">
        <v>35</v>
      </c>
      <c r="E129">
        <v>124</v>
      </c>
      <c r="F129">
        <v>27</v>
      </c>
      <c r="G129">
        <v>2</v>
      </c>
      <c r="H129">
        <v>0</v>
      </c>
      <c r="I129" s="9">
        <v>805897.3</v>
      </c>
      <c r="J129">
        <v>284.5</v>
      </c>
      <c r="K129">
        <v>66.5</v>
      </c>
      <c r="L129">
        <v>60.6</v>
      </c>
      <c r="M129">
        <v>1.7769999999999999</v>
      </c>
      <c r="N129">
        <v>42.6</v>
      </c>
      <c r="O129">
        <v>5</v>
      </c>
      <c r="P129">
        <v>387</v>
      </c>
      <c r="Q129">
        <v>1386</v>
      </c>
      <c r="R129">
        <v>307</v>
      </c>
      <c r="S129" s="31">
        <f t="shared" si="5"/>
        <v>3.120967741935484</v>
      </c>
      <c r="T129" s="14">
        <f t="shared" si="4"/>
        <v>23025.637142857144</v>
      </c>
    </row>
    <row r="130" spans="1:20" x14ac:dyDescent="0.25">
      <c r="A130" s="7">
        <v>129</v>
      </c>
      <c r="B130" t="s">
        <v>53</v>
      </c>
      <c r="C130" s="5">
        <v>46</v>
      </c>
      <c r="D130">
        <v>28</v>
      </c>
      <c r="E130">
        <v>92</v>
      </c>
      <c r="F130">
        <v>18</v>
      </c>
      <c r="G130">
        <v>2</v>
      </c>
      <c r="H130">
        <v>0</v>
      </c>
      <c r="I130" s="9">
        <v>802567.8</v>
      </c>
      <c r="J130">
        <v>286.89999999999998</v>
      </c>
      <c r="K130">
        <v>73.099999999999994</v>
      </c>
      <c r="L130">
        <v>64.900000000000006</v>
      </c>
      <c r="M130">
        <v>1.8420000000000001</v>
      </c>
      <c r="N130">
        <v>36.799999999999997</v>
      </c>
      <c r="O130">
        <v>8</v>
      </c>
      <c r="P130">
        <v>282</v>
      </c>
      <c r="Q130">
        <v>943</v>
      </c>
      <c r="R130">
        <v>246</v>
      </c>
      <c r="S130" s="31">
        <f t="shared" ref="S130:S161" si="6">P130/E130</f>
        <v>3.0652173913043477</v>
      </c>
      <c r="T130" s="14">
        <f t="shared" si="4"/>
        <v>28663.135714285716</v>
      </c>
    </row>
    <row r="131" spans="1:20" x14ac:dyDescent="0.25">
      <c r="A131" s="7">
        <v>130</v>
      </c>
      <c r="B131" t="s">
        <v>246</v>
      </c>
      <c r="C131" s="5">
        <v>34</v>
      </c>
      <c r="D131">
        <v>29</v>
      </c>
      <c r="E131">
        <v>80</v>
      </c>
      <c r="F131">
        <v>12</v>
      </c>
      <c r="G131">
        <v>2</v>
      </c>
      <c r="H131">
        <v>0</v>
      </c>
      <c r="I131" s="9">
        <v>800693.5</v>
      </c>
      <c r="J131">
        <v>302.2</v>
      </c>
      <c r="K131">
        <v>65.400000000000006</v>
      </c>
      <c r="L131">
        <v>66.900000000000006</v>
      </c>
      <c r="M131">
        <v>1.8180000000000001</v>
      </c>
      <c r="N131">
        <v>37.4</v>
      </c>
      <c r="O131">
        <v>10</v>
      </c>
      <c r="P131">
        <v>233</v>
      </c>
      <c r="Q131">
        <v>798</v>
      </c>
      <c r="R131">
        <v>236</v>
      </c>
      <c r="S131" s="31">
        <f t="shared" si="6"/>
        <v>2.9125000000000001</v>
      </c>
      <c r="T131" s="14">
        <f t="shared" ref="T131:T194" si="7">I131/D131</f>
        <v>27610.120689655174</v>
      </c>
    </row>
    <row r="132" spans="1:20" x14ac:dyDescent="0.25">
      <c r="A132" s="7">
        <v>131</v>
      </c>
      <c r="B132" t="s">
        <v>6</v>
      </c>
      <c r="C132" s="5">
        <v>43</v>
      </c>
      <c r="D132">
        <v>20</v>
      </c>
      <c r="E132">
        <v>69</v>
      </c>
      <c r="F132">
        <v>16</v>
      </c>
      <c r="G132">
        <v>1</v>
      </c>
      <c r="H132">
        <v>0</v>
      </c>
      <c r="I132" s="9">
        <v>799113.56</v>
      </c>
      <c r="J132">
        <v>282.2</v>
      </c>
      <c r="K132">
        <v>65.599999999999994</v>
      </c>
      <c r="L132">
        <v>65.2</v>
      </c>
      <c r="M132">
        <v>1.7669999999999999</v>
      </c>
      <c r="N132">
        <v>43.5</v>
      </c>
      <c r="O132">
        <v>4</v>
      </c>
      <c r="P132">
        <v>215</v>
      </c>
      <c r="Q132">
        <v>705</v>
      </c>
      <c r="R132">
        <v>209</v>
      </c>
      <c r="S132" s="31">
        <f t="shared" si="6"/>
        <v>3.1159420289855073</v>
      </c>
      <c r="T132" s="14">
        <f t="shared" si="7"/>
        <v>39955.678</v>
      </c>
    </row>
    <row r="133" spans="1:20" x14ac:dyDescent="0.25">
      <c r="A133" s="7">
        <v>132</v>
      </c>
      <c r="B133" t="s">
        <v>36</v>
      </c>
      <c r="C133" s="5">
        <v>51</v>
      </c>
      <c r="D133">
        <v>20</v>
      </c>
      <c r="E133">
        <v>70</v>
      </c>
      <c r="F133">
        <v>14</v>
      </c>
      <c r="G133">
        <v>1</v>
      </c>
      <c r="H133">
        <v>0</v>
      </c>
      <c r="I133" s="9">
        <v>785640.6</v>
      </c>
      <c r="J133">
        <v>279.3</v>
      </c>
      <c r="K133">
        <v>67.3</v>
      </c>
      <c r="L133">
        <v>61.6</v>
      </c>
      <c r="M133">
        <v>1.718</v>
      </c>
      <c r="N133">
        <v>55.6</v>
      </c>
      <c r="O133">
        <v>4</v>
      </c>
      <c r="P133">
        <v>241</v>
      </c>
      <c r="Q133">
        <v>703</v>
      </c>
      <c r="R133">
        <v>159</v>
      </c>
      <c r="S133" s="31">
        <f t="shared" si="6"/>
        <v>3.4428571428571431</v>
      </c>
      <c r="T133" s="14">
        <f t="shared" si="7"/>
        <v>39282.03</v>
      </c>
    </row>
    <row r="134" spans="1:20" x14ac:dyDescent="0.25">
      <c r="A134" s="7">
        <v>133</v>
      </c>
      <c r="B134" t="s">
        <v>45</v>
      </c>
      <c r="C134" s="5">
        <v>50</v>
      </c>
      <c r="D134">
        <v>25</v>
      </c>
      <c r="E134">
        <v>68</v>
      </c>
      <c r="F134">
        <v>11</v>
      </c>
      <c r="G134">
        <v>2</v>
      </c>
      <c r="H134">
        <v>0</v>
      </c>
      <c r="I134" s="9">
        <v>784809.56</v>
      </c>
      <c r="J134">
        <v>282.8</v>
      </c>
      <c r="K134">
        <v>65.400000000000006</v>
      </c>
      <c r="L134">
        <v>64.400000000000006</v>
      </c>
      <c r="M134">
        <v>1.81</v>
      </c>
      <c r="N134">
        <v>41.7</v>
      </c>
      <c r="O134">
        <v>7</v>
      </c>
      <c r="P134">
        <v>196</v>
      </c>
      <c r="Q134">
        <v>685</v>
      </c>
      <c r="R134">
        <v>196</v>
      </c>
      <c r="S134" s="31">
        <f t="shared" si="6"/>
        <v>2.8823529411764706</v>
      </c>
      <c r="T134" s="14">
        <f t="shared" si="7"/>
        <v>31392.382400000002</v>
      </c>
    </row>
    <row r="135" spans="1:20" x14ac:dyDescent="0.25">
      <c r="A135" s="7">
        <v>134</v>
      </c>
      <c r="B135" t="s">
        <v>176</v>
      </c>
      <c r="C135" s="5">
        <v>36</v>
      </c>
      <c r="D135">
        <v>33</v>
      </c>
      <c r="E135">
        <v>97</v>
      </c>
      <c r="F135">
        <v>17</v>
      </c>
      <c r="G135">
        <v>3</v>
      </c>
      <c r="H135">
        <v>0</v>
      </c>
      <c r="I135" s="9">
        <v>779664.5</v>
      </c>
      <c r="J135">
        <v>300.39999999999998</v>
      </c>
      <c r="K135">
        <v>67.7</v>
      </c>
      <c r="L135">
        <v>65.599999999999994</v>
      </c>
      <c r="M135">
        <v>1.776</v>
      </c>
      <c r="N135">
        <v>43.3</v>
      </c>
      <c r="O135">
        <v>9</v>
      </c>
      <c r="P135">
        <v>321</v>
      </c>
      <c r="Q135">
        <v>953</v>
      </c>
      <c r="R135">
        <v>221</v>
      </c>
      <c r="S135" s="31">
        <f t="shared" si="6"/>
        <v>3.3092783505154637</v>
      </c>
      <c r="T135" s="14">
        <f t="shared" si="7"/>
        <v>23626.196969696968</v>
      </c>
    </row>
    <row r="136" spans="1:20" x14ac:dyDescent="0.25">
      <c r="A136" s="7">
        <v>135</v>
      </c>
      <c r="B136" t="s">
        <v>339</v>
      </c>
      <c r="C136" s="5">
        <v>30</v>
      </c>
      <c r="D136">
        <v>31</v>
      </c>
      <c r="E136">
        <v>95</v>
      </c>
      <c r="F136">
        <v>17</v>
      </c>
      <c r="G136">
        <v>2</v>
      </c>
      <c r="H136">
        <v>0</v>
      </c>
      <c r="I136" s="9">
        <v>775899.5</v>
      </c>
      <c r="J136">
        <v>294.3</v>
      </c>
      <c r="K136">
        <v>54.5</v>
      </c>
      <c r="L136">
        <v>59.5</v>
      </c>
      <c r="M136">
        <v>1.792</v>
      </c>
      <c r="N136">
        <v>51.6</v>
      </c>
      <c r="O136">
        <v>11</v>
      </c>
      <c r="P136">
        <v>291</v>
      </c>
      <c r="Q136">
        <v>997</v>
      </c>
      <c r="R136">
        <v>272</v>
      </c>
      <c r="S136" s="31">
        <f t="shared" si="6"/>
        <v>3.0631578947368423</v>
      </c>
      <c r="T136" s="14">
        <f t="shared" si="7"/>
        <v>25029.016129032258</v>
      </c>
    </row>
    <row r="137" spans="1:20" x14ac:dyDescent="0.25">
      <c r="A137" s="7">
        <v>136</v>
      </c>
      <c r="B137" t="s">
        <v>340</v>
      </c>
      <c r="C137" s="5">
        <v>22</v>
      </c>
      <c r="D137">
        <v>28</v>
      </c>
      <c r="E137">
        <v>81</v>
      </c>
      <c r="F137">
        <v>13</v>
      </c>
      <c r="G137">
        <v>2</v>
      </c>
      <c r="H137">
        <v>0</v>
      </c>
      <c r="I137" s="9">
        <v>767393.44</v>
      </c>
      <c r="J137">
        <v>298</v>
      </c>
      <c r="K137">
        <v>60.4</v>
      </c>
      <c r="L137">
        <v>65.5</v>
      </c>
      <c r="M137">
        <v>1.766</v>
      </c>
      <c r="N137">
        <v>45.7</v>
      </c>
      <c r="O137">
        <v>9</v>
      </c>
      <c r="P137">
        <v>271</v>
      </c>
      <c r="Q137">
        <v>872</v>
      </c>
      <c r="R137">
        <v>205</v>
      </c>
      <c r="S137" s="31">
        <f t="shared" si="6"/>
        <v>3.3456790123456792</v>
      </c>
      <c r="T137" s="14">
        <f t="shared" si="7"/>
        <v>27406.908571428568</v>
      </c>
    </row>
    <row r="138" spans="1:20" x14ac:dyDescent="0.25">
      <c r="A138" s="7">
        <v>137</v>
      </c>
      <c r="B138" t="s">
        <v>90</v>
      </c>
      <c r="C138" s="5">
        <v>43</v>
      </c>
      <c r="D138">
        <v>33</v>
      </c>
      <c r="E138">
        <v>98</v>
      </c>
      <c r="F138">
        <v>18</v>
      </c>
      <c r="G138">
        <v>1</v>
      </c>
      <c r="H138">
        <v>0</v>
      </c>
      <c r="I138" s="9">
        <v>758862.3</v>
      </c>
      <c r="J138">
        <v>285.10000000000002</v>
      </c>
      <c r="K138">
        <v>69.7</v>
      </c>
      <c r="L138">
        <v>60.5</v>
      </c>
      <c r="M138">
        <v>1.819</v>
      </c>
      <c r="N138">
        <v>46.9</v>
      </c>
      <c r="O138">
        <v>6</v>
      </c>
      <c r="P138">
        <v>270</v>
      </c>
      <c r="Q138">
        <v>1046</v>
      </c>
      <c r="R138">
        <v>270</v>
      </c>
      <c r="S138" s="31">
        <f t="shared" si="6"/>
        <v>2.7551020408163267</v>
      </c>
      <c r="T138" s="14">
        <f t="shared" si="7"/>
        <v>22995.827272727274</v>
      </c>
    </row>
    <row r="139" spans="1:20" x14ac:dyDescent="0.25">
      <c r="A139" s="7">
        <v>138</v>
      </c>
      <c r="B139" t="s">
        <v>291</v>
      </c>
      <c r="C139" s="5">
        <v>32</v>
      </c>
      <c r="D139">
        <v>29</v>
      </c>
      <c r="E139">
        <v>92</v>
      </c>
      <c r="F139">
        <v>18</v>
      </c>
      <c r="G139">
        <v>2</v>
      </c>
      <c r="H139">
        <v>0</v>
      </c>
      <c r="I139" s="9">
        <v>756732.44</v>
      </c>
      <c r="J139">
        <v>311.5</v>
      </c>
      <c r="K139">
        <v>56.2</v>
      </c>
      <c r="L139">
        <v>68</v>
      </c>
      <c r="M139">
        <v>1.796</v>
      </c>
      <c r="N139">
        <v>42.9</v>
      </c>
      <c r="O139">
        <v>5</v>
      </c>
      <c r="P139">
        <v>319</v>
      </c>
      <c r="Q139">
        <v>872</v>
      </c>
      <c r="R139">
        <v>240</v>
      </c>
      <c r="S139" s="31">
        <f t="shared" si="6"/>
        <v>3.4673913043478262</v>
      </c>
      <c r="T139" s="14">
        <f t="shared" si="7"/>
        <v>26094.222068965515</v>
      </c>
    </row>
    <row r="140" spans="1:20" x14ac:dyDescent="0.25">
      <c r="A140" s="7">
        <v>139</v>
      </c>
      <c r="B140" t="s">
        <v>100</v>
      </c>
      <c r="C140" s="5">
        <v>36</v>
      </c>
      <c r="D140">
        <v>21</v>
      </c>
      <c r="E140">
        <v>58</v>
      </c>
      <c r="F140">
        <v>9</v>
      </c>
      <c r="G140">
        <v>4</v>
      </c>
      <c r="H140">
        <v>0</v>
      </c>
      <c r="I140" s="9">
        <v>743969.94</v>
      </c>
      <c r="J140">
        <v>304.39999999999998</v>
      </c>
      <c r="K140">
        <v>58.2</v>
      </c>
      <c r="L140">
        <v>57.3</v>
      </c>
      <c r="M140">
        <v>1.796</v>
      </c>
      <c r="N140">
        <v>40.299999999999997</v>
      </c>
      <c r="O140">
        <v>6</v>
      </c>
      <c r="P140">
        <v>189</v>
      </c>
      <c r="Q140">
        <v>611</v>
      </c>
      <c r="R140">
        <v>138</v>
      </c>
      <c r="S140" s="31">
        <f t="shared" si="6"/>
        <v>3.2586206896551726</v>
      </c>
      <c r="T140" s="14">
        <f t="shared" si="7"/>
        <v>35427.14</v>
      </c>
    </row>
    <row r="141" spans="1:20" x14ac:dyDescent="0.25">
      <c r="A141" s="7">
        <v>140</v>
      </c>
      <c r="B141" t="s">
        <v>52</v>
      </c>
      <c r="C141" s="5">
        <v>39</v>
      </c>
      <c r="D141">
        <v>29</v>
      </c>
      <c r="E141">
        <v>90</v>
      </c>
      <c r="F141">
        <v>17</v>
      </c>
      <c r="G141">
        <v>1</v>
      </c>
      <c r="H141">
        <v>0</v>
      </c>
      <c r="I141" s="9">
        <v>730000.7</v>
      </c>
      <c r="J141">
        <v>288.5</v>
      </c>
      <c r="K141">
        <v>66.900000000000006</v>
      </c>
      <c r="L141">
        <v>66.5</v>
      </c>
      <c r="M141">
        <v>1.7909999999999999</v>
      </c>
      <c r="N141">
        <v>54.5</v>
      </c>
      <c r="O141">
        <v>7</v>
      </c>
      <c r="P141">
        <v>271</v>
      </c>
      <c r="Q141">
        <v>950</v>
      </c>
      <c r="R141">
        <v>254</v>
      </c>
      <c r="S141" s="31">
        <f t="shared" si="6"/>
        <v>3.0111111111111111</v>
      </c>
      <c r="T141" s="14">
        <f t="shared" si="7"/>
        <v>25172.437931034481</v>
      </c>
    </row>
    <row r="142" spans="1:20" x14ac:dyDescent="0.25">
      <c r="A142" s="7">
        <v>141</v>
      </c>
      <c r="B142" t="s">
        <v>249</v>
      </c>
      <c r="C142" s="5">
        <v>32</v>
      </c>
      <c r="D142">
        <v>28</v>
      </c>
      <c r="E142">
        <v>85</v>
      </c>
      <c r="F142">
        <v>15</v>
      </c>
      <c r="G142">
        <v>1</v>
      </c>
      <c r="H142">
        <v>0</v>
      </c>
      <c r="I142" s="9">
        <v>708549.44</v>
      </c>
      <c r="J142">
        <v>295.7</v>
      </c>
      <c r="K142">
        <v>53.5</v>
      </c>
      <c r="L142">
        <v>60.5</v>
      </c>
      <c r="M142">
        <v>1.776</v>
      </c>
      <c r="N142">
        <v>46.6</v>
      </c>
      <c r="O142">
        <v>6</v>
      </c>
      <c r="P142">
        <v>272</v>
      </c>
      <c r="Q142">
        <v>908</v>
      </c>
      <c r="R142">
        <v>236</v>
      </c>
      <c r="S142" s="31">
        <f t="shared" si="6"/>
        <v>3.2</v>
      </c>
      <c r="T142" s="14">
        <f t="shared" si="7"/>
        <v>25305.337142857141</v>
      </c>
    </row>
    <row r="143" spans="1:20" x14ac:dyDescent="0.25">
      <c r="A143" s="7">
        <v>142</v>
      </c>
      <c r="B143" t="s">
        <v>49</v>
      </c>
      <c r="C143" s="5">
        <v>51</v>
      </c>
      <c r="D143">
        <v>17</v>
      </c>
      <c r="E143">
        <v>51</v>
      </c>
      <c r="F143">
        <v>8</v>
      </c>
      <c r="G143">
        <v>2</v>
      </c>
      <c r="H143">
        <v>0</v>
      </c>
      <c r="I143" s="9">
        <v>676651.4</v>
      </c>
      <c r="J143">
        <v>283.39999999999998</v>
      </c>
      <c r="K143">
        <v>64.5</v>
      </c>
      <c r="L143">
        <v>59.7</v>
      </c>
      <c r="M143">
        <v>1.8340000000000001</v>
      </c>
      <c r="N143">
        <v>53.7</v>
      </c>
      <c r="O143">
        <v>3</v>
      </c>
      <c r="P143">
        <v>147</v>
      </c>
      <c r="Q143">
        <v>583</v>
      </c>
      <c r="R143">
        <v>171</v>
      </c>
      <c r="S143" s="31">
        <f t="shared" si="6"/>
        <v>2.8823529411764706</v>
      </c>
      <c r="T143" s="14">
        <f t="shared" si="7"/>
        <v>39803.023529411767</v>
      </c>
    </row>
    <row r="144" spans="1:20" x14ac:dyDescent="0.25">
      <c r="A144" s="7">
        <v>143</v>
      </c>
      <c r="B144" t="s">
        <v>145</v>
      </c>
      <c r="C144" s="5">
        <v>45</v>
      </c>
      <c r="D144">
        <v>29</v>
      </c>
      <c r="E144">
        <v>90</v>
      </c>
      <c r="F144">
        <v>16</v>
      </c>
      <c r="G144">
        <v>0</v>
      </c>
      <c r="H144">
        <v>0</v>
      </c>
      <c r="I144" s="9">
        <v>635819.43999999994</v>
      </c>
      <c r="J144">
        <v>287.7</v>
      </c>
      <c r="K144">
        <v>60.9</v>
      </c>
      <c r="L144">
        <v>58.1</v>
      </c>
      <c r="M144">
        <v>1.776</v>
      </c>
      <c r="N144">
        <v>47.2</v>
      </c>
      <c r="O144">
        <v>3</v>
      </c>
      <c r="P144">
        <v>297</v>
      </c>
      <c r="Q144">
        <v>933</v>
      </c>
      <c r="R144">
        <v>242</v>
      </c>
      <c r="S144" s="31">
        <f t="shared" si="6"/>
        <v>3.3</v>
      </c>
      <c r="T144" s="14">
        <f t="shared" si="7"/>
        <v>21924.808275862066</v>
      </c>
    </row>
    <row r="145" spans="1:20" x14ac:dyDescent="0.25">
      <c r="A145" s="7">
        <v>144</v>
      </c>
      <c r="B145" t="s">
        <v>341</v>
      </c>
      <c r="C145" s="5">
        <v>38</v>
      </c>
      <c r="D145">
        <v>28</v>
      </c>
      <c r="E145">
        <v>89</v>
      </c>
      <c r="F145">
        <v>17</v>
      </c>
      <c r="G145">
        <v>2</v>
      </c>
      <c r="H145">
        <v>0</v>
      </c>
      <c r="I145" s="9">
        <v>624821.80000000005</v>
      </c>
      <c r="J145">
        <v>285.5</v>
      </c>
      <c r="K145">
        <v>66</v>
      </c>
      <c r="L145">
        <v>63.3</v>
      </c>
      <c r="M145">
        <v>1.819</v>
      </c>
      <c r="N145">
        <v>44.7</v>
      </c>
      <c r="O145">
        <v>6</v>
      </c>
      <c r="P145">
        <v>261</v>
      </c>
      <c r="Q145">
        <v>991</v>
      </c>
      <c r="R145">
        <v>214</v>
      </c>
      <c r="S145" s="31">
        <f t="shared" si="6"/>
        <v>2.9325842696629212</v>
      </c>
      <c r="T145" s="14">
        <f t="shared" si="7"/>
        <v>22315.064285714288</v>
      </c>
    </row>
    <row r="146" spans="1:20" x14ac:dyDescent="0.25">
      <c r="A146" s="7">
        <v>145</v>
      </c>
      <c r="B146" t="s">
        <v>265</v>
      </c>
      <c r="C146" s="5">
        <v>30</v>
      </c>
      <c r="D146">
        <v>30</v>
      </c>
      <c r="E146">
        <v>91</v>
      </c>
      <c r="F146">
        <v>15</v>
      </c>
      <c r="G146">
        <v>1</v>
      </c>
      <c r="H146">
        <v>0</v>
      </c>
      <c r="I146" s="9">
        <v>598945.25</v>
      </c>
      <c r="J146">
        <v>291.7</v>
      </c>
      <c r="K146">
        <v>62</v>
      </c>
      <c r="L146">
        <v>59.3</v>
      </c>
      <c r="M146">
        <v>1.7869999999999999</v>
      </c>
      <c r="N146">
        <v>43.6</v>
      </c>
      <c r="O146">
        <v>10</v>
      </c>
      <c r="P146">
        <v>293</v>
      </c>
      <c r="Q146">
        <v>922</v>
      </c>
      <c r="R146">
        <v>242</v>
      </c>
      <c r="S146" s="31">
        <f t="shared" si="6"/>
        <v>3.2197802197802199</v>
      </c>
      <c r="T146" s="14">
        <f t="shared" si="7"/>
        <v>19964.841666666667</v>
      </c>
    </row>
    <row r="147" spans="1:20" x14ac:dyDescent="0.25">
      <c r="A147" s="7">
        <v>146</v>
      </c>
      <c r="B147" t="s">
        <v>12</v>
      </c>
      <c r="C147" s="5">
        <v>41</v>
      </c>
      <c r="D147">
        <v>29</v>
      </c>
      <c r="E147">
        <v>87</v>
      </c>
      <c r="F147">
        <v>14</v>
      </c>
      <c r="G147">
        <v>1</v>
      </c>
      <c r="H147">
        <v>0</v>
      </c>
      <c r="I147" s="9">
        <v>590743.93999999994</v>
      </c>
      <c r="J147">
        <v>277.89999999999998</v>
      </c>
      <c r="K147">
        <v>63.1</v>
      </c>
      <c r="L147">
        <v>63.3</v>
      </c>
      <c r="M147">
        <v>1.7929999999999999</v>
      </c>
      <c r="N147">
        <v>48.7</v>
      </c>
      <c r="O147">
        <v>5</v>
      </c>
      <c r="P147">
        <v>261</v>
      </c>
      <c r="Q147">
        <v>914</v>
      </c>
      <c r="R147">
        <v>249</v>
      </c>
      <c r="S147" s="31">
        <f t="shared" si="6"/>
        <v>3</v>
      </c>
      <c r="T147" s="14">
        <f t="shared" si="7"/>
        <v>20370.480689655171</v>
      </c>
    </row>
    <row r="148" spans="1:20" x14ac:dyDescent="0.25">
      <c r="A148" s="7">
        <v>147</v>
      </c>
      <c r="B148" t="s">
        <v>217</v>
      </c>
      <c r="C148" s="5">
        <v>35</v>
      </c>
      <c r="D148">
        <v>29</v>
      </c>
      <c r="E148">
        <v>88</v>
      </c>
      <c r="F148">
        <v>14</v>
      </c>
      <c r="G148">
        <v>2</v>
      </c>
      <c r="H148">
        <v>0</v>
      </c>
      <c r="I148" s="9">
        <v>568493.56000000006</v>
      </c>
      <c r="J148">
        <v>303.3</v>
      </c>
      <c r="K148">
        <v>58.1</v>
      </c>
      <c r="L148">
        <v>64</v>
      </c>
      <c r="M148">
        <v>1.79</v>
      </c>
      <c r="N148">
        <v>50.3</v>
      </c>
      <c r="O148">
        <v>8</v>
      </c>
      <c r="P148">
        <v>298</v>
      </c>
      <c r="Q148">
        <v>920</v>
      </c>
      <c r="R148">
        <v>253</v>
      </c>
      <c r="S148" s="31">
        <f t="shared" si="6"/>
        <v>3.3863636363636362</v>
      </c>
      <c r="T148" s="14">
        <f t="shared" si="7"/>
        <v>19603.226206896554</v>
      </c>
    </row>
    <row r="149" spans="1:20" x14ac:dyDescent="0.25">
      <c r="A149" s="7">
        <v>148</v>
      </c>
      <c r="B149" t="s">
        <v>342</v>
      </c>
      <c r="C149" s="5">
        <v>34</v>
      </c>
      <c r="D149">
        <v>24</v>
      </c>
      <c r="E149">
        <v>61</v>
      </c>
      <c r="F149">
        <v>6</v>
      </c>
      <c r="G149">
        <v>1</v>
      </c>
      <c r="H149">
        <v>0</v>
      </c>
      <c r="I149" s="9">
        <v>562204.56000000006</v>
      </c>
      <c r="J149">
        <v>300.39999999999998</v>
      </c>
      <c r="K149">
        <v>59.5</v>
      </c>
      <c r="L149">
        <v>58.1</v>
      </c>
      <c r="M149">
        <v>1.7929999999999999</v>
      </c>
      <c r="N149">
        <v>53.6</v>
      </c>
      <c r="O149">
        <v>6</v>
      </c>
      <c r="P149">
        <v>208</v>
      </c>
      <c r="Q149">
        <v>584</v>
      </c>
      <c r="R149">
        <v>174</v>
      </c>
      <c r="S149" s="31">
        <f t="shared" si="6"/>
        <v>3.4098360655737703</v>
      </c>
      <c r="T149" s="14">
        <f t="shared" si="7"/>
        <v>23425.190000000002</v>
      </c>
    </row>
    <row r="150" spans="1:20" x14ac:dyDescent="0.25">
      <c r="A150" s="7">
        <v>149</v>
      </c>
      <c r="B150" t="s">
        <v>61</v>
      </c>
      <c r="C150" s="5">
        <v>40</v>
      </c>
      <c r="D150">
        <v>32</v>
      </c>
      <c r="E150">
        <v>109</v>
      </c>
      <c r="F150">
        <v>22</v>
      </c>
      <c r="G150">
        <v>0</v>
      </c>
      <c r="H150">
        <v>0</v>
      </c>
      <c r="I150" s="9">
        <v>548113.5</v>
      </c>
      <c r="J150">
        <v>284.7</v>
      </c>
      <c r="K150">
        <v>65</v>
      </c>
      <c r="L150">
        <v>64</v>
      </c>
      <c r="M150">
        <v>1.7669999999999999</v>
      </c>
      <c r="N150">
        <v>52</v>
      </c>
      <c r="O150">
        <v>9</v>
      </c>
      <c r="P150">
        <v>350</v>
      </c>
      <c r="Q150">
        <v>1108</v>
      </c>
      <c r="R150">
        <v>264</v>
      </c>
      <c r="S150" s="31">
        <f t="shared" si="6"/>
        <v>3.2110091743119265</v>
      </c>
      <c r="T150" s="14">
        <f t="shared" si="7"/>
        <v>17128.546875</v>
      </c>
    </row>
    <row r="151" spans="1:20" x14ac:dyDescent="0.25">
      <c r="A151" s="7">
        <v>150</v>
      </c>
      <c r="B151" t="s">
        <v>200</v>
      </c>
      <c r="C151" s="5">
        <v>44</v>
      </c>
      <c r="D151">
        <v>28</v>
      </c>
      <c r="E151">
        <v>92</v>
      </c>
      <c r="F151">
        <v>17</v>
      </c>
      <c r="G151">
        <v>0</v>
      </c>
      <c r="H151">
        <v>0</v>
      </c>
      <c r="I151" s="9">
        <v>537958</v>
      </c>
      <c r="J151">
        <v>284.3</v>
      </c>
      <c r="K151">
        <v>66.900000000000006</v>
      </c>
      <c r="L151">
        <v>63</v>
      </c>
      <c r="M151">
        <v>1.7869999999999999</v>
      </c>
      <c r="N151">
        <v>46</v>
      </c>
      <c r="O151">
        <v>1</v>
      </c>
      <c r="P151">
        <v>271</v>
      </c>
      <c r="Q151">
        <v>977</v>
      </c>
      <c r="R151">
        <v>268</v>
      </c>
      <c r="S151" s="31">
        <f t="shared" si="6"/>
        <v>2.9456521739130435</v>
      </c>
      <c r="T151" s="14">
        <f t="shared" si="7"/>
        <v>19212.785714285714</v>
      </c>
    </row>
    <row r="152" spans="1:20" x14ac:dyDescent="0.25">
      <c r="A152" s="7">
        <v>151</v>
      </c>
      <c r="B152" t="s">
        <v>343</v>
      </c>
      <c r="C152" s="5">
        <v>55</v>
      </c>
      <c r="D152">
        <v>4</v>
      </c>
      <c r="E152">
        <v>11</v>
      </c>
      <c r="F152">
        <v>1</v>
      </c>
      <c r="G152">
        <v>1</v>
      </c>
      <c r="H152">
        <v>0</v>
      </c>
      <c r="I152" s="9">
        <v>509617.5</v>
      </c>
      <c r="O152">
        <v>0</v>
      </c>
      <c r="P152">
        <v>26</v>
      </c>
      <c r="Q152">
        <v>124</v>
      </c>
      <c r="R152">
        <v>37</v>
      </c>
      <c r="S152" s="31">
        <f t="shared" si="6"/>
        <v>2.3636363636363638</v>
      </c>
      <c r="T152" s="14">
        <f t="shared" si="7"/>
        <v>127404.375</v>
      </c>
    </row>
    <row r="153" spans="1:20" x14ac:dyDescent="0.25">
      <c r="A153" s="7">
        <v>152</v>
      </c>
      <c r="B153" t="s">
        <v>41</v>
      </c>
      <c r="C153" s="5">
        <v>45</v>
      </c>
      <c r="D153">
        <v>28</v>
      </c>
      <c r="E153">
        <v>89</v>
      </c>
      <c r="F153">
        <v>17</v>
      </c>
      <c r="G153">
        <v>1</v>
      </c>
      <c r="H153">
        <v>0</v>
      </c>
      <c r="I153" s="9">
        <v>500155.28</v>
      </c>
      <c r="J153">
        <v>284</v>
      </c>
      <c r="K153">
        <v>62.9</v>
      </c>
      <c r="L153">
        <v>60</v>
      </c>
      <c r="M153">
        <v>1.8</v>
      </c>
      <c r="N153">
        <v>46.1</v>
      </c>
      <c r="O153">
        <v>2</v>
      </c>
      <c r="P153">
        <v>276</v>
      </c>
      <c r="Q153">
        <v>912</v>
      </c>
      <c r="R153">
        <v>242</v>
      </c>
      <c r="S153" s="31">
        <f t="shared" si="6"/>
        <v>3.101123595505618</v>
      </c>
      <c r="T153" s="14">
        <f t="shared" si="7"/>
        <v>17862.688571428571</v>
      </c>
    </row>
    <row r="154" spans="1:20" x14ac:dyDescent="0.25">
      <c r="A154" s="7">
        <v>153</v>
      </c>
      <c r="B154" t="s">
        <v>57</v>
      </c>
      <c r="C154" s="5">
        <v>49</v>
      </c>
      <c r="D154">
        <v>18</v>
      </c>
      <c r="E154">
        <v>57</v>
      </c>
      <c r="F154">
        <v>11</v>
      </c>
      <c r="G154">
        <v>1</v>
      </c>
      <c r="H154">
        <v>0</v>
      </c>
      <c r="I154" s="9">
        <v>496876.03</v>
      </c>
      <c r="J154">
        <v>293.3</v>
      </c>
      <c r="K154">
        <v>65.900000000000006</v>
      </c>
      <c r="L154">
        <v>65.3</v>
      </c>
      <c r="M154">
        <v>1.7829999999999999</v>
      </c>
      <c r="N154">
        <v>52</v>
      </c>
      <c r="O154">
        <v>3</v>
      </c>
      <c r="P154">
        <v>198</v>
      </c>
      <c r="Q154">
        <v>568</v>
      </c>
      <c r="R154">
        <v>135</v>
      </c>
      <c r="S154" s="31">
        <f t="shared" si="6"/>
        <v>3.4736842105263159</v>
      </c>
      <c r="T154" s="14">
        <f t="shared" si="7"/>
        <v>27604.22388888889</v>
      </c>
    </row>
    <row r="155" spans="1:20" x14ac:dyDescent="0.25">
      <c r="A155" s="7">
        <v>154</v>
      </c>
      <c r="B155" t="s">
        <v>344</v>
      </c>
      <c r="C155" s="5">
        <v>32</v>
      </c>
      <c r="D155">
        <v>32</v>
      </c>
      <c r="E155">
        <v>95</v>
      </c>
      <c r="F155">
        <v>16</v>
      </c>
      <c r="G155">
        <v>0</v>
      </c>
      <c r="H155">
        <v>0</v>
      </c>
      <c r="I155" s="9">
        <v>489510.28</v>
      </c>
      <c r="J155">
        <v>293.2</v>
      </c>
      <c r="K155">
        <v>58.4</v>
      </c>
      <c r="L155">
        <v>60.2</v>
      </c>
      <c r="M155">
        <v>1.8140000000000001</v>
      </c>
      <c r="N155">
        <v>47.4</v>
      </c>
      <c r="O155">
        <v>7</v>
      </c>
      <c r="P155">
        <v>267</v>
      </c>
      <c r="Q155">
        <v>1032</v>
      </c>
      <c r="R155">
        <v>265</v>
      </c>
      <c r="S155" s="31">
        <f t="shared" si="6"/>
        <v>2.8105263157894735</v>
      </c>
      <c r="T155" s="14">
        <f t="shared" si="7"/>
        <v>15297.196250000001</v>
      </c>
    </row>
    <row r="156" spans="1:20" x14ac:dyDescent="0.25">
      <c r="A156" s="7">
        <v>155</v>
      </c>
      <c r="B156" t="s">
        <v>314</v>
      </c>
      <c r="C156" s="5">
        <v>28</v>
      </c>
      <c r="D156">
        <v>29</v>
      </c>
      <c r="E156">
        <v>84</v>
      </c>
      <c r="F156">
        <v>12</v>
      </c>
      <c r="G156">
        <v>2</v>
      </c>
      <c r="H156">
        <v>0</v>
      </c>
      <c r="I156" s="9">
        <v>482405.44</v>
      </c>
      <c r="J156">
        <v>288</v>
      </c>
      <c r="K156">
        <v>66.400000000000006</v>
      </c>
      <c r="L156">
        <v>62.6</v>
      </c>
      <c r="M156">
        <v>1.8140000000000001</v>
      </c>
      <c r="N156">
        <v>40.700000000000003</v>
      </c>
      <c r="O156">
        <v>10</v>
      </c>
      <c r="P156">
        <v>237</v>
      </c>
      <c r="Q156">
        <v>853</v>
      </c>
      <c r="R156">
        <v>223</v>
      </c>
      <c r="S156" s="31">
        <f t="shared" si="6"/>
        <v>2.8214285714285716</v>
      </c>
      <c r="T156" s="14">
        <f t="shared" si="7"/>
        <v>16634.670344827588</v>
      </c>
    </row>
    <row r="157" spans="1:20" x14ac:dyDescent="0.25">
      <c r="A157" s="7">
        <v>156</v>
      </c>
      <c r="B157" t="s">
        <v>201</v>
      </c>
      <c r="C157" s="5">
        <v>37</v>
      </c>
      <c r="D157">
        <v>26</v>
      </c>
      <c r="E157">
        <v>73</v>
      </c>
      <c r="F157">
        <v>9</v>
      </c>
      <c r="G157">
        <v>1</v>
      </c>
      <c r="H157">
        <v>0</v>
      </c>
      <c r="I157" s="9">
        <v>480482.97</v>
      </c>
      <c r="J157">
        <v>290.5</v>
      </c>
      <c r="K157">
        <v>58.3</v>
      </c>
      <c r="L157">
        <v>64.099999999999994</v>
      </c>
      <c r="M157">
        <v>1.78</v>
      </c>
      <c r="N157">
        <v>48.7</v>
      </c>
      <c r="O157">
        <v>7</v>
      </c>
      <c r="P157">
        <v>231</v>
      </c>
      <c r="Q157">
        <v>692</v>
      </c>
      <c r="R157">
        <v>205</v>
      </c>
      <c r="S157" s="31">
        <f t="shared" si="6"/>
        <v>3.1643835616438358</v>
      </c>
      <c r="T157" s="14">
        <f t="shared" si="7"/>
        <v>18480.114230769228</v>
      </c>
    </row>
    <row r="158" spans="1:20" x14ac:dyDescent="0.25">
      <c r="A158" s="7">
        <v>157</v>
      </c>
      <c r="B158" t="s">
        <v>345</v>
      </c>
      <c r="C158" s="5">
        <v>38</v>
      </c>
      <c r="D158">
        <v>29</v>
      </c>
      <c r="E158">
        <v>90</v>
      </c>
      <c r="F158">
        <v>17</v>
      </c>
      <c r="G158">
        <v>1</v>
      </c>
      <c r="H158">
        <v>0</v>
      </c>
      <c r="I158" s="9">
        <v>461725.88</v>
      </c>
      <c r="J158">
        <v>288.2</v>
      </c>
      <c r="K158">
        <v>63.4</v>
      </c>
      <c r="L158">
        <v>64.5</v>
      </c>
      <c r="M158">
        <v>1.7969999999999999</v>
      </c>
      <c r="N158">
        <v>48.1</v>
      </c>
      <c r="O158">
        <v>7</v>
      </c>
      <c r="P158">
        <v>262</v>
      </c>
      <c r="Q158">
        <v>920</v>
      </c>
      <c r="R158">
        <v>233</v>
      </c>
      <c r="S158" s="31">
        <f t="shared" si="6"/>
        <v>2.911111111111111</v>
      </c>
      <c r="T158" s="14">
        <f t="shared" si="7"/>
        <v>15921.582068965517</v>
      </c>
    </row>
    <row r="159" spans="1:20" x14ac:dyDescent="0.25">
      <c r="A159" s="7">
        <v>158</v>
      </c>
      <c r="B159" t="s">
        <v>272</v>
      </c>
      <c r="C159" s="5">
        <v>34</v>
      </c>
      <c r="D159">
        <v>28</v>
      </c>
      <c r="E159">
        <v>87</v>
      </c>
      <c r="F159">
        <v>16</v>
      </c>
      <c r="G159">
        <v>1</v>
      </c>
      <c r="H159">
        <v>0</v>
      </c>
      <c r="I159" s="9">
        <v>458022.13</v>
      </c>
      <c r="J159">
        <v>285.3</v>
      </c>
      <c r="K159">
        <v>65.7</v>
      </c>
      <c r="L159">
        <v>61.5</v>
      </c>
      <c r="M159">
        <v>1.8129999999999999</v>
      </c>
      <c r="N159">
        <v>38.5</v>
      </c>
      <c r="O159">
        <v>6</v>
      </c>
      <c r="P159">
        <v>237</v>
      </c>
      <c r="Q159">
        <v>898</v>
      </c>
      <c r="R159">
        <v>251</v>
      </c>
      <c r="S159" s="31">
        <f t="shared" si="6"/>
        <v>2.7241379310344827</v>
      </c>
      <c r="T159" s="14">
        <f t="shared" si="7"/>
        <v>16357.933214285715</v>
      </c>
    </row>
    <row r="160" spans="1:20" x14ac:dyDescent="0.25">
      <c r="A160" s="7">
        <v>159</v>
      </c>
      <c r="B160" t="s">
        <v>266</v>
      </c>
      <c r="C160" s="5">
        <v>41</v>
      </c>
      <c r="D160">
        <v>16</v>
      </c>
      <c r="E160">
        <v>55</v>
      </c>
      <c r="F160">
        <v>11</v>
      </c>
      <c r="G160">
        <v>1</v>
      </c>
      <c r="H160">
        <v>0</v>
      </c>
      <c r="I160" s="9">
        <v>455002.6</v>
      </c>
      <c r="J160">
        <v>272.10000000000002</v>
      </c>
      <c r="K160">
        <v>72</v>
      </c>
      <c r="L160">
        <v>57.2</v>
      </c>
      <c r="M160">
        <v>1.7909999999999999</v>
      </c>
      <c r="N160">
        <v>59.4</v>
      </c>
      <c r="O160">
        <v>2</v>
      </c>
      <c r="P160">
        <v>174</v>
      </c>
      <c r="Q160">
        <v>557</v>
      </c>
      <c r="R160">
        <v>115</v>
      </c>
      <c r="S160" s="31">
        <f t="shared" si="6"/>
        <v>3.1636363636363636</v>
      </c>
      <c r="T160" s="14">
        <f t="shared" si="7"/>
        <v>28437.662499999999</v>
      </c>
    </row>
    <row r="161" spans="1:20" x14ac:dyDescent="0.25">
      <c r="A161" s="7">
        <v>160</v>
      </c>
      <c r="B161" t="s">
        <v>103</v>
      </c>
      <c r="C161" s="5">
        <v>35</v>
      </c>
      <c r="D161">
        <v>10</v>
      </c>
      <c r="E161">
        <v>31</v>
      </c>
      <c r="F161">
        <v>8</v>
      </c>
      <c r="G161">
        <v>1</v>
      </c>
      <c r="H161">
        <v>0</v>
      </c>
      <c r="I161" s="9">
        <v>454881.03</v>
      </c>
      <c r="O161">
        <v>2</v>
      </c>
      <c r="P161">
        <v>90</v>
      </c>
      <c r="Q161">
        <v>385</v>
      </c>
      <c r="R161">
        <v>68</v>
      </c>
      <c r="S161" s="31">
        <f t="shared" si="6"/>
        <v>2.903225806451613</v>
      </c>
      <c r="T161" s="14">
        <f t="shared" si="7"/>
        <v>45488.103000000003</v>
      </c>
    </row>
    <row r="162" spans="1:20" x14ac:dyDescent="0.25">
      <c r="A162" s="7">
        <v>161</v>
      </c>
      <c r="B162" t="s">
        <v>233</v>
      </c>
      <c r="C162" s="5">
        <v>33</v>
      </c>
      <c r="D162">
        <v>15</v>
      </c>
      <c r="E162">
        <v>42</v>
      </c>
      <c r="F162">
        <v>7</v>
      </c>
      <c r="G162">
        <v>2</v>
      </c>
      <c r="H162">
        <v>0</v>
      </c>
      <c r="I162" s="9">
        <v>445211.7</v>
      </c>
      <c r="O162">
        <v>0</v>
      </c>
      <c r="P162">
        <v>126</v>
      </c>
      <c r="Q162">
        <v>484</v>
      </c>
      <c r="R162">
        <v>110</v>
      </c>
      <c r="S162" s="31">
        <f t="shared" ref="S162:S193" si="8">P162/E162</f>
        <v>3</v>
      </c>
      <c r="T162" s="14">
        <f t="shared" si="7"/>
        <v>29680.780000000002</v>
      </c>
    </row>
    <row r="163" spans="1:20" x14ac:dyDescent="0.25">
      <c r="A163" s="7">
        <v>162</v>
      </c>
      <c r="B163" t="s">
        <v>81</v>
      </c>
      <c r="C163" s="5">
        <v>46</v>
      </c>
      <c r="D163">
        <v>28</v>
      </c>
      <c r="E163">
        <v>88</v>
      </c>
      <c r="F163">
        <v>16</v>
      </c>
      <c r="G163">
        <v>0</v>
      </c>
      <c r="H163">
        <v>0</v>
      </c>
      <c r="I163" s="9">
        <v>444484.28</v>
      </c>
      <c r="J163">
        <v>286.89999999999998</v>
      </c>
      <c r="K163">
        <v>66.900000000000006</v>
      </c>
      <c r="L163">
        <v>66.3</v>
      </c>
      <c r="M163">
        <v>1.796</v>
      </c>
      <c r="N163">
        <v>50.8</v>
      </c>
      <c r="O163">
        <v>3</v>
      </c>
      <c r="P163">
        <v>259</v>
      </c>
      <c r="Q163">
        <v>889</v>
      </c>
      <c r="R163">
        <v>224</v>
      </c>
      <c r="S163" s="31">
        <f t="shared" si="8"/>
        <v>2.9431818181818183</v>
      </c>
      <c r="T163" s="14">
        <f t="shared" si="7"/>
        <v>15874.438571428573</v>
      </c>
    </row>
    <row r="164" spans="1:20" x14ac:dyDescent="0.25">
      <c r="A164" s="7">
        <v>163</v>
      </c>
      <c r="B164" t="s">
        <v>92</v>
      </c>
      <c r="C164" s="5">
        <v>38</v>
      </c>
      <c r="D164">
        <v>23</v>
      </c>
      <c r="E164">
        <v>73</v>
      </c>
      <c r="F164">
        <v>13</v>
      </c>
      <c r="G164">
        <v>1</v>
      </c>
      <c r="H164">
        <v>0</v>
      </c>
      <c r="I164" s="9">
        <v>444059</v>
      </c>
      <c r="J164">
        <v>300.8</v>
      </c>
      <c r="K164">
        <v>60.1</v>
      </c>
      <c r="L164">
        <v>62.6</v>
      </c>
      <c r="M164">
        <v>1.823</v>
      </c>
      <c r="N164">
        <v>51.2</v>
      </c>
      <c r="O164">
        <v>2</v>
      </c>
      <c r="P164">
        <v>231</v>
      </c>
      <c r="Q164">
        <v>793</v>
      </c>
      <c r="R164">
        <v>184</v>
      </c>
      <c r="S164" s="31">
        <f t="shared" si="8"/>
        <v>3.1643835616438358</v>
      </c>
      <c r="T164" s="14">
        <f t="shared" si="7"/>
        <v>19306.91304347826</v>
      </c>
    </row>
    <row r="165" spans="1:20" x14ac:dyDescent="0.25">
      <c r="A165" s="7">
        <v>164</v>
      </c>
      <c r="B165" t="s">
        <v>91</v>
      </c>
      <c r="C165" s="5">
        <v>46</v>
      </c>
      <c r="D165">
        <v>21</v>
      </c>
      <c r="E165">
        <v>66</v>
      </c>
      <c r="F165">
        <v>12</v>
      </c>
      <c r="G165">
        <v>2</v>
      </c>
      <c r="H165">
        <v>0</v>
      </c>
      <c r="I165" s="9">
        <v>439963.53</v>
      </c>
      <c r="J165">
        <v>287.10000000000002</v>
      </c>
      <c r="K165">
        <v>60.1</v>
      </c>
      <c r="L165">
        <v>53.3</v>
      </c>
      <c r="M165">
        <v>1.762</v>
      </c>
      <c r="N165">
        <v>56.6</v>
      </c>
      <c r="O165">
        <v>3</v>
      </c>
      <c r="P165">
        <v>203</v>
      </c>
      <c r="Q165">
        <v>653</v>
      </c>
      <c r="R165">
        <v>184</v>
      </c>
      <c r="S165" s="31">
        <f t="shared" si="8"/>
        <v>3.0757575757575757</v>
      </c>
      <c r="T165" s="14">
        <f t="shared" si="7"/>
        <v>20950.644285714287</v>
      </c>
    </row>
    <row r="166" spans="1:20" x14ac:dyDescent="0.25">
      <c r="A166" s="7">
        <v>165</v>
      </c>
      <c r="B166" t="s">
        <v>118</v>
      </c>
      <c r="C166" s="5">
        <v>44</v>
      </c>
      <c r="D166">
        <v>19</v>
      </c>
      <c r="E166">
        <v>64</v>
      </c>
      <c r="F166">
        <v>13</v>
      </c>
      <c r="G166">
        <v>1</v>
      </c>
      <c r="H166">
        <v>0</v>
      </c>
      <c r="I166" s="9">
        <v>435263.44</v>
      </c>
      <c r="J166">
        <v>275.89999999999998</v>
      </c>
      <c r="K166">
        <v>69</v>
      </c>
      <c r="L166">
        <v>58.3</v>
      </c>
      <c r="M166">
        <v>1.784</v>
      </c>
      <c r="N166">
        <v>54.9</v>
      </c>
      <c r="O166">
        <v>1</v>
      </c>
      <c r="P166">
        <v>189</v>
      </c>
      <c r="Q166">
        <v>690</v>
      </c>
      <c r="R166">
        <v>150</v>
      </c>
      <c r="S166" s="31">
        <f t="shared" si="8"/>
        <v>2.953125</v>
      </c>
      <c r="T166" s="14">
        <f t="shared" si="7"/>
        <v>22908.602105263159</v>
      </c>
    </row>
    <row r="167" spans="1:20" x14ac:dyDescent="0.25">
      <c r="A167" s="7">
        <v>166</v>
      </c>
      <c r="B167" t="s">
        <v>34</v>
      </c>
      <c r="C167" s="5">
        <v>36</v>
      </c>
      <c r="D167">
        <v>17</v>
      </c>
      <c r="E167">
        <v>52</v>
      </c>
      <c r="F167">
        <v>9</v>
      </c>
      <c r="G167">
        <v>1</v>
      </c>
      <c r="H167">
        <v>0</v>
      </c>
      <c r="I167" s="9">
        <v>388850.44</v>
      </c>
      <c r="J167">
        <v>280.60000000000002</v>
      </c>
      <c r="K167">
        <v>66.5</v>
      </c>
      <c r="L167">
        <v>52.2</v>
      </c>
      <c r="M167">
        <v>1.7769999999999999</v>
      </c>
      <c r="N167">
        <v>57.4</v>
      </c>
      <c r="O167">
        <v>3</v>
      </c>
      <c r="P167">
        <v>149</v>
      </c>
      <c r="Q167">
        <v>570</v>
      </c>
      <c r="R167">
        <v>113</v>
      </c>
      <c r="S167" s="31">
        <f t="shared" si="8"/>
        <v>2.8653846153846154</v>
      </c>
      <c r="T167" s="14">
        <f t="shared" si="7"/>
        <v>22873.555294117647</v>
      </c>
    </row>
    <row r="168" spans="1:20" x14ac:dyDescent="0.25">
      <c r="A168" s="7">
        <v>167</v>
      </c>
      <c r="B168" t="s">
        <v>346</v>
      </c>
      <c r="C168" s="5">
        <v>33</v>
      </c>
      <c r="D168">
        <v>26</v>
      </c>
      <c r="E168">
        <v>73</v>
      </c>
      <c r="F168">
        <v>9</v>
      </c>
      <c r="G168">
        <v>1</v>
      </c>
      <c r="H168">
        <v>0</v>
      </c>
      <c r="I168" s="9">
        <v>386418.78</v>
      </c>
      <c r="J168">
        <v>283.39999999999998</v>
      </c>
      <c r="K168">
        <v>56</v>
      </c>
      <c r="L168">
        <v>58.1</v>
      </c>
      <c r="M168">
        <v>1.778</v>
      </c>
      <c r="N168">
        <v>53.8</v>
      </c>
      <c r="O168">
        <v>3</v>
      </c>
      <c r="P168">
        <v>229</v>
      </c>
      <c r="Q168">
        <v>743</v>
      </c>
      <c r="R168">
        <v>214</v>
      </c>
      <c r="S168" s="31">
        <f t="shared" si="8"/>
        <v>3.1369863013698631</v>
      </c>
      <c r="T168" s="14">
        <f t="shared" si="7"/>
        <v>14862.26076923077</v>
      </c>
    </row>
    <row r="169" spans="1:20" x14ac:dyDescent="0.25">
      <c r="A169" s="7">
        <v>168</v>
      </c>
      <c r="B169" t="s">
        <v>68</v>
      </c>
      <c r="C169" s="5">
        <v>40</v>
      </c>
      <c r="D169">
        <v>24</v>
      </c>
      <c r="E169">
        <v>66</v>
      </c>
      <c r="F169">
        <v>9</v>
      </c>
      <c r="G169">
        <v>1</v>
      </c>
      <c r="H169">
        <v>0</v>
      </c>
      <c r="I169" s="9">
        <v>384071.7</v>
      </c>
      <c r="J169">
        <v>296</v>
      </c>
      <c r="K169">
        <v>57.5</v>
      </c>
      <c r="L169">
        <v>59.3</v>
      </c>
      <c r="M169">
        <v>1.766</v>
      </c>
      <c r="N169">
        <v>57.6</v>
      </c>
      <c r="O169">
        <v>8</v>
      </c>
      <c r="P169">
        <v>213</v>
      </c>
      <c r="Q169">
        <v>678</v>
      </c>
      <c r="R169">
        <v>155</v>
      </c>
      <c r="S169" s="31">
        <f t="shared" si="8"/>
        <v>3.2272727272727271</v>
      </c>
      <c r="T169" s="14">
        <f t="shared" si="7"/>
        <v>16002.987500000001</v>
      </c>
    </row>
    <row r="170" spans="1:20" x14ac:dyDescent="0.25">
      <c r="A170" s="7">
        <v>169</v>
      </c>
      <c r="B170" t="s">
        <v>347</v>
      </c>
      <c r="C170" s="5">
        <v>25</v>
      </c>
      <c r="D170">
        <v>29</v>
      </c>
      <c r="E170">
        <v>89</v>
      </c>
      <c r="F170">
        <v>16</v>
      </c>
      <c r="G170">
        <v>1</v>
      </c>
      <c r="H170">
        <v>0</v>
      </c>
      <c r="I170" s="9">
        <v>379036</v>
      </c>
      <c r="J170">
        <v>292</v>
      </c>
      <c r="K170">
        <v>62.7</v>
      </c>
      <c r="L170">
        <v>61.1</v>
      </c>
      <c r="M170">
        <v>1.8129999999999999</v>
      </c>
      <c r="N170">
        <v>39.1</v>
      </c>
      <c r="O170">
        <v>8</v>
      </c>
      <c r="P170">
        <v>272</v>
      </c>
      <c r="Q170">
        <v>913</v>
      </c>
      <c r="R170">
        <v>270</v>
      </c>
      <c r="S170" s="31">
        <f t="shared" si="8"/>
        <v>3.0561797752808988</v>
      </c>
      <c r="T170" s="14">
        <f t="shared" si="7"/>
        <v>13070.206896551725</v>
      </c>
    </row>
    <row r="171" spans="1:20" x14ac:dyDescent="0.25">
      <c r="A171" s="7">
        <v>170</v>
      </c>
      <c r="B171" t="s">
        <v>82</v>
      </c>
      <c r="C171" s="5">
        <v>45</v>
      </c>
      <c r="D171">
        <v>25</v>
      </c>
      <c r="E171">
        <v>74</v>
      </c>
      <c r="F171">
        <v>12</v>
      </c>
      <c r="G171">
        <v>0</v>
      </c>
      <c r="H171">
        <v>0</v>
      </c>
      <c r="I171" s="9">
        <v>378768.5</v>
      </c>
      <c r="J171">
        <v>286.60000000000002</v>
      </c>
      <c r="K171">
        <v>58.2</v>
      </c>
      <c r="L171">
        <v>61.3</v>
      </c>
      <c r="M171">
        <v>1.788</v>
      </c>
      <c r="N171">
        <v>54.2</v>
      </c>
      <c r="O171">
        <v>6</v>
      </c>
      <c r="P171">
        <v>244</v>
      </c>
      <c r="Q171">
        <v>778</v>
      </c>
      <c r="R171">
        <v>192</v>
      </c>
      <c r="S171" s="31">
        <f t="shared" si="8"/>
        <v>3.2972972972972974</v>
      </c>
      <c r="T171" s="14">
        <f t="shared" si="7"/>
        <v>15150.74</v>
      </c>
    </row>
    <row r="172" spans="1:20" x14ac:dyDescent="0.25">
      <c r="A172" s="7">
        <v>171</v>
      </c>
      <c r="B172" t="s">
        <v>313</v>
      </c>
      <c r="C172" s="5">
        <v>41</v>
      </c>
      <c r="D172">
        <v>23</v>
      </c>
      <c r="E172">
        <v>66</v>
      </c>
      <c r="F172">
        <v>11</v>
      </c>
      <c r="G172">
        <v>0</v>
      </c>
      <c r="H172">
        <v>0</v>
      </c>
      <c r="I172" s="9">
        <v>363596.75</v>
      </c>
      <c r="J172">
        <v>273.89999999999998</v>
      </c>
      <c r="K172">
        <v>69.400000000000006</v>
      </c>
      <c r="L172">
        <v>56.8</v>
      </c>
      <c r="M172">
        <v>1.7609999999999999</v>
      </c>
      <c r="N172">
        <v>58.4</v>
      </c>
      <c r="O172">
        <v>2</v>
      </c>
      <c r="P172">
        <v>191</v>
      </c>
      <c r="Q172">
        <v>734</v>
      </c>
      <c r="R172">
        <v>158</v>
      </c>
      <c r="S172" s="31">
        <f t="shared" si="8"/>
        <v>2.893939393939394</v>
      </c>
      <c r="T172" s="14">
        <f t="shared" si="7"/>
        <v>15808.554347826086</v>
      </c>
    </row>
    <row r="173" spans="1:20" x14ac:dyDescent="0.25">
      <c r="A173" s="7">
        <v>172</v>
      </c>
      <c r="B173" t="s">
        <v>312</v>
      </c>
      <c r="C173" s="5">
        <v>34</v>
      </c>
      <c r="D173">
        <v>32</v>
      </c>
      <c r="E173">
        <v>89</v>
      </c>
      <c r="F173">
        <v>13</v>
      </c>
      <c r="G173">
        <v>0</v>
      </c>
      <c r="H173">
        <v>0</v>
      </c>
      <c r="I173" s="9">
        <v>354508.13</v>
      </c>
      <c r="J173">
        <v>287.39999999999998</v>
      </c>
      <c r="K173">
        <v>69.900000000000006</v>
      </c>
      <c r="L173">
        <v>61.9</v>
      </c>
      <c r="M173">
        <v>1.7829999999999999</v>
      </c>
      <c r="N173">
        <v>37.799999999999997</v>
      </c>
      <c r="O173">
        <v>6</v>
      </c>
      <c r="P173">
        <v>288</v>
      </c>
      <c r="Q173">
        <v>913</v>
      </c>
      <c r="R173">
        <v>239</v>
      </c>
      <c r="S173" s="31">
        <f t="shared" si="8"/>
        <v>3.2359550561797752</v>
      </c>
      <c r="T173" s="14">
        <f t="shared" si="7"/>
        <v>11078.3790625</v>
      </c>
    </row>
    <row r="174" spans="1:20" x14ac:dyDescent="0.25">
      <c r="A174" s="7">
        <v>173</v>
      </c>
      <c r="B174" t="s">
        <v>228</v>
      </c>
      <c r="C174" s="5">
        <v>41</v>
      </c>
      <c r="D174">
        <v>24</v>
      </c>
      <c r="E174">
        <v>74</v>
      </c>
      <c r="F174">
        <v>13</v>
      </c>
      <c r="G174">
        <v>0</v>
      </c>
      <c r="H174">
        <v>0</v>
      </c>
      <c r="I174" s="9">
        <v>346285.13</v>
      </c>
      <c r="J174">
        <v>276.39999999999998</v>
      </c>
      <c r="K174">
        <v>74.8</v>
      </c>
      <c r="L174">
        <v>61.6</v>
      </c>
      <c r="M174">
        <v>1.8</v>
      </c>
      <c r="N174">
        <v>53.2</v>
      </c>
      <c r="O174">
        <v>4</v>
      </c>
      <c r="P174">
        <v>218</v>
      </c>
      <c r="Q174">
        <v>809</v>
      </c>
      <c r="R174">
        <v>175</v>
      </c>
      <c r="S174" s="31">
        <f t="shared" si="8"/>
        <v>2.9459459459459461</v>
      </c>
      <c r="T174" s="14">
        <f t="shared" si="7"/>
        <v>14428.547083333333</v>
      </c>
    </row>
    <row r="175" spans="1:20" x14ac:dyDescent="0.25">
      <c r="A175" s="7">
        <v>174</v>
      </c>
      <c r="B175" t="s">
        <v>348</v>
      </c>
      <c r="C175" s="5">
        <v>31</v>
      </c>
      <c r="D175">
        <v>24</v>
      </c>
      <c r="E175">
        <v>72</v>
      </c>
      <c r="F175">
        <v>12</v>
      </c>
      <c r="G175">
        <v>0</v>
      </c>
      <c r="H175">
        <v>0</v>
      </c>
      <c r="I175" s="9">
        <v>339958.56</v>
      </c>
      <c r="J175">
        <v>278.39999999999998</v>
      </c>
      <c r="K175">
        <v>59</v>
      </c>
      <c r="L175">
        <v>55.8</v>
      </c>
      <c r="M175">
        <v>1.75</v>
      </c>
      <c r="N175">
        <v>55.3</v>
      </c>
      <c r="O175">
        <v>4</v>
      </c>
      <c r="P175">
        <v>211</v>
      </c>
      <c r="Q175">
        <v>751</v>
      </c>
      <c r="R175">
        <v>197</v>
      </c>
      <c r="S175" s="31">
        <f t="shared" si="8"/>
        <v>2.9305555555555554</v>
      </c>
      <c r="T175" s="14">
        <f t="shared" si="7"/>
        <v>14164.94</v>
      </c>
    </row>
    <row r="176" spans="1:20" x14ac:dyDescent="0.25">
      <c r="A176" s="7">
        <v>175</v>
      </c>
      <c r="B176" t="s">
        <v>317</v>
      </c>
      <c r="C176" s="5">
        <v>35</v>
      </c>
      <c r="D176">
        <v>22</v>
      </c>
      <c r="E176">
        <v>66</v>
      </c>
      <c r="F176">
        <v>11</v>
      </c>
      <c r="G176">
        <v>1</v>
      </c>
      <c r="H176">
        <v>0</v>
      </c>
      <c r="I176" s="9">
        <v>338132.47</v>
      </c>
      <c r="J176">
        <v>283.10000000000002</v>
      </c>
      <c r="K176">
        <v>68.099999999999994</v>
      </c>
      <c r="L176">
        <v>57.7</v>
      </c>
      <c r="M176">
        <v>1.8029999999999999</v>
      </c>
      <c r="N176">
        <v>48.9</v>
      </c>
      <c r="O176">
        <v>1</v>
      </c>
      <c r="P176">
        <v>177</v>
      </c>
      <c r="Q176">
        <v>702</v>
      </c>
      <c r="R176">
        <v>161</v>
      </c>
      <c r="S176" s="31">
        <f t="shared" si="8"/>
        <v>2.6818181818181817</v>
      </c>
      <c r="T176" s="14">
        <f t="shared" si="7"/>
        <v>15369.657727272726</v>
      </c>
    </row>
    <row r="177" spans="1:20" x14ac:dyDescent="0.25">
      <c r="A177" s="7">
        <v>176</v>
      </c>
      <c r="B177" t="s">
        <v>102</v>
      </c>
      <c r="C177" s="5">
        <v>44</v>
      </c>
      <c r="D177">
        <v>26</v>
      </c>
      <c r="E177">
        <v>67</v>
      </c>
      <c r="F177">
        <v>7</v>
      </c>
      <c r="G177">
        <v>1</v>
      </c>
      <c r="H177">
        <v>0</v>
      </c>
      <c r="I177" s="9">
        <v>312151.78000000003</v>
      </c>
      <c r="J177">
        <v>285.60000000000002</v>
      </c>
      <c r="K177">
        <v>63.2</v>
      </c>
      <c r="L177">
        <v>61</v>
      </c>
      <c r="M177">
        <v>1.8029999999999999</v>
      </c>
      <c r="N177">
        <v>56.3</v>
      </c>
      <c r="O177">
        <v>1</v>
      </c>
      <c r="P177">
        <v>179</v>
      </c>
      <c r="Q177">
        <v>711</v>
      </c>
      <c r="R177">
        <v>181</v>
      </c>
      <c r="S177" s="31">
        <f t="shared" si="8"/>
        <v>2.6716417910447761</v>
      </c>
      <c r="T177" s="14">
        <f t="shared" si="7"/>
        <v>12005.837692307694</v>
      </c>
    </row>
    <row r="178" spans="1:20" x14ac:dyDescent="0.25">
      <c r="A178" s="7">
        <v>177</v>
      </c>
      <c r="B178" t="s">
        <v>151</v>
      </c>
      <c r="C178" s="5">
        <v>43</v>
      </c>
      <c r="D178">
        <v>23</v>
      </c>
      <c r="E178">
        <v>70</v>
      </c>
      <c r="F178">
        <v>11</v>
      </c>
      <c r="G178">
        <v>0</v>
      </c>
      <c r="H178">
        <v>0</v>
      </c>
      <c r="I178" s="9">
        <v>304432.3</v>
      </c>
      <c r="J178">
        <v>284.60000000000002</v>
      </c>
      <c r="K178">
        <v>71.8</v>
      </c>
      <c r="L178">
        <v>63.6</v>
      </c>
      <c r="M178">
        <v>1.7869999999999999</v>
      </c>
      <c r="N178">
        <v>47.1</v>
      </c>
      <c r="O178">
        <v>6</v>
      </c>
      <c r="P178">
        <v>197</v>
      </c>
      <c r="Q178">
        <v>693</v>
      </c>
      <c r="R178">
        <v>166</v>
      </c>
      <c r="S178" s="31">
        <f t="shared" si="8"/>
        <v>2.8142857142857145</v>
      </c>
      <c r="T178" s="14">
        <f t="shared" si="7"/>
        <v>13236.186956521738</v>
      </c>
    </row>
    <row r="179" spans="1:20" x14ac:dyDescent="0.25">
      <c r="A179" s="7">
        <v>178</v>
      </c>
      <c r="B179" t="s">
        <v>267</v>
      </c>
      <c r="C179" s="5">
        <v>40</v>
      </c>
      <c r="D179">
        <v>17</v>
      </c>
      <c r="E179">
        <v>48</v>
      </c>
      <c r="F179">
        <v>7</v>
      </c>
      <c r="G179">
        <v>0</v>
      </c>
      <c r="H179">
        <v>0</v>
      </c>
      <c r="I179" s="9">
        <v>301015.06</v>
      </c>
      <c r="J179">
        <v>289.10000000000002</v>
      </c>
      <c r="K179">
        <v>66.5</v>
      </c>
      <c r="L179">
        <v>58.3</v>
      </c>
      <c r="M179">
        <v>1.792</v>
      </c>
      <c r="N179">
        <v>51.7</v>
      </c>
      <c r="O179">
        <v>2</v>
      </c>
      <c r="P179">
        <v>129</v>
      </c>
      <c r="Q179">
        <v>457</v>
      </c>
      <c r="R179">
        <v>115</v>
      </c>
      <c r="S179" s="31">
        <f t="shared" si="8"/>
        <v>2.6875</v>
      </c>
      <c r="T179" s="14">
        <f t="shared" si="7"/>
        <v>17706.768235294119</v>
      </c>
    </row>
    <row r="180" spans="1:20" x14ac:dyDescent="0.25">
      <c r="A180" s="7">
        <v>179</v>
      </c>
      <c r="B180" t="s">
        <v>84</v>
      </c>
      <c r="C180" s="5">
        <v>44</v>
      </c>
      <c r="D180">
        <v>19</v>
      </c>
      <c r="E180">
        <v>52</v>
      </c>
      <c r="F180">
        <v>7</v>
      </c>
      <c r="G180">
        <v>0</v>
      </c>
      <c r="H180">
        <v>0</v>
      </c>
      <c r="I180" s="9">
        <v>293214.28000000003</v>
      </c>
      <c r="J180">
        <v>299.10000000000002</v>
      </c>
      <c r="K180">
        <v>56.4</v>
      </c>
      <c r="L180">
        <v>66.5</v>
      </c>
      <c r="M180">
        <v>1.823</v>
      </c>
      <c r="N180">
        <v>37.5</v>
      </c>
      <c r="O180">
        <v>3</v>
      </c>
      <c r="P180">
        <v>156</v>
      </c>
      <c r="Q180">
        <v>575</v>
      </c>
      <c r="R180">
        <v>145</v>
      </c>
      <c r="S180" s="31">
        <f t="shared" si="8"/>
        <v>3</v>
      </c>
      <c r="T180" s="14">
        <f t="shared" si="7"/>
        <v>15432.330526315791</v>
      </c>
    </row>
    <row r="181" spans="1:20" x14ac:dyDescent="0.25">
      <c r="A181" s="7">
        <v>180</v>
      </c>
      <c r="B181" t="s">
        <v>286</v>
      </c>
      <c r="C181" s="5">
        <v>39</v>
      </c>
      <c r="D181">
        <v>18</v>
      </c>
      <c r="E181">
        <v>51</v>
      </c>
      <c r="F181">
        <v>7</v>
      </c>
      <c r="G181">
        <v>1</v>
      </c>
      <c r="H181">
        <v>0</v>
      </c>
      <c r="I181" s="9">
        <v>290410.2</v>
      </c>
      <c r="J181">
        <v>287.7</v>
      </c>
      <c r="K181">
        <v>72.400000000000006</v>
      </c>
      <c r="L181">
        <v>62.4</v>
      </c>
      <c r="M181">
        <v>1.84</v>
      </c>
      <c r="N181">
        <v>54.2</v>
      </c>
      <c r="O181">
        <v>2</v>
      </c>
      <c r="P181">
        <v>117</v>
      </c>
      <c r="Q181">
        <v>506</v>
      </c>
      <c r="R181">
        <v>115</v>
      </c>
      <c r="S181" s="31">
        <f t="shared" si="8"/>
        <v>2.2941176470588234</v>
      </c>
      <c r="T181" s="14">
        <f t="shared" si="7"/>
        <v>16133.900000000001</v>
      </c>
    </row>
    <row r="182" spans="1:20" x14ac:dyDescent="0.25">
      <c r="A182" s="7">
        <v>181</v>
      </c>
      <c r="B182" t="s">
        <v>155</v>
      </c>
      <c r="C182" s="5">
        <v>47</v>
      </c>
      <c r="D182">
        <v>24</v>
      </c>
      <c r="E182">
        <v>74</v>
      </c>
      <c r="F182">
        <v>13</v>
      </c>
      <c r="G182">
        <v>0</v>
      </c>
      <c r="H182">
        <v>0</v>
      </c>
      <c r="I182" s="9">
        <v>289501.40000000002</v>
      </c>
      <c r="J182">
        <v>291.3</v>
      </c>
      <c r="K182">
        <v>69.099999999999994</v>
      </c>
      <c r="L182">
        <v>63.8</v>
      </c>
      <c r="M182">
        <v>1.8029999999999999</v>
      </c>
      <c r="N182">
        <v>44</v>
      </c>
      <c r="O182">
        <v>7</v>
      </c>
      <c r="P182">
        <v>213</v>
      </c>
      <c r="Q182">
        <v>750</v>
      </c>
      <c r="R182">
        <v>180</v>
      </c>
      <c r="S182" s="31">
        <f t="shared" si="8"/>
        <v>2.8783783783783785</v>
      </c>
      <c r="T182" s="14">
        <f t="shared" si="7"/>
        <v>12062.558333333334</v>
      </c>
    </row>
    <row r="183" spans="1:20" x14ac:dyDescent="0.25">
      <c r="A183" s="7">
        <v>182</v>
      </c>
      <c r="B183" t="s">
        <v>349</v>
      </c>
      <c r="C183" s="5">
        <v>31</v>
      </c>
      <c r="D183">
        <v>25</v>
      </c>
      <c r="E183">
        <v>73</v>
      </c>
      <c r="F183">
        <v>11</v>
      </c>
      <c r="G183">
        <v>0</v>
      </c>
      <c r="H183">
        <v>0</v>
      </c>
      <c r="I183" s="9">
        <v>288772.2</v>
      </c>
      <c r="J183">
        <v>286.5</v>
      </c>
      <c r="K183">
        <v>68.099999999999994</v>
      </c>
      <c r="L183">
        <v>57.6</v>
      </c>
      <c r="M183">
        <v>1.802</v>
      </c>
      <c r="N183">
        <v>45.9</v>
      </c>
      <c r="O183">
        <v>3</v>
      </c>
      <c r="P183">
        <v>220</v>
      </c>
      <c r="Q183">
        <v>774</v>
      </c>
      <c r="R183">
        <v>194</v>
      </c>
      <c r="S183" s="31">
        <f t="shared" si="8"/>
        <v>3.0136986301369864</v>
      </c>
      <c r="T183" s="14">
        <f t="shared" si="7"/>
        <v>11550.888000000001</v>
      </c>
    </row>
    <row r="184" spans="1:20" x14ac:dyDescent="0.25">
      <c r="A184" s="7">
        <v>183</v>
      </c>
      <c r="B184" t="s">
        <v>350</v>
      </c>
      <c r="C184" s="5">
        <v>39</v>
      </c>
      <c r="D184">
        <v>20</v>
      </c>
      <c r="E184">
        <v>57</v>
      </c>
      <c r="F184">
        <v>8</v>
      </c>
      <c r="G184">
        <v>1</v>
      </c>
      <c r="H184">
        <v>0</v>
      </c>
      <c r="I184" s="9">
        <v>288390.5</v>
      </c>
      <c r="J184">
        <v>288.60000000000002</v>
      </c>
      <c r="K184">
        <v>63.4</v>
      </c>
      <c r="L184">
        <v>58.7</v>
      </c>
      <c r="M184">
        <v>1.7969999999999999</v>
      </c>
      <c r="N184">
        <v>56</v>
      </c>
      <c r="O184">
        <v>3</v>
      </c>
      <c r="P184">
        <v>165</v>
      </c>
      <c r="Q184">
        <v>564</v>
      </c>
      <c r="R184">
        <v>147</v>
      </c>
      <c r="S184" s="31">
        <f t="shared" si="8"/>
        <v>2.8947368421052633</v>
      </c>
      <c r="T184" s="14">
        <f t="shared" si="7"/>
        <v>14419.525</v>
      </c>
    </row>
    <row r="185" spans="1:20" x14ac:dyDescent="0.25">
      <c r="A185" s="7">
        <v>184</v>
      </c>
      <c r="B185" t="s">
        <v>229</v>
      </c>
      <c r="C185" s="5">
        <v>33</v>
      </c>
      <c r="D185">
        <v>16</v>
      </c>
      <c r="E185">
        <v>49</v>
      </c>
      <c r="F185">
        <v>8</v>
      </c>
      <c r="G185">
        <v>0</v>
      </c>
      <c r="H185">
        <v>0</v>
      </c>
      <c r="I185" s="9">
        <v>284137.5</v>
      </c>
      <c r="J185">
        <v>294.7</v>
      </c>
      <c r="K185">
        <v>67</v>
      </c>
      <c r="L185">
        <v>55.2</v>
      </c>
      <c r="M185">
        <v>1.778</v>
      </c>
      <c r="N185">
        <v>52.2</v>
      </c>
      <c r="O185">
        <v>2</v>
      </c>
      <c r="P185">
        <v>137</v>
      </c>
      <c r="Q185">
        <v>471</v>
      </c>
      <c r="R185">
        <v>112</v>
      </c>
      <c r="S185" s="31">
        <f t="shared" si="8"/>
        <v>2.795918367346939</v>
      </c>
      <c r="T185" s="14">
        <f t="shared" si="7"/>
        <v>17758.59375</v>
      </c>
    </row>
    <row r="186" spans="1:20" x14ac:dyDescent="0.25">
      <c r="A186" s="7">
        <v>185</v>
      </c>
      <c r="B186" t="s">
        <v>351</v>
      </c>
      <c r="C186" s="5">
        <v>32</v>
      </c>
      <c r="D186">
        <v>24</v>
      </c>
      <c r="E186">
        <v>73</v>
      </c>
      <c r="F186">
        <v>13</v>
      </c>
      <c r="G186">
        <v>0</v>
      </c>
      <c r="H186">
        <v>0</v>
      </c>
      <c r="I186" s="9">
        <v>282249.3</v>
      </c>
      <c r="J186">
        <v>296.5</v>
      </c>
      <c r="K186">
        <v>52.8</v>
      </c>
      <c r="L186">
        <v>56.2</v>
      </c>
      <c r="M186">
        <v>1.78</v>
      </c>
      <c r="N186">
        <v>40.700000000000003</v>
      </c>
      <c r="O186">
        <v>7</v>
      </c>
      <c r="P186">
        <v>220</v>
      </c>
      <c r="Q186">
        <v>789</v>
      </c>
      <c r="R186">
        <v>200</v>
      </c>
      <c r="S186" s="31">
        <f t="shared" si="8"/>
        <v>3.0136986301369864</v>
      </c>
      <c r="T186" s="14">
        <f t="shared" si="7"/>
        <v>11760.387499999999</v>
      </c>
    </row>
    <row r="187" spans="1:20" x14ac:dyDescent="0.25">
      <c r="A187" s="7">
        <v>186</v>
      </c>
      <c r="B187" t="s">
        <v>352</v>
      </c>
      <c r="C187" s="5">
        <v>35</v>
      </c>
      <c r="D187">
        <v>23</v>
      </c>
      <c r="E187">
        <v>67</v>
      </c>
      <c r="F187">
        <v>9</v>
      </c>
      <c r="G187">
        <v>1</v>
      </c>
      <c r="H187">
        <v>0</v>
      </c>
      <c r="I187" s="9">
        <v>270365</v>
      </c>
      <c r="J187">
        <v>291.60000000000002</v>
      </c>
      <c r="K187">
        <v>61.7</v>
      </c>
      <c r="L187">
        <v>59.1</v>
      </c>
      <c r="M187">
        <v>1.7949999999999999</v>
      </c>
      <c r="N187">
        <v>51.6</v>
      </c>
      <c r="O187">
        <v>0</v>
      </c>
      <c r="P187">
        <v>201</v>
      </c>
      <c r="Q187">
        <v>750</v>
      </c>
      <c r="R187">
        <v>158</v>
      </c>
      <c r="S187" s="31">
        <f t="shared" si="8"/>
        <v>3</v>
      </c>
      <c r="T187" s="14">
        <f t="shared" si="7"/>
        <v>11755</v>
      </c>
    </row>
    <row r="188" spans="1:20" x14ac:dyDescent="0.25">
      <c r="A188" s="7">
        <v>187</v>
      </c>
      <c r="B188" t="s">
        <v>323</v>
      </c>
      <c r="C188" s="5">
        <v>25</v>
      </c>
      <c r="D188">
        <v>7</v>
      </c>
      <c r="E188">
        <v>27</v>
      </c>
      <c r="F188">
        <v>6</v>
      </c>
      <c r="G188">
        <v>1</v>
      </c>
      <c r="H188">
        <v>0</v>
      </c>
      <c r="I188" s="9">
        <v>269864</v>
      </c>
      <c r="O188">
        <v>1</v>
      </c>
      <c r="P188">
        <v>75</v>
      </c>
      <c r="Q188">
        <v>268</v>
      </c>
      <c r="R188">
        <v>65</v>
      </c>
      <c r="S188" s="31">
        <f t="shared" si="8"/>
        <v>2.7777777777777777</v>
      </c>
      <c r="T188" s="14">
        <f t="shared" si="7"/>
        <v>38552</v>
      </c>
    </row>
    <row r="189" spans="1:20" x14ac:dyDescent="0.25">
      <c r="A189" s="7">
        <v>188</v>
      </c>
      <c r="B189" t="s">
        <v>353</v>
      </c>
      <c r="C189" s="5">
        <v>42</v>
      </c>
      <c r="D189">
        <v>22</v>
      </c>
      <c r="E189">
        <v>61</v>
      </c>
      <c r="F189">
        <v>9</v>
      </c>
      <c r="G189">
        <v>1</v>
      </c>
      <c r="H189">
        <v>0</v>
      </c>
      <c r="I189" s="9">
        <v>263327.15999999997</v>
      </c>
      <c r="J189">
        <v>289.10000000000002</v>
      </c>
      <c r="K189">
        <v>60.9</v>
      </c>
      <c r="L189">
        <v>57.2</v>
      </c>
      <c r="M189">
        <v>1.798</v>
      </c>
      <c r="N189">
        <v>44.3</v>
      </c>
      <c r="O189">
        <v>7</v>
      </c>
      <c r="P189">
        <v>153</v>
      </c>
      <c r="Q189">
        <v>639</v>
      </c>
      <c r="R189">
        <v>168</v>
      </c>
      <c r="S189" s="31">
        <f t="shared" si="8"/>
        <v>2.5081967213114753</v>
      </c>
      <c r="T189" s="14">
        <f t="shared" si="7"/>
        <v>11969.416363636363</v>
      </c>
    </row>
    <row r="190" spans="1:20" x14ac:dyDescent="0.25">
      <c r="A190" s="7">
        <v>189</v>
      </c>
      <c r="B190" t="s">
        <v>14</v>
      </c>
      <c r="C190" s="5">
        <v>53</v>
      </c>
      <c r="D190">
        <v>14</v>
      </c>
      <c r="E190">
        <v>42</v>
      </c>
      <c r="F190">
        <v>7</v>
      </c>
      <c r="G190">
        <v>1</v>
      </c>
      <c r="H190">
        <v>0</v>
      </c>
      <c r="I190" s="9">
        <v>257283.44</v>
      </c>
      <c r="O190">
        <v>4</v>
      </c>
      <c r="P190">
        <v>118</v>
      </c>
      <c r="Q190">
        <v>502</v>
      </c>
      <c r="R190">
        <v>117</v>
      </c>
      <c r="S190" s="31">
        <f t="shared" si="8"/>
        <v>2.8095238095238093</v>
      </c>
      <c r="T190" s="14">
        <f t="shared" si="7"/>
        <v>18377.388571428572</v>
      </c>
    </row>
    <row r="191" spans="1:20" x14ac:dyDescent="0.25">
      <c r="A191" s="7">
        <v>190</v>
      </c>
      <c r="B191" t="s">
        <v>28</v>
      </c>
      <c r="C191" s="5">
        <v>41</v>
      </c>
      <c r="D191">
        <v>26</v>
      </c>
      <c r="E191">
        <v>79</v>
      </c>
      <c r="F191">
        <v>13</v>
      </c>
      <c r="G191">
        <v>0</v>
      </c>
      <c r="H191">
        <v>0</v>
      </c>
      <c r="I191" s="9">
        <v>249944.03</v>
      </c>
      <c r="J191">
        <v>282.60000000000002</v>
      </c>
      <c r="K191">
        <v>73.400000000000006</v>
      </c>
      <c r="L191">
        <v>64.3</v>
      </c>
      <c r="M191">
        <v>1.8080000000000001</v>
      </c>
      <c r="N191">
        <v>53.5</v>
      </c>
      <c r="O191">
        <v>3</v>
      </c>
      <c r="P191">
        <v>242</v>
      </c>
      <c r="Q191">
        <v>807</v>
      </c>
      <c r="R191">
        <v>229</v>
      </c>
      <c r="S191" s="31">
        <f t="shared" si="8"/>
        <v>3.0632911392405062</v>
      </c>
      <c r="T191" s="14">
        <f t="shared" si="7"/>
        <v>9613.2319230769226</v>
      </c>
    </row>
    <row r="192" spans="1:20" x14ac:dyDescent="0.25">
      <c r="A192" s="7">
        <v>191</v>
      </c>
      <c r="B192" t="s">
        <v>203</v>
      </c>
      <c r="C192" s="5">
        <v>36</v>
      </c>
      <c r="D192">
        <v>25</v>
      </c>
      <c r="E192">
        <v>69</v>
      </c>
      <c r="F192">
        <v>10</v>
      </c>
      <c r="G192">
        <v>1</v>
      </c>
      <c r="H192">
        <v>0</v>
      </c>
      <c r="I192" s="9">
        <v>248207.31</v>
      </c>
      <c r="J192">
        <v>293.7</v>
      </c>
      <c r="K192">
        <v>61.1</v>
      </c>
      <c r="L192">
        <v>60.1</v>
      </c>
      <c r="M192">
        <v>1.8360000000000001</v>
      </c>
      <c r="N192">
        <v>57.1</v>
      </c>
      <c r="O192">
        <v>2</v>
      </c>
      <c r="P192">
        <v>188</v>
      </c>
      <c r="Q192">
        <v>749</v>
      </c>
      <c r="R192">
        <v>168</v>
      </c>
      <c r="S192" s="31">
        <f t="shared" si="8"/>
        <v>2.7246376811594204</v>
      </c>
      <c r="T192" s="14">
        <f t="shared" si="7"/>
        <v>9928.2924000000003</v>
      </c>
    </row>
    <row r="193" spans="1:20" x14ac:dyDescent="0.25">
      <c r="A193" s="7">
        <v>192</v>
      </c>
      <c r="B193" t="s">
        <v>219</v>
      </c>
      <c r="C193" s="5">
        <v>40</v>
      </c>
      <c r="D193">
        <v>30</v>
      </c>
      <c r="E193">
        <v>87</v>
      </c>
      <c r="F193">
        <v>14</v>
      </c>
      <c r="G193">
        <v>0</v>
      </c>
      <c r="H193">
        <v>0</v>
      </c>
      <c r="I193" s="9">
        <v>245281.34</v>
      </c>
      <c r="J193">
        <v>296.39999999999998</v>
      </c>
      <c r="K193">
        <v>62.8</v>
      </c>
      <c r="L193">
        <v>59.9</v>
      </c>
      <c r="M193">
        <v>1.8029999999999999</v>
      </c>
      <c r="N193">
        <v>47.3</v>
      </c>
      <c r="O193">
        <v>13</v>
      </c>
      <c r="P193">
        <v>260</v>
      </c>
      <c r="Q193">
        <v>863</v>
      </c>
      <c r="R193">
        <v>244</v>
      </c>
      <c r="S193" s="31">
        <f t="shared" si="8"/>
        <v>2.9885057471264367</v>
      </c>
      <c r="T193" s="14">
        <f t="shared" si="7"/>
        <v>8176.0446666666667</v>
      </c>
    </row>
    <row r="194" spans="1:20" x14ac:dyDescent="0.25">
      <c r="A194" s="7">
        <v>193</v>
      </c>
      <c r="B194" t="s">
        <v>112</v>
      </c>
      <c r="C194" s="5">
        <v>46</v>
      </c>
      <c r="D194">
        <v>24</v>
      </c>
      <c r="E194">
        <v>71</v>
      </c>
      <c r="F194">
        <v>10</v>
      </c>
      <c r="G194">
        <v>0</v>
      </c>
      <c r="H194">
        <v>0</v>
      </c>
      <c r="I194" s="9">
        <v>243490</v>
      </c>
      <c r="J194">
        <v>284.10000000000002</v>
      </c>
      <c r="K194">
        <v>59.4</v>
      </c>
      <c r="L194">
        <v>59.9</v>
      </c>
      <c r="M194">
        <v>1.8340000000000001</v>
      </c>
      <c r="N194">
        <v>45.2</v>
      </c>
      <c r="O194">
        <v>1</v>
      </c>
      <c r="P194">
        <v>181</v>
      </c>
      <c r="Q194">
        <v>722</v>
      </c>
      <c r="R194">
        <v>196</v>
      </c>
      <c r="S194" s="31">
        <f t="shared" ref="S194:S201" si="9">P194/E194</f>
        <v>2.5492957746478875</v>
      </c>
      <c r="T194" s="14">
        <f t="shared" si="7"/>
        <v>10145.416666666666</v>
      </c>
    </row>
    <row r="195" spans="1:20" x14ac:dyDescent="0.25">
      <c r="A195" s="7">
        <v>194</v>
      </c>
      <c r="B195" t="s">
        <v>173</v>
      </c>
      <c r="C195" s="5">
        <v>46</v>
      </c>
      <c r="D195">
        <v>13</v>
      </c>
      <c r="E195">
        <v>38</v>
      </c>
      <c r="F195">
        <v>6</v>
      </c>
      <c r="G195">
        <v>0</v>
      </c>
      <c r="H195">
        <v>0</v>
      </c>
      <c r="I195" s="9">
        <v>240392.5</v>
      </c>
      <c r="O195">
        <v>1</v>
      </c>
      <c r="P195">
        <v>105</v>
      </c>
      <c r="Q195">
        <v>426</v>
      </c>
      <c r="R195">
        <v>113</v>
      </c>
      <c r="S195" s="31">
        <f t="shared" si="9"/>
        <v>2.763157894736842</v>
      </c>
      <c r="T195" s="14">
        <f t="shared" ref="T195:T201" si="10">I195/D195</f>
        <v>18491.73076923077</v>
      </c>
    </row>
    <row r="196" spans="1:20" x14ac:dyDescent="0.25">
      <c r="A196" s="7">
        <v>195</v>
      </c>
      <c r="B196" t="s">
        <v>166</v>
      </c>
      <c r="C196" s="5">
        <v>37</v>
      </c>
      <c r="D196">
        <v>18</v>
      </c>
      <c r="E196">
        <v>49</v>
      </c>
      <c r="F196">
        <v>6</v>
      </c>
      <c r="G196">
        <v>0</v>
      </c>
      <c r="H196">
        <v>0</v>
      </c>
      <c r="I196" s="9">
        <v>227470.28</v>
      </c>
      <c r="J196">
        <v>287.2</v>
      </c>
      <c r="K196">
        <v>62</v>
      </c>
      <c r="L196">
        <v>62.6</v>
      </c>
      <c r="M196">
        <v>1.8149999999999999</v>
      </c>
      <c r="N196">
        <v>41.8</v>
      </c>
      <c r="O196">
        <v>3</v>
      </c>
      <c r="P196">
        <v>140</v>
      </c>
      <c r="Q196">
        <v>554</v>
      </c>
      <c r="R196">
        <v>148</v>
      </c>
      <c r="S196" s="31">
        <f t="shared" si="9"/>
        <v>2.8571428571428572</v>
      </c>
      <c r="T196" s="14">
        <f t="shared" si="10"/>
        <v>12637.237777777778</v>
      </c>
    </row>
    <row r="197" spans="1:20" x14ac:dyDescent="0.25">
      <c r="A197" s="7">
        <v>196</v>
      </c>
      <c r="B197" t="s">
        <v>354</v>
      </c>
      <c r="C197" s="5">
        <v>30</v>
      </c>
      <c r="D197">
        <v>30</v>
      </c>
      <c r="E197">
        <v>86</v>
      </c>
      <c r="F197">
        <v>13</v>
      </c>
      <c r="G197">
        <v>0</v>
      </c>
      <c r="H197">
        <v>0</v>
      </c>
      <c r="I197" s="9">
        <v>227102.07999999999</v>
      </c>
      <c r="J197">
        <v>275</v>
      </c>
      <c r="K197">
        <v>68.8</v>
      </c>
      <c r="L197">
        <v>56.9</v>
      </c>
      <c r="M197">
        <v>1.8029999999999999</v>
      </c>
      <c r="N197">
        <v>56.9</v>
      </c>
      <c r="O197">
        <v>4</v>
      </c>
      <c r="P197">
        <v>239</v>
      </c>
      <c r="Q197">
        <v>951</v>
      </c>
      <c r="R197">
        <v>224</v>
      </c>
      <c r="S197" s="31">
        <f t="shared" si="9"/>
        <v>2.7790697674418605</v>
      </c>
      <c r="T197" s="14">
        <f t="shared" si="10"/>
        <v>7570.0693333333329</v>
      </c>
    </row>
    <row r="198" spans="1:20" x14ac:dyDescent="0.25">
      <c r="A198" s="7">
        <v>197</v>
      </c>
      <c r="B198" t="s">
        <v>355</v>
      </c>
      <c r="C198" s="5">
        <v>38</v>
      </c>
      <c r="D198">
        <v>25</v>
      </c>
      <c r="E198">
        <v>80</v>
      </c>
      <c r="F198">
        <v>14</v>
      </c>
      <c r="G198">
        <v>0</v>
      </c>
      <c r="H198">
        <v>0</v>
      </c>
      <c r="I198" s="9">
        <v>217417.22</v>
      </c>
      <c r="J198">
        <v>294.89999999999998</v>
      </c>
      <c r="K198">
        <v>65.400000000000006</v>
      </c>
      <c r="L198">
        <v>63.7</v>
      </c>
      <c r="M198">
        <v>1.794</v>
      </c>
      <c r="N198">
        <v>52.9</v>
      </c>
      <c r="O198">
        <v>6</v>
      </c>
      <c r="P198">
        <v>231</v>
      </c>
      <c r="Q198">
        <v>831</v>
      </c>
      <c r="R198">
        <v>202</v>
      </c>
      <c r="S198" s="31">
        <f t="shared" si="9"/>
        <v>2.8875000000000002</v>
      </c>
      <c r="T198" s="14">
        <f t="shared" si="10"/>
        <v>8696.6887999999999</v>
      </c>
    </row>
    <row r="199" spans="1:20" x14ac:dyDescent="0.25">
      <c r="A199" s="7">
        <v>198</v>
      </c>
      <c r="B199" t="s">
        <v>117</v>
      </c>
      <c r="C199" s="5">
        <v>38</v>
      </c>
      <c r="D199">
        <v>29</v>
      </c>
      <c r="E199">
        <v>77</v>
      </c>
      <c r="F199">
        <v>9</v>
      </c>
      <c r="G199">
        <v>0</v>
      </c>
      <c r="H199">
        <v>0</v>
      </c>
      <c r="I199" s="9">
        <v>200209.63</v>
      </c>
      <c r="J199">
        <v>297.60000000000002</v>
      </c>
      <c r="K199">
        <v>53.7</v>
      </c>
      <c r="L199">
        <v>56.9</v>
      </c>
      <c r="M199">
        <v>1.782</v>
      </c>
      <c r="N199">
        <v>56</v>
      </c>
      <c r="O199">
        <v>7</v>
      </c>
      <c r="P199">
        <v>226</v>
      </c>
      <c r="Q199">
        <v>823</v>
      </c>
      <c r="R199">
        <v>223</v>
      </c>
      <c r="S199" s="31">
        <f t="shared" si="9"/>
        <v>2.9350649350649349</v>
      </c>
      <c r="T199" s="14">
        <f t="shared" si="10"/>
        <v>6903.7803448275863</v>
      </c>
    </row>
    <row r="200" spans="1:20" x14ac:dyDescent="0.25">
      <c r="A200" s="7">
        <v>199</v>
      </c>
      <c r="B200" t="s">
        <v>273</v>
      </c>
      <c r="C200" s="5">
        <v>51</v>
      </c>
      <c r="D200">
        <v>16</v>
      </c>
      <c r="E200">
        <v>46</v>
      </c>
      <c r="F200">
        <v>7</v>
      </c>
      <c r="G200">
        <v>1</v>
      </c>
      <c r="H200">
        <v>0</v>
      </c>
      <c r="I200" s="9">
        <v>190803.67</v>
      </c>
      <c r="J200">
        <v>275.39999999999998</v>
      </c>
      <c r="K200">
        <v>76.7</v>
      </c>
      <c r="L200">
        <v>53.7</v>
      </c>
      <c r="M200">
        <v>1.8360000000000001</v>
      </c>
      <c r="N200">
        <v>38.1</v>
      </c>
      <c r="O200">
        <v>1</v>
      </c>
      <c r="P200">
        <v>130</v>
      </c>
      <c r="Q200">
        <v>512</v>
      </c>
      <c r="R200">
        <v>128</v>
      </c>
      <c r="S200" s="31">
        <f t="shared" si="9"/>
        <v>2.8260869565217392</v>
      </c>
      <c r="T200" s="14">
        <f t="shared" si="10"/>
        <v>11925.229375000001</v>
      </c>
    </row>
    <row r="201" spans="1:20" x14ac:dyDescent="0.25">
      <c r="A201" s="7">
        <v>200</v>
      </c>
      <c r="B201" t="s">
        <v>133</v>
      </c>
      <c r="C201" s="5">
        <v>40</v>
      </c>
      <c r="D201">
        <v>14</v>
      </c>
      <c r="E201">
        <v>39</v>
      </c>
      <c r="F201">
        <v>5</v>
      </c>
      <c r="G201">
        <v>1</v>
      </c>
      <c r="H201">
        <v>0</v>
      </c>
      <c r="I201" s="9">
        <v>182890</v>
      </c>
      <c r="O201">
        <v>5</v>
      </c>
      <c r="P201">
        <v>110</v>
      </c>
      <c r="Q201">
        <v>388</v>
      </c>
      <c r="R201">
        <v>109</v>
      </c>
      <c r="S201" s="31">
        <f t="shared" si="9"/>
        <v>2.8205128205128207</v>
      </c>
      <c r="T201" s="14">
        <f t="shared" si="10"/>
        <v>13063.571428571429</v>
      </c>
    </row>
  </sheetData>
  <printOptions headings="1" gridLines="1"/>
  <pageMargins left="0.7" right="0.7" top="0.75" bottom="0.75" header="0.3" footer="0.3"/>
  <pageSetup scale="23"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8"/>
  <dimension ref="A1:T201"/>
  <sheetViews>
    <sheetView zoomScaleNormal="100" workbookViewId="0"/>
  </sheetViews>
  <sheetFormatPr defaultRowHeight="15" x14ac:dyDescent="0.25"/>
  <cols>
    <col min="1" max="1" width="9.140625" style="7"/>
    <col min="2" max="2" width="18.5703125" bestFit="1" customWidth="1"/>
    <col min="3" max="3" width="4.5703125" bestFit="1" customWidth="1"/>
    <col min="4" max="4" width="7.7109375" bestFit="1" customWidth="1"/>
    <col min="5" max="5" width="8.5703125" bestFit="1" customWidth="1"/>
    <col min="6" max="6" width="11.140625" bestFit="1" customWidth="1"/>
    <col min="7" max="7" width="7" bestFit="1" customWidth="1"/>
    <col min="8" max="8" width="5.85546875" bestFit="1" customWidth="1"/>
    <col min="9" max="9" width="11.85546875" style="9" customWidth="1"/>
    <col min="10" max="10" width="12.85546875" bestFit="1" customWidth="1"/>
    <col min="11" max="11" width="15.5703125" bestFit="1" customWidth="1"/>
    <col min="12" max="12" width="19.7109375" bestFit="1" customWidth="1"/>
    <col min="13" max="13" width="15.28515625" bestFit="1" customWidth="1"/>
    <col min="14" max="14" width="13.140625" bestFit="1" customWidth="1"/>
    <col min="19" max="19" width="13.85546875" bestFit="1" customWidth="1"/>
    <col min="20" max="20" width="14.42578125" bestFit="1" customWidth="1"/>
  </cols>
  <sheetData>
    <row r="1" spans="1:20" x14ac:dyDescent="0.25">
      <c r="A1" s="6" t="s">
        <v>457</v>
      </c>
      <c r="B1" s="2" t="s">
        <v>373</v>
      </c>
      <c r="C1" s="1" t="s">
        <v>374</v>
      </c>
      <c r="D1" s="1" t="s">
        <v>375</v>
      </c>
      <c r="E1" s="1" t="s">
        <v>376</v>
      </c>
      <c r="F1" s="1" t="s">
        <v>390</v>
      </c>
      <c r="G1" s="1" t="s">
        <v>377</v>
      </c>
      <c r="H1" s="1" t="s">
        <v>378</v>
      </c>
      <c r="I1" s="8" t="s">
        <v>379</v>
      </c>
      <c r="J1" s="1" t="s">
        <v>380</v>
      </c>
      <c r="K1" s="1" t="s">
        <v>381</v>
      </c>
      <c r="L1" s="1" t="s">
        <v>383</v>
      </c>
      <c r="M1" s="3" t="s">
        <v>382</v>
      </c>
      <c r="N1" s="1" t="s">
        <v>384</v>
      </c>
      <c r="O1" s="1" t="s">
        <v>385</v>
      </c>
      <c r="P1" s="1" t="s">
        <v>386</v>
      </c>
      <c r="Q1" s="1" t="s">
        <v>387</v>
      </c>
      <c r="R1" s="1" t="s">
        <v>388</v>
      </c>
      <c r="S1" s="3" t="s">
        <v>389</v>
      </c>
      <c r="T1" s="4" t="s">
        <v>746</v>
      </c>
    </row>
    <row r="2" spans="1:20" x14ac:dyDescent="0.25">
      <c r="A2" s="7">
        <v>1</v>
      </c>
      <c r="B2" t="s">
        <v>1</v>
      </c>
      <c r="C2">
        <v>35</v>
      </c>
      <c r="D2">
        <v>18</v>
      </c>
      <c r="E2">
        <v>62</v>
      </c>
      <c r="F2">
        <v>16</v>
      </c>
      <c r="G2">
        <v>15</v>
      </c>
      <c r="H2">
        <v>7</v>
      </c>
      <c r="I2" s="9">
        <v>10508163</v>
      </c>
      <c r="J2">
        <v>298.39999999999998</v>
      </c>
      <c r="K2">
        <v>64.3</v>
      </c>
      <c r="L2">
        <v>68.5</v>
      </c>
      <c r="M2">
        <v>1.7430000000000001</v>
      </c>
      <c r="N2">
        <v>61.9</v>
      </c>
      <c r="O2">
        <v>10</v>
      </c>
      <c r="P2">
        <v>257</v>
      </c>
      <c r="Q2">
        <v>719</v>
      </c>
      <c r="R2">
        <v>123</v>
      </c>
      <c r="S2" s="31">
        <f t="shared" ref="S2:S33" si="0">P2/E2</f>
        <v>4.145161290322581</v>
      </c>
      <c r="T2" s="14">
        <f>I2/D2</f>
        <v>583786.83333333337</v>
      </c>
    </row>
    <row r="3" spans="1:20" x14ac:dyDescent="0.25">
      <c r="A3" s="7">
        <v>2</v>
      </c>
      <c r="B3" t="s">
        <v>190</v>
      </c>
      <c r="C3">
        <v>44</v>
      </c>
      <c r="D3">
        <v>23</v>
      </c>
      <c r="E3">
        <v>79</v>
      </c>
      <c r="F3">
        <v>19</v>
      </c>
      <c r="G3">
        <v>12</v>
      </c>
      <c r="H3">
        <v>4</v>
      </c>
      <c r="I3" s="9">
        <v>6332636</v>
      </c>
      <c r="J3">
        <v>286.10000000000002</v>
      </c>
      <c r="K3">
        <v>66.8</v>
      </c>
      <c r="L3">
        <v>66.7</v>
      </c>
      <c r="M3">
        <v>1.726</v>
      </c>
      <c r="N3">
        <v>54.2</v>
      </c>
      <c r="O3">
        <v>6</v>
      </c>
      <c r="P3">
        <v>316</v>
      </c>
      <c r="Q3">
        <v>915</v>
      </c>
      <c r="R3">
        <v>169</v>
      </c>
      <c r="S3" s="31">
        <f t="shared" si="0"/>
        <v>4</v>
      </c>
      <c r="T3" s="14">
        <f t="shared" ref="T3:T66" si="1">I3/D3</f>
        <v>275332</v>
      </c>
    </row>
    <row r="4" spans="1:20" x14ac:dyDescent="0.25">
      <c r="A4" s="7">
        <v>3</v>
      </c>
      <c r="B4" t="s">
        <v>26</v>
      </c>
      <c r="C4">
        <v>40</v>
      </c>
      <c r="D4">
        <v>19</v>
      </c>
      <c r="E4">
        <v>63</v>
      </c>
      <c r="F4">
        <v>16</v>
      </c>
      <c r="G4">
        <v>8</v>
      </c>
      <c r="H4">
        <v>4</v>
      </c>
      <c r="I4" s="9">
        <v>5332754.5</v>
      </c>
      <c r="J4">
        <v>300.10000000000002</v>
      </c>
      <c r="K4">
        <v>52.2</v>
      </c>
      <c r="L4">
        <v>64.3</v>
      </c>
      <c r="M4">
        <v>1.7529999999999999</v>
      </c>
      <c r="N4">
        <v>46.6</v>
      </c>
      <c r="O4">
        <v>10</v>
      </c>
      <c r="P4">
        <v>238</v>
      </c>
      <c r="Q4">
        <v>689</v>
      </c>
      <c r="R4">
        <v>168</v>
      </c>
      <c r="S4" s="31">
        <f t="shared" si="0"/>
        <v>3.7777777777777777</v>
      </c>
      <c r="T4" s="14">
        <f t="shared" si="1"/>
        <v>280671.28947368421</v>
      </c>
    </row>
    <row r="5" spans="1:20" x14ac:dyDescent="0.25">
      <c r="A5" s="7">
        <v>4</v>
      </c>
      <c r="B5" t="s">
        <v>202</v>
      </c>
      <c r="C5">
        <v>35</v>
      </c>
      <c r="D5">
        <v>27</v>
      </c>
      <c r="E5">
        <v>92</v>
      </c>
      <c r="F5">
        <v>22</v>
      </c>
      <c r="G5">
        <v>10</v>
      </c>
      <c r="H5">
        <v>3</v>
      </c>
      <c r="I5" s="9">
        <v>4714812.5</v>
      </c>
      <c r="J5">
        <v>281.10000000000002</v>
      </c>
      <c r="K5">
        <v>71.5</v>
      </c>
      <c r="L5">
        <v>67.8</v>
      </c>
      <c r="M5">
        <v>1.75</v>
      </c>
      <c r="N5">
        <v>54.1</v>
      </c>
      <c r="O5">
        <v>14</v>
      </c>
      <c r="P5">
        <v>343</v>
      </c>
      <c r="Q5">
        <v>1060</v>
      </c>
      <c r="R5">
        <v>218</v>
      </c>
      <c r="S5" s="31">
        <f t="shared" si="0"/>
        <v>3.7282608695652173</v>
      </c>
      <c r="T5" s="14">
        <f t="shared" si="1"/>
        <v>174622.6851851852</v>
      </c>
    </row>
    <row r="6" spans="1:20" x14ac:dyDescent="0.25">
      <c r="A6" s="7">
        <v>5</v>
      </c>
      <c r="B6" t="s">
        <v>5</v>
      </c>
      <c r="C6">
        <v>50</v>
      </c>
      <c r="D6">
        <v>25</v>
      </c>
      <c r="E6">
        <v>91</v>
      </c>
      <c r="F6">
        <v>24</v>
      </c>
      <c r="G6">
        <v>9</v>
      </c>
      <c r="H6">
        <v>3</v>
      </c>
      <c r="I6" s="9">
        <v>4445562</v>
      </c>
      <c r="J6">
        <v>293.10000000000002</v>
      </c>
      <c r="K6">
        <v>67</v>
      </c>
      <c r="L6">
        <v>67.3</v>
      </c>
      <c r="M6">
        <v>1.7749999999999999</v>
      </c>
      <c r="N6">
        <v>52.8</v>
      </c>
      <c r="O6">
        <v>6</v>
      </c>
      <c r="P6">
        <v>338</v>
      </c>
      <c r="Q6">
        <v>1049</v>
      </c>
      <c r="R6">
        <v>224</v>
      </c>
      <c r="S6" s="31">
        <f t="shared" si="0"/>
        <v>3.7142857142857144</v>
      </c>
      <c r="T6" s="14">
        <f t="shared" si="1"/>
        <v>177822.48</v>
      </c>
    </row>
    <row r="7" spans="1:20" x14ac:dyDescent="0.25">
      <c r="A7" s="7">
        <v>6</v>
      </c>
      <c r="B7" t="s">
        <v>242</v>
      </c>
      <c r="C7">
        <v>28</v>
      </c>
      <c r="D7">
        <v>24</v>
      </c>
      <c r="E7">
        <v>76</v>
      </c>
      <c r="F7">
        <v>18</v>
      </c>
      <c r="G7">
        <v>10</v>
      </c>
      <c r="H7">
        <v>2</v>
      </c>
      <c r="I7" s="9">
        <v>4316493</v>
      </c>
      <c r="J7">
        <v>293.3</v>
      </c>
      <c r="K7">
        <v>61.6</v>
      </c>
      <c r="L7">
        <v>67.8</v>
      </c>
      <c r="M7">
        <v>1.7809999999999999</v>
      </c>
      <c r="N7">
        <v>51.8</v>
      </c>
      <c r="O7">
        <v>7</v>
      </c>
      <c r="P7">
        <v>290</v>
      </c>
      <c r="Q7">
        <v>836</v>
      </c>
      <c r="R7">
        <v>209</v>
      </c>
      <c r="S7" s="31">
        <f t="shared" si="0"/>
        <v>3.8157894736842106</v>
      </c>
      <c r="T7" s="14">
        <f t="shared" si="1"/>
        <v>179853.875</v>
      </c>
    </row>
    <row r="8" spans="1:20" x14ac:dyDescent="0.25">
      <c r="A8" s="7">
        <v>7</v>
      </c>
      <c r="B8" t="s">
        <v>4</v>
      </c>
      <c r="C8">
        <v>40</v>
      </c>
      <c r="D8">
        <v>24</v>
      </c>
      <c r="E8">
        <v>83</v>
      </c>
      <c r="F8">
        <v>21</v>
      </c>
      <c r="G8">
        <v>12</v>
      </c>
      <c r="H8">
        <v>1</v>
      </c>
      <c r="I8" s="9">
        <v>3946515</v>
      </c>
      <c r="J8">
        <v>279.89999999999998</v>
      </c>
      <c r="K8">
        <v>69.7</v>
      </c>
      <c r="L8">
        <v>65.5</v>
      </c>
      <c r="M8">
        <v>1.742</v>
      </c>
      <c r="N8">
        <v>54.5</v>
      </c>
      <c r="O8">
        <v>5</v>
      </c>
      <c r="P8">
        <v>312</v>
      </c>
      <c r="Q8">
        <v>970</v>
      </c>
      <c r="R8">
        <v>183</v>
      </c>
      <c r="S8" s="31">
        <f t="shared" si="0"/>
        <v>3.7590361445783134</v>
      </c>
      <c r="T8" s="14">
        <f t="shared" si="1"/>
        <v>164438.125</v>
      </c>
    </row>
    <row r="9" spans="1:20" x14ac:dyDescent="0.25">
      <c r="A9" s="7">
        <v>8</v>
      </c>
      <c r="B9" t="s">
        <v>44</v>
      </c>
      <c r="C9">
        <v>33</v>
      </c>
      <c r="D9">
        <v>21</v>
      </c>
      <c r="E9">
        <v>72</v>
      </c>
      <c r="F9">
        <v>18</v>
      </c>
      <c r="G9">
        <v>5</v>
      </c>
      <c r="H9">
        <v>2</v>
      </c>
      <c r="I9" s="9">
        <v>3866270</v>
      </c>
      <c r="J9">
        <v>291.5</v>
      </c>
      <c r="K9">
        <v>58.4</v>
      </c>
      <c r="L9">
        <v>64.3</v>
      </c>
      <c r="M9">
        <v>1.748</v>
      </c>
      <c r="N9">
        <v>54.8</v>
      </c>
      <c r="O9">
        <v>4</v>
      </c>
      <c r="P9">
        <v>275</v>
      </c>
      <c r="Q9">
        <v>805</v>
      </c>
      <c r="R9">
        <v>183</v>
      </c>
      <c r="S9" s="31">
        <f t="shared" si="0"/>
        <v>3.8194444444444446</v>
      </c>
      <c r="T9" s="14">
        <f t="shared" si="1"/>
        <v>184108.09523809524</v>
      </c>
    </row>
    <row r="10" spans="1:20" x14ac:dyDescent="0.25">
      <c r="A10" s="7">
        <v>9</v>
      </c>
      <c r="B10" t="s">
        <v>220</v>
      </c>
      <c r="C10">
        <v>31</v>
      </c>
      <c r="D10">
        <v>27</v>
      </c>
      <c r="E10">
        <v>93</v>
      </c>
      <c r="F10">
        <v>21</v>
      </c>
      <c r="G10">
        <v>7</v>
      </c>
      <c r="H10">
        <v>2</v>
      </c>
      <c r="I10" s="9">
        <v>3693353.3</v>
      </c>
      <c r="J10">
        <v>297.39999999999998</v>
      </c>
      <c r="K10">
        <v>65.5</v>
      </c>
      <c r="L10">
        <v>65.7</v>
      </c>
      <c r="M10">
        <v>1.7589999999999999</v>
      </c>
      <c r="N10">
        <v>55.1</v>
      </c>
      <c r="O10">
        <v>2</v>
      </c>
      <c r="P10">
        <v>365</v>
      </c>
      <c r="Q10">
        <v>1028</v>
      </c>
      <c r="R10">
        <v>246</v>
      </c>
      <c r="S10" s="31">
        <f t="shared" si="0"/>
        <v>3.924731182795699</v>
      </c>
      <c r="T10" s="14">
        <f t="shared" si="1"/>
        <v>136790.86296296294</v>
      </c>
    </row>
    <row r="11" spans="1:20" x14ac:dyDescent="0.25">
      <c r="A11" s="7">
        <v>10</v>
      </c>
      <c r="B11" t="s">
        <v>345</v>
      </c>
      <c r="C11">
        <v>39</v>
      </c>
      <c r="D11">
        <v>24</v>
      </c>
      <c r="E11">
        <v>83</v>
      </c>
      <c r="F11">
        <v>19</v>
      </c>
      <c r="G11">
        <v>4</v>
      </c>
      <c r="H11">
        <v>2</v>
      </c>
      <c r="I11" s="9">
        <v>3489515.8</v>
      </c>
      <c r="J11">
        <v>291.3</v>
      </c>
      <c r="K11">
        <v>60.6</v>
      </c>
      <c r="L11">
        <v>63</v>
      </c>
      <c r="M11">
        <v>1.7809999999999999</v>
      </c>
      <c r="N11">
        <v>53.3</v>
      </c>
      <c r="O11">
        <v>10</v>
      </c>
      <c r="P11">
        <v>305</v>
      </c>
      <c r="Q11">
        <v>926</v>
      </c>
      <c r="R11">
        <v>218</v>
      </c>
      <c r="S11" s="31">
        <f t="shared" si="0"/>
        <v>3.6746987951807228</v>
      </c>
      <c r="T11" s="14">
        <f t="shared" si="1"/>
        <v>145396.49166666667</v>
      </c>
    </row>
    <row r="12" spans="1:20" x14ac:dyDescent="0.25">
      <c r="A12" s="7">
        <v>11</v>
      </c>
      <c r="B12" t="s">
        <v>15</v>
      </c>
      <c r="C12">
        <v>42</v>
      </c>
      <c r="D12">
        <v>21</v>
      </c>
      <c r="E12">
        <v>73</v>
      </c>
      <c r="F12">
        <v>19</v>
      </c>
      <c r="G12">
        <v>5</v>
      </c>
      <c r="H12">
        <v>1</v>
      </c>
      <c r="I12" s="9">
        <v>3232650</v>
      </c>
      <c r="J12">
        <v>292.3</v>
      </c>
      <c r="K12">
        <v>59.6</v>
      </c>
      <c r="L12">
        <v>62.3</v>
      </c>
      <c r="M12">
        <v>1.7629999999999999</v>
      </c>
      <c r="N12">
        <v>60</v>
      </c>
      <c r="O12">
        <v>16</v>
      </c>
      <c r="P12">
        <v>237</v>
      </c>
      <c r="Q12">
        <v>836</v>
      </c>
      <c r="R12">
        <v>209</v>
      </c>
      <c r="S12" s="31">
        <f t="shared" si="0"/>
        <v>3.2465753424657535</v>
      </c>
      <c r="T12" s="14">
        <f t="shared" si="1"/>
        <v>153935.71428571429</v>
      </c>
    </row>
    <row r="13" spans="1:20" x14ac:dyDescent="0.25">
      <c r="A13" s="7">
        <v>12</v>
      </c>
      <c r="B13" t="s">
        <v>255</v>
      </c>
      <c r="C13">
        <v>29</v>
      </c>
      <c r="D13">
        <v>24</v>
      </c>
      <c r="E13">
        <v>86</v>
      </c>
      <c r="F13">
        <v>19</v>
      </c>
      <c r="G13">
        <v>4</v>
      </c>
      <c r="H13">
        <v>1</v>
      </c>
      <c r="I13" s="9">
        <v>3221420.8</v>
      </c>
      <c r="J13">
        <v>305.3</v>
      </c>
      <c r="K13">
        <v>57.8</v>
      </c>
      <c r="L13">
        <v>66.099999999999994</v>
      </c>
      <c r="M13">
        <v>1.778</v>
      </c>
      <c r="N13">
        <v>49.7</v>
      </c>
      <c r="O13">
        <v>12</v>
      </c>
      <c r="P13">
        <v>329</v>
      </c>
      <c r="Q13">
        <v>954</v>
      </c>
      <c r="R13">
        <v>226</v>
      </c>
      <c r="S13" s="31">
        <f t="shared" si="0"/>
        <v>3.8255813953488373</v>
      </c>
      <c r="T13" s="14">
        <f t="shared" si="1"/>
        <v>134225.86666666667</v>
      </c>
    </row>
    <row r="14" spans="1:20" x14ac:dyDescent="0.25">
      <c r="A14" s="7">
        <v>13</v>
      </c>
      <c r="B14" t="s">
        <v>135</v>
      </c>
      <c r="C14">
        <v>39</v>
      </c>
      <c r="D14">
        <v>27</v>
      </c>
      <c r="E14">
        <v>96</v>
      </c>
      <c r="F14">
        <v>21</v>
      </c>
      <c r="G14">
        <v>4</v>
      </c>
      <c r="H14">
        <v>2</v>
      </c>
      <c r="I14" s="9">
        <v>3201294.8</v>
      </c>
      <c r="J14">
        <v>268.5</v>
      </c>
      <c r="K14">
        <v>72.2</v>
      </c>
      <c r="L14">
        <v>59.8</v>
      </c>
      <c r="M14">
        <v>1.7410000000000001</v>
      </c>
      <c r="N14">
        <v>57.8</v>
      </c>
      <c r="O14">
        <v>1</v>
      </c>
      <c r="P14">
        <v>337</v>
      </c>
      <c r="Q14">
        <v>1139</v>
      </c>
      <c r="R14">
        <v>223</v>
      </c>
      <c r="S14" s="31">
        <f t="shared" si="0"/>
        <v>3.5104166666666665</v>
      </c>
      <c r="T14" s="14">
        <f t="shared" si="1"/>
        <v>118566.47407407407</v>
      </c>
    </row>
    <row r="15" spans="1:20" x14ac:dyDescent="0.25">
      <c r="A15" s="7">
        <v>14</v>
      </c>
      <c r="B15" t="s">
        <v>6</v>
      </c>
      <c r="C15">
        <v>44</v>
      </c>
      <c r="D15">
        <v>27</v>
      </c>
      <c r="E15">
        <v>98</v>
      </c>
      <c r="F15">
        <v>21</v>
      </c>
      <c r="G15">
        <v>7</v>
      </c>
      <c r="H15">
        <v>0</v>
      </c>
      <c r="I15" s="9">
        <v>3047971.3</v>
      </c>
      <c r="J15">
        <v>284.3</v>
      </c>
      <c r="K15">
        <v>73.3</v>
      </c>
      <c r="L15">
        <v>65.5</v>
      </c>
      <c r="M15">
        <v>1.7549999999999999</v>
      </c>
      <c r="N15">
        <v>50.4</v>
      </c>
      <c r="O15">
        <v>8</v>
      </c>
      <c r="P15">
        <v>362</v>
      </c>
      <c r="Q15">
        <v>1144</v>
      </c>
      <c r="R15">
        <v>233</v>
      </c>
      <c r="S15" s="31">
        <f t="shared" si="0"/>
        <v>3.693877551020408</v>
      </c>
      <c r="T15" s="14">
        <f t="shared" si="1"/>
        <v>112887.82592592592</v>
      </c>
    </row>
    <row r="16" spans="1:20" x14ac:dyDescent="0.25">
      <c r="A16" s="7">
        <v>15</v>
      </c>
      <c r="B16" t="s">
        <v>331</v>
      </c>
      <c r="C16">
        <v>26</v>
      </c>
      <c r="D16">
        <v>25</v>
      </c>
      <c r="E16">
        <v>84</v>
      </c>
      <c r="F16">
        <v>20</v>
      </c>
      <c r="G16">
        <v>5</v>
      </c>
      <c r="H16">
        <v>1</v>
      </c>
      <c r="I16" s="9">
        <v>2977900.8</v>
      </c>
      <c r="J16">
        <v>308.3</v>
      </c>
      <c r="K16">
        <v>55.4</v>
      </c>
      <c r="L16">
        <v>66.099999999999994</v>
      </c>
      <c r="M16">
        <v>1.748</v>
      </c>
      <c r="N16">
        <v>52.9</v>
      </c>
      <c r="O16">
        <v>13</v>
      </c>
      <c r="P16">
        <v>341</v>
      </c>
      <c r="Q16">
        <v>899</v>
      </c>
      <c r="R16">
        <v>222</v>
      </c>
      <c r="S16" s="31">
        <f t="shared" si="0"/>
        <v>4.0595238095238093</v>
      </c>
      <c r="T16" s="14">
        <f t="shared" si="1"/>
        <v>119116.03199999999</v>
      </c>
    </row>
    <row r="17" spans="1:20" x14ac:dyDescent="0.25">
      <c r="A17" s="7">
        <v>16</v>
      </c>
      <c r="B17" t="s">
        <v>213</v>
      </c>
      <c r="C17">
        <v>28</v>
      </c>
      <c r="D17">
        <v>26</v>
      </c>
      <c r="E17">
        <v>92</v>
      </c>
      <c r="F17">
        <v>24</v>
      </c>
      <c r="G17">
        <v>7</v>
      </c>
      <c r="H17">
        <v>1</v>
      </c>
      <c r="I17" s="9">
        <v>2941348.5</v>
      </c>
      <c r="J17">
        <v>297</v>
      </c>
      <c r="K17">
        <v>65.2</v>
      </c>
      <c r="L17">
        <v>68.400000000000006</v>
      </c>
      <c r="M17">
        <v>1.758</v>
      </c>
      <c r="N17">
        <v>56.4</v>
      </c>
      <c r="O17">
        <v>4</v>
      </c>
      <c r="P17">
        <v>378</v>
      </c>
      <c r="Q17">
        <v>1005</v>
      </c>
      <c r="R17">
        <v>238</v>
      </c>
      <c r="S17" s="31">
        <f t="shared" si="0"/>
        <v>4.1086956521739131</v>
      </c>
      <c r="T17" s="14">
        <f t="shared" si="1"/>
        <v>113128.78846153847</v>
      </c>
    </row>
    <row r="18" spans="1:20" x14ac:dyDescent="0.25">
      <c r="A18" s="7">
        <v>17</v>
      </c>
      <c r="B18" t="s">
        <v>32</v>
      </c>
      <c r="C18">
        <v>37</v>
      </c>
      <c r="D18">
        <v>23</v>
      </c>
      <c r="E18">
        <v>73</v>
      </c>
      <c r="F18">
        <v>17</v>
      </c>
      <c r="G18">
        <v>5</v>
      </c>
      <c r="H18">
        <v>2</v>
      </c>
      <c r="I18" s="9">
        <v>2821030</v>
      </c>
      <c r="J18">
        <v>294.7</v>
      </c>
      <c r="K18">
        <v>58.6</v>
      </c>
      <c r="L18">
        <v>63.5</v>
      </c>
      <c r="M18">
        <v>1.7749999999999999</v>
      </c>
      <c r="N18">
        <v>46.7</v>
      </c>
      <c r="O18">
        <v>8</v>
      </c>
      <c r="P18">
        <v>232</v>
      </c>
      <c r="Q18">
        <v>845</v>
      </c>
      <c r="R18">
        <v>200</v>
      </c>
      <c r="S18" s="31">
        <f t="shared" si="0"/>
        <v>3.1780821917808217</v>
      </c>
      <c r="T18" s="14">
        <f t="shared" si="1"/>
        <v>122653.47826086957</v>
      </c>
    </row>
    <row r="19" spans="1:20" x14ac:dyDescent="0.25">
      <c r="A19" s="7">
        <v>18</v>
      </c>
      <c r="B19" t="s">
        <v>27</v>
      </c>
      <c r="C19">
        <v>34</v>
      </c>
      <c r="D19">
        <v>25</v>
      </c>
      <c r="E19">
        <v>80</v>
      </c>
      <c r="F19">
        <v>17</v>
      </c>
      <c r="G19">
        <v>4</v>
      </c>
      <c r="H19">
        <v>1</v>
      </c>
      <c r="I19" s="9">
        <v>2752291.3</v>
      </c>
      <c r="J19">
        <v>293.2</v>
      </c>
      <c r="K19">
        <v>57.9</v>
      </c>
      <c r="L19">
        <v>65.599999999999994</v>
      </c>
      <c r="M19">
        <v>1.7669999999999999</v>
      </c>
      <c r="N19">
        <v>50</v>
      </c>
      <c r="O19">
        <v>7</v>
      </c>
      <c r="P19">
        <v>298</v>
      </c>
      <c r="Q19">
        <v>887</v>
      </c>
      <c r="R19">
        <v>226</v>
      </c>
      <c r="S19" s="31">
        <f t="shared" si="0"/>
        <v>3.7250000000000001</v>
      </c>
      <c r="T19" s="14">
        <f t="shared" si="1"/>
        <v>110091.65199999999</v>
      </c>
    </row>
    <row r="20" spans="1:20" x14ac:dyDescent="0.25">
      <c r="A20" s="7">
        <v>19</v>
      </c>
      <c r="B20" t="s">
        <v>211</v>
      </c>
      <c r="C20">
        <v>27</v>
      </c>
      <c r="D20">
        <v>26</v>
      </c>
      <c r="E20">
        <v>92</v>
      </c>
      <c r="F20">
        <v>19</v>
      </c>
      <c r="G20">
        <v>9</v>
      </c>
      <c r="H20">
        <v>0</v>
      </c>
      <c r="I20" s="9">
        <v>2724824.5</v>
      </c>
      <c r="J20">
        <v>282.7</v>
      </c>
      <c r="K20">
        <v>63.4</v>
      </c>
      <c r="L20">
        <v>61.4</v>
      </c>
      <c r="M20">
        <v>1.7390000000000001</v>
      </c>
      <c r="N20">
        <v>62.6</v>
      </c>
      <c r="O20">
        <v>10</v>
      </c>
      <c r="P20">
        <v>334</v>
      </c>
      <c r="Q20">
        <v>1056</v>
      </c>
      <c r="R20">
        <v>207</v>
      </c>
      <c r="S20" s="31">
        <f t="shared" si="0"/>
        <v>3.6304347826086958</v>
      </c>
      <c r="T20" s="14">
        <f t="shared" si="1"/>
        <v>104800.94230769231</v>
      </c>
    </row>
    <row r="21" spans="1:20" x14ac:dyDescent="0.25">
      <c r="A21" s="7">
        <v>20</v>
      </c>
      <c r="B21" t="s">
        <v>50</v>
      </c>
      <c r="C21">
        <v>39</v>
      </c>
      <c r="D21">
        <v>20</v>
      </c>
      <c r="E21">
        <v>65</v>
      </c>
      <c r="F21">
        <v>14</v>
      </c>
      <c r="G21">
        <v>6</v>
      </c>
      <c r="H21">
        <v>0</v>
      </c>
      <c r="I21" s="9">
        <v>2628376.5</v>
      </c>
      <c r="J21">
        <v>285.8</v>
      </c>
      <c r="K21">
        <v>55.1</v>
      </c>
      <c r="L21">
        <v>61.2</v>
      </c>
      <c r="M21">
        <v>1.778</v>
      </c>
      <c r="N21">
        <v>56.1</v>
      </c>
      <c r="O21">
        <v>5</v>
      </c>
      <c r="P21">
        <v>220</v>
      </c>
      <c r="Q21">
        <v>754</v>
      </c>
      <c r="R21">
        <v>168</v>
      </c>
      <c r="S21" s="31">
        <f t="shared" si="0"/>
        <v>3.3846153846153846</v>
      </c>
      <c r="T21" s="14">
        <f t="shared" si="1"/>
        <v>131418.82500000001</v>
      </c>
    </row>
    <row r="22" spans="1:20" x14ac:dyDescent="0.25">
      <c r="A22" s="7">
        <v>21</v>
      </c>
      <c r="B22" t="s">
        <v>136</v>
      </c>
      <c r="C22">
        <v>41</v>
      </c>
      <c r="D22">
        <v>18</v>
      </c>
      <c r="E22">
        <v>54</v>
      </c>
      <c r="F22">
        <v>12</v>
      </c>
      <c r="G22">
        <v>3</v>
      </c>
      <c r="H22">
        <v>1</v>
      </c>
      <c r="I22" s="9">
        <v>2625472</v>
      </c>
      <c r="J22">
        <v>304.10000000000002</v>
      </c>
      <c r="K22">
        <v>51.5</v>
      </c>
      <c r="L22">
        <v>62.3</v>
      </c>
      <c r="M22">
        <v>1.7769999999999999</v>
      </c>
      <c r="N22">
        <v>51.9</v>
      </c>
      <c r="O22">
        <v>2</v>
      </c>
      <c r="P22">
        <v>196</v>
      </c>
      <c r="Q22">
        <v>592</v>
      </c>
      <c r="R22">
        <v>157</v>
      </c>
      <c r="S22" s="31">
        <f t="shared" si="0"/>
        <v>3.6296296296296298</v>
      </c>
      <c r="T22" s="14">
        <f t="shared" si="1"/>
        <v>145859.55555555556</v>
      </c>
    </row>
    <row r="23" spans="1:20" x14ac:dyDescent="0.25">
      <c r="A23" s="7">
        <v>22</v>
      </c>
      <c r="B23" t="s">
        <v>216</v>
      </c>
      <c r="C23">
        <v>33</v>
      </c>
      <c r="D23">
        <v>12</v>
      </c>
      <c r="E23">
        <v>37</v>
      </c>
      <c r="F23">
        <v>9</v>
      </c>
      <c r="G23">
        <v>3</v>
      </c>
      <c r="H23">
        <v>1</v>
      </c>
      <c r="I23" s="9">
        <v>2582181</v>
      </c>
      <c r="O23">
        <v>3</v>
      </c>
      <c r="P23">
        <v>137</v>
      </c>
      <c r="Q23">
        <v>390</v>
      </c>
      <c r="R23">
        <v>106</v>
      </c>
      <c r="S23" s="31">
        <f t="shared" si="0"/>
        <v>3.7027027027027026</v>
      </c>
      <c r="T23" s="14">
        <f t="shared" si="1"/>
        <v>215181.75</v>
      </c>
    </row>
    <row r="24" spans="1:20" x14ac:dyDescent="0.25">
      <c r="A24" s="7">
        <v>23</v>
      </c>
      <c r="B24" t="s">
        <v>16</v>
      </c>
      <c r="C24">
        <v>44</v>
      </c>
      <c r="D24">
        <v>26</v>
      </c>
      <c r="E24">
        <v>90</v>
      </c>
      <c r="F24">
        <v>19</v>
      </c>
      <c r="G24">
        <v>6</v>
      </c>
      <c r="H24">
        <v>1</v>
      </c>
      <c r="I24" s="9">
        <v>2562648</v>
      </c>
      <c r="J24">
        <v>284.7</v>
      </c>
      <c r="K24">
        <v>64.8</v>
      </c>
      <c r="L24">
        <v>58.9</v>
      </c>
      <c r="M24">
        <v>1.748</v>
      </c>
      <c r="N24">
        <v>56.4</v>
      </c>
      <c r="O24">
        <v>5</v>
      </c>
      <c r="P24">
        <v>338</v>
      </c>
      <c r="Q24">
        <v>1028</v>
      </c>
      <c r="R24">
        <v>230</v>
      </c>
      <c r="S24" s="31">
        <f t="shared" si="0"/>
        <v>3.7555555555555555</v>
      </c>
      <c r="T24" s="14">
        <f t="shared" si="1"/>
        <v>98563.38461538461</v>
      </c>
    </row>
    <row r="25" spans="1:20" x14ac:dyDescent="0.25">
      <c r="A25" s="7">
        <v>24</v>
      </c>
      <c r="B25" t="s">
        <v>168</v>
      </c>
      <c r="C25">
        <v>32</v>
      </c>
      <c r="D25">
        <v>24</v>
      </c>
      <c r="E25">
        <v>82</v>
      </c>
      <c r="F25">
        <v>18</v>
      </c>
      <c r="G25">
        <v>5</v>
      </c>
      <c r="H25">
        <v>1</v>
      </c>
      <c r="I25" s="9">
        <v>2489192.5</v>
      </c>
      <c r="J25">
        <v>283.2</v>
      </c>
      <c r="K25">
        <v>66</v>
      </c>
      <c r="L25">
        <v>64.2</v>
      </c>
      <c r="M25">
        <v>1.748</v>
      </c>
      <c r="N25">
        <v>61.6</v>
      </c>
      <c r="O25">
        <v>4</v>
      </c>
      <c r="P25">
        <v>309</v>
      </c>
      <c r="Q25">
        <v>950</v>
      </c>
      <c r="R25">
        <v>196</v>
      </c>
      <c r="S25" s="31">
        <f t="shared" si="0"/>
        <v>3.7682926829268291</v>
      </c>
      <c r="T25" s="14">
        <f t="shared" si="1"/>
        <v>103716.35416666667</v>
      </c>
    </row>
    <row r="26" spans="1:20" x14ac:dyDescent="0.25">
      <c r="A26" s="7">
        <v>25</v>
      </c>
      <c r="B26" t="s">
        <v>240</v>
      </c>
      <c r="C26">
        <v>35</v>
      </c>
      <c r="D26">
        <v>17</v>
      </c>
      <c r="E26">
        <v>56</v>
      </c>
      <c r="F26">
        <v>13</v>
      </c>
      <c r="G26">
        <v>5</v>
      </c>
      <c r="H26">
        <v>0</v>
      </c>
      <c r="I26" s="9">
        <v>2431000.7999999998</v>
      </c>
      <c r="J26">
        <v>282.8</v>
      </c>
      <c r="K26">
        <v>65.2</v>
      </c>
      <c r="L26">
        <v>61</v>
      </c>
      <c r="M26">
        <v>1.766</v>
      </c>
      <c r="N26">
        <v>57.1</v>
      </c>
      <c r="O26">
        <v>2</v>
      </c>
      <c r="P26">
        <v>192</v>
      </c>
      <c r="Q26">
        <v>655</v>
      </c>
      <c r="R26">
        <v>142</v>
      </c>
      <c r="S26" s="31">
        <f t="shared" si="0"/>
        <v>3.4285714285714284</v>
      </c>
      <c r="T26" s="14">
        <f t="shared" si="1"/>
        <v>143000.04705882352</v>
      </c>
    </row>
    <row r="27" spans="1:20" x14ac:dyDescent="0.25">
      <c r="A27" s="7">
        <v>26</v>
      </c>
      <c r="B27" t="s">
        <v>3</v>
      </c>
      <c r="C27">
        <v>40</v>
      </c>
      <c r="D27">
        <v>25</v>
      </c>
      <c r="E27">
        <v>84</v>
      </c>
      <c r="F27">
        <v>20</v>
      </c>
      <c r="G27">
        <v>6</v>
      </c>
      <c r="H27">
        <v>0</v>
      </c>
      <c r="I27" s="9">
        <v>2379421.5</v>
      </c>
      <c r="J27">
        <v>279.3</v>
      </c>
      <c r="K27">
        <v>63.3</v>
      </c>
      <c r="L27">
        <v>63</v>
      </c>
      <c r="M27">
        <v>1.7490000000000001</v>
      </c>
      <c r="N27">
        <v>57.1</v>
      </c>
      <c r="O27">
        <v>10</v>
      </c>
      <c r="P27">
        <v>297</v>
      </c>
      <c r="Q27">
        <v>962</v>
      </c>
      <c r="R27">
        <v>221</v>
      </c>
      <c r="S27" s="31">
        <f t="shared" si="0"/>
        <v>3.5357142857142856</v>
      </c>
      <c r="T27" s="14">
        <f t="shared" si="1"/>
        <v>95176.86</v>
      </c>
    </row>
    <row r="28" spans="1:20" x14ac:dyDescent="0.25">
      <c r="A28" s="7">
        <v>27</v>
      </c>
      <c r="B28" t="s">
        <v>110</v>
      </c>
      <c r="C28">
        <v>39</v>
      </c>
      <c r="D28">
        <v>29</v>
      </c>
      <c r="E28">
        <v>100</v>
      </c>
      <c r="F28">
        <v>22</v>
      </c>
      <c r="G28">
        <v>7</v>
      </c>
      <c r="H28">
        <v>0</v>
      </c>
      <c r="I28" s="9">
        <v>2305667.5</v>
      </c>
      <c r="J28">
        <v>294.2</v>
      </c>
      <c r="K28">
        <v>64.8</v>
      </c>
      <c r="L28">
        <v>70.900000000000006</v>
      </c>
      <c r="M28">
        <v>1.7869999999999999</v>
      </c>
      <c r="N28">
        <v>53.8</v>
      </c>
      <c r="O28">
        <v>14</v>
      </c>
      <c r="P28">
        <v>353</v>
      </c>
      <c r="Q28">
        <v>1166</v>
      </c>
      <c r="R28">
        <v>241</v>
      </c>
      <c r="S28" s="31">
        <f t="shared" si="0"/>
        <v>3.53</v>
      </c>
      <c r="T28" s="14">
        <f t="shared" si="1"/>
        <v>79505.775862068971</v>
      </c>
    </row>
    <row r="29" spans="1:20" x14ac:dyDescent="0.25">
      <c r="A29" s="7">
        <v>28</v>
      </c>
      <c r="B29" t="s">
        <v>25</v>
      </c>
      <c r="C29">
        <v>35</v>
      </c>
      <c r="D29">
        <v>27</v>
      </c>
      <c r="E29">
        <v>92</v>
      </c>
      <c r="F29">
        <v>18</v>
      </c>
      <c r="G29">
        <v>4</v>
      </c>
      <c r="H29">
        <v>1</v>
      </c>
      <c r="I29" s="9">
        <v>2269475</v>
      </c>
      <c r="J29">
        <v>296.5</v>
      </c>
      <c r="K29">
        <v>65.900000000000006</v>
      </c>
      <c r="L29">
        <v>61.4</v>
      </c>
      <c r="M29">
        <v>1.77</v>
      </c>
      <c r="N29">
        <v>52.4</v>
      </c>
      <c r="O29">
        <v>10</v>
      </c>
      <c r="P29">
        <v>315</v>
      </c>
      <c r="Q29">
        <v>1039</v>
      </c>
      <c r="R29">
        <v>258</v>
      </c>
      <c r="S29" s="31">
        <f t="shared" si="0"/>
        <v>3.4239130434782608</v>
      </c>
      <c r="T29" s="14">
        <f t="shared" si="1"/>
        <v>84054.629629629635</v>
      </c>
    </row>
    <row r="30" spans="1:20" x14ac:dyDescent="0.25">
      <c r="A30" s="7">
        <v>29</v>
      </c>
      <c r="B30" t="s">
        <v>252</v>
      </c>
      <c r="C30">
        <v>28</v>
      </c>
      <c r="D30">
        <v>27</v>
      </c>
      <c r="E30">
        <v>89</v>
      </c>
      <c r="F30">
        <v>16</v>
      </c>
      <c r="G30">
        <v>6</v>
      </c>
      <c r="H30">
        <v>1</v>
      </c>
      <c r="I30" s="9">
        <v>2240870.5</v>
      </c>
      <c r="J30">
        <v>295.89999999999998</v>
      </c>
      <c r="K30">
        <v>65.5</v>
      </c>
      <c r="L30">
        <v>63.2</v>
      </c>
      <c r="M30">
        <v>1.7689999999999999</v>
      </c>
      <c r="N30">
        <v>47.3</v>
      </c>
      <c r="O30">
        <v>4</v>
      </c>
      <c r="P30">
        <v>336</v>
      </c>
      <c r="Q30">
        <v>1014</v>
      </c>
      <c r="R30">
        <v>215</v>
      </c>
      <c r="S30" s="31">
        <f t="shared" si="0"/>
        <v>3.7752808988764044</v>
      </c>
      <c r="T30" s="14">
        <f t="shared" si="1"/>
        <v>82995.203703703708</v>
      </c>
    </row>
    <row r="31" spans="1:20" x14ac:dyDescent="0.25">
      <c r="A31" s="7">
        <v>30</v>
      </c>
      <c r="B31" t="s">
        <v>51</v>
      </c>
      <c r="C31">
        <v>35</v>
      </c>
      <c r="D31">
        <v>24</v>
      </c>
      <c r="E31">
        <v>79</v>
      </c>
      <c r="F31">
        <v>19</v>
      </c>
      <c r="G31">
        <v>5</v>
      </c>
      <c r="H31">
        <v>0</v>
      </c>
      <c r="I31" s="9">
        <v>2235105</v>
      </c>
      <c r="J31">
        <v>280.10000000000002</v>
      </c>
      <c r="K31">
        <v>74.099999999999994</v>
      </c>
      <c r="L31">
        <v>67</v>
      </c>
      <c r="M31">
        <v>1.736</v>
      </c>
      <c r="N31">
        <v>57</v>
      </c>
      <c r="O31">
        <v>6</v>
      </c>
      <c r="P31">
        <v>307</v>
      </c>
      <c r="Q31">
        <v>888</v>
      </c>
      <c r="R31">
        <v>186</v>
      </c>
      <c r="S31" s="31">
        <f t="shared" si="0"/>
        <v>3.8860759493670884</v>
      </c>
      <c r="T31" s="14">
        <f t="shared" si="1"/>
        <v>93129.375</v>
      </c>
    </row>
    <row r="32" spans="1:20" x14ac:dyDescent="0.25">
      <c r="A32" s="7">
        <v>31</v>
      </c>
      <c r="B32" t="s">
        <v>10</v>
      </c>
      <c r="C32">
        <v>38</v>
      </c>
      <c r="D32">
        <v>27</v>
      </c>
      <c r="E32">
        <v>91</v>
      </c>
      <c r="F32">
        <v>21</v>
      </c>
      <c r="G32">
        <v>7</v>
      </c>
      <c r="H32">
        <v>1</v>
      </c>
      <c r="I32" s="9">
        <v>2232377.7999999998</v>
      </c>
      <c r="J32">
        <v>283.7</v>
      </c>
      <c r="K32">
        <v>68.8</v>
      </c>
      <c r="L32">
        <v>67</v>
      </c>
      <c r="M32">
        <v>1.732</v>
      </c>
      <c r="N32">
        <v>53</v>
      </c>
      <c r="O32">
        <v>5</v>
      </c>
      <c r="P32">
        <v>362</v>
      </c>
      <c r="Q32">
        <v>1026</v>
      </c>
      <c r="R32">
        <v>221</v>
      </c>
      <c r="S32" s="31">
        <f t="shared" si="0"/>
        <v>3.9780219780219781</v>
      </c>
      <c r="T32" s="14">
        <f t="shared" si="1"/>
        <v>82680.65925925925</v>
      </c>
    </row>
    <row r="33" spans="1:20" x14ac:dyDescent="0.25">
      <c r="A33" s="7">
        <v>32</v>
      </c>
      <c r="B33" t="s">
        <v>74</v>
      </c>
      <c r="C33">
        <v>37</v>
      </c>
      <c r="D33">
        <v>30</v>
      </c>
      <c r="E33">
        <v>95</v>
      </c>
      <c r="F33">
        <v>17</v>
      </c>
      <c r="G33">
        <v>4</v>
      </c>
      <c r="H33">
        <v>1</v>
      </c>
      <c r="I33" s="9">
        <v>2195565</v>
      </c>
      <c r="J33">
        <v>287.2</v>
      </c>
      <c r="K33">
        <v>72</v>
      </c>
      <c r="L33">
        <v>64.7</v>
      </c>
      <c r="M33">
        <v>1.7849999999999999</v>
      </c>
      <c r="N33">
        <v>43.2</v>
      </c>
      <c r="O33">
        <v>8</v>
      </c>
      <c r="P33">
        <v>322</v>
      </c>
      <c r="Q33">
        <v>1105</v>
      </c>
      <c r="R33">
        <v>246</v>
      </c>
      <c r="S33" s="31">
        <f t="shared" si="0"/>
        <v>3.3894736842105262</v>
      </c>
      <c r="T33" s="14">
        <f t="shared" si="1"/>
        <v>73185.5</v>
      </c>
    </row>
    <row r="34" spans="1:20" x14ac:dyDescent="0.25">
      <c r="A34" s="7">
        <v>33</v>
      </c>
      <c r="B34" t="s">
        <v>229</v>
      </c>
      <c r="C34">
        <v>33</v>
      </c>
      <c r="D34">
        <v>26</v>
      </c>
      <c r="E34">
        <v>90</v>
      </c>
      <c r="F34">
        <v>19</v>
      </c>
      <c r="G34">
        <v>6</v>
      </c>
      <c r="H34">
        <v>0</v>
      </c>
      <c r="I34" s="9">
        <v>2190792.5</v>
      </c>
      <c r="J34">
        <v>286.2</v>
      </c>
      <c r="K34">
        <v>67.3</v>
      </c>
      <c r="L34">
        <v>64</v>
      </c>
      <c r="M34">
        <v>1.77</v>
      </c>
      <c r="N34">
        <v>41.1</v>
      </c>
      <c r="O34">
        <v>6</v>
      </c>
      <c r="P34">
        <v>329</v>
      </c>
      <c r="Q34">
        <v>1028</v>
      </c>
      <c r="R34">
        <v>230</v>
      </c>
      <c r="S34" s="31">
        <f t="shared" ref="S34:S65" si="2">P34/E34</f>
        <v>3.6555555555555554</v>
      </c>
      <c r="T34" s="14">
        <f t="shared" si="1"/>
        <v>84261.25</v>
      </c>
    </row>
    <row r="35" spans="1:20" x14ac:dyDescent="0.25">
      <c r="A35" s="7">
        <v>34</v>
      </c>
      <c r="B35" t="s">
        <v>97</v>
      </c>
      <c r="C35">
        <v>33</v>
      </c>
      <c r="D35">
        <v>21</v>
      </c>
      <c r="E35">
        <v>76</v>
      </c>
      <c r="F35">
        <v>19</v>
      </c>
      <c r="G35">
        <v>6</v>
      </c>
      <c r="H35">
        <v>0</v>
      </c>
      <c r="I35" s="9">
        <v>2174947.2999999998</v>
      </c>
      <c r="J35">
        <v>275.7</v>
      </c>
      <c r="K35">
        <v>62.5</v>
      </c>
      <c r="L35">
        <v>63</v>
      </c>
      <c r="M35">
        <v>1.7290000000000001</v>
      </c>
      <c r="N35">
        <v>64.400000000000006</v>
      </c>
      <c r="O35">
        <v>2</v>
      </c>
      <c r="P35">
        <v>276</v>
      </c>
      <c r="Q35">
        <v>881</v>
      </c>
      <c r="R35">
        <v>188</v>
      </c>
      <c r="S35" s="31">
        <f t="shared" si="2"/>
        <v>3.6315789473684212</v>
      </c>
      <c r="T35" s="14">
        <f t="shared" si="1"/>
        <v>103568.91904761904</v>
      </c>
    </row>
    <row r="36" spans="1:20" x14ac:dyDescent="0.25">
      <c r="A36" s="7">
        <v>35</v>
      </c>
      <c r="B36" t="s">
        <v>310</v>
      </c>
      <c r="C36">
        <v>30</v>
      </c>
      <c r="D36">
        <v>29</v>
      </c>
      <c r="E36">
        <v>98</v>
      </c>
      <c r="F36">
        <v>21</v>
      </c>
      <c r="G36">
        <v>5</v>
      </c>
      <c r="H36">
        <v>0</v>
      </c>
      <c r="I36" s="9">
        <v>2164039.5</v>
      </c>
      <c r="J36">
        <v>295.7</v>
      </c>
      <c r="K36">
        <v>63.4</v>
      </c>
      <c r="L36">
        <v>65.5</v>
      </c>
      <c r="M36">
        <v>1.7649999999999999</v>
      </c>
      <c r="N36">
        <v>45.1</v>
      </c>
      <c r="O36">
        <v>7</v>
      </c>
      <c r="P36">
        <v>361</v>
      </c>
      <c r="Q36">
        <v>1133</v>
      </c>
      <c r="R36">
        <v>233</v>
      </c>
      <c r="S36" s="31">
        <f t="shared" si="2"/>
        <v>3.6836734693877551</v>
      </c>
      <c r="T36" s="14">
        <f t="shared" si="1"/>
        <v>74622.051724137928</v>
      </c>
    </row>
    <row r="37" spans="1:20" x14ac:dyDescent="0.25">
      <c r="A37" s="7">
        <v>36</v>
      </c>
      <c r="B37" t="s">
        <v>7</v>
      </c>
      <c r="C37">
        <v>41</v>
      </c>
      <c r="D37">
        <v>20</v>
      </c>
      <c r="E37">
        <v>66</v>
      </c>
      <c r="F37">
        <v>16</v>
      </c>
      <c r="G37">
        <v>7</v>
      </c>
      <c r="H37">
        <v>0</v>
      </c>
      <c r="I37" s="9">
        <v>2147157</v>
      </c>
      <c r="J37">
        <v>291.2</v>
      </c>
      <c r="K37">
        <v>64.900000000000006</v>
      </c>
      <c r="L37">
        <v>66.099999999999994</v>
      </c>
      <c r="M37">
        <v>1.7949999999999999</v>
      </c>
      <c r="N37">
        <v>48</v>
      </c>
      <c r="O37">
        <v>7</v>
      </c>
      <c r="P37">
        <v>230</v>
      </c>
      <c r="Q37">
        <v>755</v>
      </c>
      <c r="R37">
        <v>173</v>
      </c>
      <c r="S37" s="31">
        <f t="shared" si="2"/>
        <v>3.4848484848484849</v>
      </c>
      <c r="T37" s="14">
        <f t="shared" si="1"/>
        <v>107357.85</v>
      </c>
    </row>
    <row r="38" spans="1:20" x14ac:dyDescent="0.25">
      <c r="A38" s="7">
        <v>37</v>
      </c>
      <c r="B38" t="s">
        <v>83</v>
      </c>
      <c r="C38">
        <v>46</v>
      </c>
      <c r="D38">
        <v>23</v>
      </c>
      <c r="E38">
        <v>75</v>
      </c>
      <c r="F38">
        <v>16</v>
      </c>
      <c r="G38">
        <v>5</v>
      </c>
      <c r="H38">
        <v>1</v>
      </c>
      <c r="I38" s="9">
        <v>2131538.2999999998</v>
      </c>
      <c r="J38">
        <v>287.3</v>
      </c>
      <c r="K38">
        <v>65.2</v>
      </c>
      <c r="L38">
        <v>67.7</v>
      </c>
      <c r="M38">
        <v>1.7370000000000001</v>
      </c>
      <c r="N38">
        <v>51.3</v>
      </c>
      <c r="O38">
        <v>6</v>
      </c>
      <c r="P38">
        <v>305</v>
      </c>
      <c r="Q38">
        <v>813</v>
      </c>
      <c r="R38">
        <v>207</v>
      </c>
      <c r="S38" s="31">
        <f t="shared" si="2"/>
        <v>4.0666666666666664</v>
      </c>
      <c r="T38" s="14">
        <f t="shared" si="1"/>
        <v>92675.578260869559</v>
      </c>
    </row>
    <row r="39" spans="1:20" x14ac:dyDescent="0.25">
      <c r="A39" s="7">
        <v>38</v>
      </c>
      <c r="B39" t="s">
        <v>19</v>
      </c>
      <c r="C39">
        <v>46</v>
      </c>
      <c r="D39">
        <v>24</v>
      </c>
      <c r="E39">
        <v>88</v>
      </c>
      <c r="F39">
        <v>19</v>
      </c>
      <c r="G39">
        <v>6</v>
      </c>
      <c r="H39">
        <v>0</v>
      </c>
      <c r="I39" s="9">
        <v>2092113.6</v>
      </c>
      <c r="J39">
        <v>281.10000000000002</v>
      </c>
      <c r="K39">
        <v>71.400000000000006</v>
      </c>
      <c r="L39">
        <v>64</v>
      </c>
      <c r="M39">
        <v>1.7410000000000001</v>
      </c>
      <c r="N39">
        <v>51.7</v>
      </c>
      <c r="O39">
        <v>7</v>
      </c>
      <c r="P39">
        <v>324</v>
      </c>
      <c r="Q39">
        <v>1016</v>
      </c>
      <c r="R39">
        <v>215</v>
      </c>
      <c r="S39" s="31">
        <f t="shared" si="2"/>
        <v>3.6818181818181817</v>
      </c>
      <c r="T39" s="14">
        <f t="shared" si="1"/>
        <v>87171.400000000009</v>
      </c>
    </row>
    <row r="40" spans="1:20" x14ac:dyDescent="0.25">
      <c r="A40" s="7">
        <v>39</v>
      </c>
      <c r="B40" t="s">
        <v>308</v>
      </c>
      <c r="C40">
        <v>25</v>
      </c>
      <c r="D40">
        <v>23</v>
      </c>
      <c r="E40">
        <v>74</v>
      </c>
      <c r="F40">
        <v>17</v>
      </c>
      <c r="G40">
        <v>4</v>
      </c>
      <c r="H40">
        <v>1</v>
      </c>
      <c r="I40" s="9">
        <v>1972155.1</v>
      </c>
      <c r="J40">
        <v>299</v>
      </c>
      <c r="K40">
        <v>53.7</v>
      </c>
      <c r="L40">
        <v>62.7</v>
      </c>
      <c r="M40">
        <v>1.7270000000000001</v>
      </c>
      <c r="N40">
        <v>53.4</v>
      </c>
      <c r="O40">
        <v>6</v>
      </c>
      <c r="P40">
        <v>304</v>
      </c>
      <c r="Q40">
        <v>782</v>
      </c>
      <c r="R40">
        <v>204</v>
      </c>
      <c r="S40" s="31">
        <f t="shared" si="2"/>
        <v>4.1081081081081079</v>
      </c>
      <c r="T40" s="14">
        <f t="shared" si="1"/>
        <v>85745.873913043484</v>
      </c>
    </row>
    <row r="41" spans="1:20" x14ac:dyDescent="0.25">
      <c r="A41" s="7">
        <v>40</v>
      </c>
      <c r="B41" t="s">
        <v>205</v>
      </c>
      <c r="C41">
        <v>35</v>
      </c>
      <c r="D41">
        <v>30</v>
      </c>
      <c r="E41">
        <v>100</v>
      </c>
      <c r="F41">
        <v>21</v>
      </c>
      <c r="G41">
        <v>5</v>
      </c>
      <c r="H41">
        <v>1</v>
      </c>
      <c r="I41" s="9">
        <v>1945527.6</v>
      </c>
      <c r="J41">
        <v>292.5</v>
      </c>
      <c r="K41">
        <v>65.599999999999994</v>
      </c>
      <c r="L41">
        <v>61.4</v>
      </c>
      <c r="M41">
        <v>1.744</v>
      </c>
      <c r="N41">
        <v>49</v>
      </c>
      <c r="O41">
        <v>8</v>
      </c>
      <c r="P41">
        <v>395</v>
      </c>
      <c r="Q41">
        <v>1109</v>
      </c>
      <c r="R41">
        <v>259</v>
      </c>
      <c r="S41" s="31">
        <f t="shared" si="2"/>
        <v>3.95</v>
      </c>
      <c r="T41" s="14">
        <f t="shared" si="1"/>
        <v>64850.920000000006</v>
      </c>
    </row>
    <row r="42" spans="1:20" x14ac:dyDescent="0.25">
      <c r="A42" s="7">
        <v>41</v>
      </c>
      <c r="B42" t="s">
        <v>281</v>
      </c>
      <c r="C42">
        <v>34</v>
      </c>
      <c r="D42">
        <v>27</v>
      </c>
      <c r="E42">
        <v>97</v>
      </c>
      <c r="F42">
        <v>22</v>
      </c>
      <c r="G42">
        <v>4</v>
      </c>
      <c r="H42">
        <v>0</v>
      </c>
      <c r="I42" s="9">
        <v>1895117.4</v>
      </c>
      <c r="J42">
        <v>300.8</v>
      </c>
      <c r="K42">
        <v>57.6</v>
      </c>
      <c r="L42">
        <v>66.8</v>
      </c>
      <c r="M42">
        <v>1.7529999999999999</v>
      </c>
      <c r="N42">
        <v>46.5</v>
      </c>
      <c r="O42">
        <v>13</v>
      </c>
      <c r="P42">
        <v>372</v>
      </c>
      <c r="Q42">
        <v>1091</v>
      </c>
      <c r="R42">
        <v>228</v>
      </c>
      <c r="S42" s="31">
        <f t="shared" si="2"/>
        <v>3.8350515463917527</v>
      </c>
      <c r="T42" s="14">
        <f t="shared" si="1"/>
        <v>70189.533333333326</v>
      </c>
    </row>
    <row r="43" spans="1:20" x14ac:dyDescent="0.25">
      <c r="A43" s="7">
        <v>42</v>
      </c>
      <c r="B43" t="s">
        <v>24</v>
      </c>
      <c r="C43">
        <v>39</v>
      </c>
      <c r="D43">
        <v>22</v>
      </c>
      <c r="E43">
        <v>70</v>
      </c>
      <c r="F43">
        <v>16</v>
      </c>
      <c r="G43">
        <v>3</v>
      </c>
      <c r="H43">
        <v>0</v>
      </c>
      <c r="I43" s="9">
        <v>1890945.5</v>
      </c>
      <c r="J43">
        <v>293.10000000000002</v>
      </c>
      <c r="K43">
        <v>66.900000000000006</v>
      </c>
      <c r="L43">
        <v>68.099999999999994</v>
      </c>
      <c r="M43">
        <v>1.841</v>
      </c>
      <c r="N43">
        <v>54.6</v>
      </c>
      <c r="O43">
        <v>8</v>
      </c>
      <c r="P43">
        <v>222</v>
      </c>
      <c r="Q43">
        <v>817</v>
      </c>
      <c r="R43">
        <v>200</v>
      </c>
      <c r="S43" s="31">
        <f t="shared" si="2"/>
        <v>3.1714285714285713</v>
      </c>
      <c r="T43" s="14">
        <f t="shared" si="1"/>
        <v>85952.068181818177</v>
      </c>
    </row>
    <row r="44" spans="1:20" x14ac:dyDescent="0.25">
      <c r="A44" s="7">
        <v>43</v>
      </c>
      <c r="B44" t="s">
        <v>248</v>
      </c>
      <c r="C44">
        <v>36</v>
      </c>
      <c r="D44">
        <v>32</v>
      </c>
      <c r="E44">
        <v>103</v>
      </c>
      <c r="F44">
        <v>19</v>
      </c>
      <c r="G44">
        <v>4</v>
      </c>
      <c r="H44">
        <v>0</v>
      </c>
      <c r="I44" s="9">
        <v>1874804.9</v>
      </c>
      <c r="J44">
        <v>283.3</v>
      </c>
      <c r="K44">
        <v>66.900000000000006</v>
      </c>
      <c r="L44">
        <v>62.1</v>
      </c>
      <c r="M44">
        <v>1.742</v>
      </c>
      <c r="N44">
        <v>51.6</v>
      </c>
      <c r="O44">
        <v>5</v>
      </c>
      <c r="P44">
        <v>392</v>
      </c>
      <c r="Q44">
        <v>1138</v>
      </c>
      <c r="R44">
        <v>281</v>
      </c>
      <c r="S44" s="31">
        <f t="shared" si="2"/>
        <v>3.8058252427184467</v>
      </c>
      <c r="T44" s="14">
        <f t="shared" si="1"/>
        <v>58587.653124999997</v>
      </c>
    </row>
    <row r="45" spans="1:20" x14ac:dyDescent="0.25">
      <c r="A45" s="7">
        <v>44</v>
      </c>
      <c r="B45" t="s">
        <v>121</v>
      </c>
      <c r="C45">
        <v>36</v>
      </c>
      <c r="D45">
        <v>28</v>
      </c>
      <c r="E45">
        <v>99</v>
      </c>
      <c r="F45">
        <v>21</v>
      </c>
      <c r="G45">
        <v>3</v>
      </c>
      <c r="H45">
        <v>1</v>
      </c>
      <c r="I45" s="9">
        <v>1838692.9</v>
      </c>
      <c r="J45">
        <v>284.3</v>
      </c>
      <c r="K45">
        <v>69.099999999999994</v>
      </c>
      <c r="L45">
        <v>63.8</v>
      </c>
      <c r="M45">
        <v>1.7689999999999999</v>
      </c>
      <c r="N45">
        <v>60.9</v>
      </c>
      <c r="O45">
        <v>6</v>
      </c>
      <c r="P45">
        <v>352</v>
      </c>
      <c r="Q45">
        <v>1162</v>
      </c>
      <c r="R45">
        <v>238</v>
      </c>
      <c r="S45" s="31">
        <f t="shared" si="2"/>
        <v>3.5555555555555554</v>
      </c>
      <c r="T45" s="14">
        <f t="shared" si="1"/>
        <v>65667.603571428568</v>
      </c>
    </row>
    <row r="46" spans="1:20" x14ac:dyDescent="0.25">
      <c r="A46" s="7">
        <v>45</v>
      </c>
      <c r="B46" t="s">
        <v>17</v>
      </c>
      <c r="C46">
        <v>31</v>
      </c>
      <c r="D46">
        <v>29</v>
      </c>
      <c r="E46">
        <v>99</v>
      </c>
      <c r="F46">
        <v>21</v>
      </c>
      <c r="G46">
        <v>3</v>
      </c>
      <c r="H46">
        <v>0</v>
      </c>
      <c r="I46" s="9">
        <v>1806335.1</v>
      </c>
      <c r="J46">
        <v>292.60000000000002</v>
      </c>
      <c r="K46">
        <v>58.9</v>
      </c>
      <c r="L46">
        <v>61.7</v>
      </c>
      <c r="M46">
        <v>1.7749999999999999</v>
      </c>
      <c r="N46">
        <v>48.3</v>
      </c>
      <c r="O46">
        <v>3</v>
      </c>
      <c r="P46">
        <v>351</v>
      </c>
      <c r="Q46">
        <v>1141</v>
      </c>
      <c r="R46">
        <v>263</v>
      </c>
      <c r="S46" s="31">
        <f t="shared" si="2"/>
        <v>3.5454545454545454</v>
      </c>
      <c r="T46" s="14">
        <f t="shared" si="1"/>
        <v>62287.417241379313</v>
      </c>
    </row>
    <row r="47" spans="1:20" x14ac:dyDescent="0.25">
      <c r="A47" s="7">
        <v>46</v>
      </c>
      <c r="B47" t="s">
        <v>276</v>
      </c>
      <c r="C47">
        <v>29</v>
      </c>
      <c r="D47">
        <v>22</v>
      </c>
      <c r="E47">
        <v>73</v>
      </c>
      <c r="F47">
        <v>18</v>
      </c>
      <c r="G47">
        <v>4</v>
      </c>
      <c r="H47">
        <v>0</v>
      </c>
      <c r="I47" s="9">
        <v>1804980.9</v>
      </c>
      <c r="J47">
        <v>293</v>
      </c>
      <c r="K47">
        <v>61.3</v>
      </c>
      <c r="L47">
        <v>66.7</v>
      </c>
      <c r="M47">
        <v>1.782</v>
      </c>
      <c r="N47">
        <v>48.8</v>
      </c>
      <c r="O47">
        <v>10</v>
      </c>
      <c r="P47">
        <v>265</v>
      </c>
      <c r="Q47">
        <v>813</v>
      </c>
      <c r="R47">
        <v>207</v>
      </c>
      <c r="S47" s="31">
        <f t="shared" si="2"/>
        <v>3.6301369863013697</v>
      </c>
      <c r="T47" s="14">
        <f t="shared" si="1"/>
        <v>82044.586363636365</v>
      </c>
    </row>
    <row r="48" spans="1:20" x14ac:dyDescent="0.25">
      <c r="A48" s="7">
        <v>47</v>
      </c>
      <c r="B48" t="s">
        <v>361</v>
      </c>
      <c r="C48">
        <v>27</v>
      </c>
      <c r="D48">
        <v>28</v>
      </c>
      <c r="E48">
        <v>91</v>
      </c>
      <c r="F48">
        <v>18</v>
      </c>
      <c r="G48">
        <v>3</v>
      </c>
      <c r="H48">
        <v>0</v>
      </c>
      <c r="I48" s="9">
        <v>1743551.1</v>
      </c>
      <c r="J48">
        <v>298.60000000000002</v>
      </c>
      <c r="K48">
        <v>59.4</v>
      </c>
      <c r="L48">
        <v>64.2</v>
      </c>
      <c r="M48">
        <v>1.7769999999999999</v>
      </c>
      <c r="N48">
        <v>48.6</v>
      </c>
      <c r="O48">
        <v>9</v>
      </c>
      <c r="P48">
        <v>328</v>
      </c>
      <c r="Q48">
        <v>1018</v>
      </c>
      <c r="R48">
        <v>250</v>
      </c>
      <c r="S48" s="31">
        <f t="shared" si="2"/>
        <v>3.6043956043956045</v>
      </c>
      <c r="T48" s="14">
        <f t="shared" si="1"/>
        <v>62269.682142857149</v>
      </c>
    </row>
    <row r="49" spans="1:20" x14ac:dyDescent="0.25">
      <c r="A49" s="7">
        <v>48</v>
      </c>
      <c r="B49" t="s">
        <v>8</v>
      </c>
      <c r="C49">
        <v>36</v>
      </c>
      <c r="D49">
        <v>26</v>
      </c>
      <c r="E49">
        <v>90</v>
      </c>
      <c r="F49">
        <v>19</v>
      </c>
      <c r="G49">
        <v>3</v>
      </c>
      <c r="H49">
        <v>0</v>
      </c>
      <c r="I49" s="9">
        <v>1725237.1</v>
      </c>
      <c r="J49">
        <v>291</v>
      </c>
      <c r="K49">
        <v>63.5</v>
      </c>
      <c r="L49">
        <v>66.099999999999994</v>
      </c>
      <c r="M49">
        <v>1.7729999999999999</v>
      </c>
      <c r="N49">
        <v>52.1</v>
      </c>
      <c r="O49">
        <v>9</v>
      </c>
      <c r="P49">
        <v>324</v>
      </c>
      <c r="Q49">
        <v>1043</v>
      </c>
      <c r="R49">
        <v>210</v>
      </c>
      <c r="S49" s="31">
        <f t="shared" si="2"/>
        <v>3.6</v>
      </c>
      <c r="T49" s="14">
        <f t="shared" si="1"/>
        <v>66355.273076923084</v>
      </c>
    </row>
    <row r="50" spans="1:20" x14ac:dyDescent="0.25">
      <c r="A50" s="7">
        <v>49</v>
      </c>
      <c r="B50" t="s">
        <v>122</v>
      </c>
      <c r="C50">
        <v>35</v>
      </c>
      <c r="D50">
        <v>22</v>
      </c>
      <c r="E50">
        <v>72</v>
      </c>
      <c r="F50">
        <v>16</v>
      </c>
      <c r="G50">
        <v>2</v>
      </c>
      <c r="H50">
        <v>1</v>
      </c>
      <c r="I50" s="9">
        <v>1720360.3</v>
      </c>
      <c r="J50">
        <v>288.5</v>
      </c>
      <c r="K50">
        <v>62.9</v>
      </c>
      <c r="L50">
        <v>63.1</v>
      </c>
      <c r="M50">
        <v>1.7470000000000001</v>
      </c>
      <c r="N50">
        <v>45.2</v>
      </c>
      <c r="O50">
        <v>12</v>
      </c>
      <c r="P50">
        <v>258</v>
      </c>
      <c r="Q50">
        <v>801</v>
      </c>
      <c r="R50">
        <v>199</v>
      </c>
      <c r="S50" s="31">
        <f t="shared" si="2"/>
        <v>3.5833333333333335</v>
      </c>
      <c r="T50" s="14">
        <f t="shared" si="1"/>
        <v>78198.19545454545</v>
      </c>
    </row>
    <row r="51" spans="1:20" x14ac:dyDescent="0.25">
      <c r="A51" s="7">
        <v>50</v>
      </c>
      <c r="B51" t="s">
        <v>306</v>
      </c>
      <c r="C51">
        <v>31</v>
      </c>
      <c r="D51">
        <v>27</v>
      </c>
      <c r="E51">
        <v>90</v>
      </c>
      <c r="F51">
        <v>18</v>
      </c>
      <c r="G51">
        <v>4</v>
      </c>
      <c r="H51">
        <v>0</v>
      </c>
      <c r="I51" s="9">
        <v>1717139.8</v>
      </c>
      <c r="J51">
        <v>279</v>
      </c>
      <c r="K51">
        <v>68.8</v>
      </c>
      <c r="L51">
        <v>61.9</v>
      </c>
      <c r="M51">
        <v>1.758</v>
      </c>
      <c r="N51">
        <v>42.5</v>
      </c>
      <c r="O51">
        <v>10</v>
      </c>
      <c r="P51">
        <v>309</v>
      </c>
      <c r="Q51">
        <v>1028</v>
      </c>
      <c r="R51">
        <v>249</v>
      </c>
      <c r="S51" s="31">
        <f t="shared" si="2"/>
        <v>3.4333333333333331</v>
      </c>
      <c r="T51" s="14">
        <f t="shared" si="1"/>
        <v>63597.770370370374</v>
      </c>
    </row>
    <row r="52" spans="1:20" x14ac:dyDescent="0.25">
      <c r="A52" s="7">
        <v>51</v>
      </c>
      <c r="B52" t="s">
        <v>37</v>
      </c>
      <c r="C52">
        <v>34</v>
      </c>
      <c r="D52">
        <v>27</v>
      </c>
      <c r="E52">
        <v>93</v>
      </c>
      <c r="F52">
        <v>19</v>
      </c>
      <c r="G52">
        <v>4</v>
      </c>
      <c r="H52">
        <v>0</v>
      </c>
      <c r="I52" s="9">
        <v>1667084.6</v>
      </c>
      <c r="J52">
        <v>284.60000000000002</v>
      </c>
      <c r="K52">
        <v>67.7</v>
      </c>
      <c r="L52">
        <v>64.900000000000006</v>
      </c>
      <c r="M52">
        <v>1.7470000000000001</v>
      </c>
      <c r="N52">
        <v>55.2</v>
      </c>
      <c r="O52">
        <v>11</v>
      </c>
      <c r="P52">
        <v>340</v>
      </c>
      <c r="Q52">
        <v>1059</v>
      </c>
      <c r="R52">
        <v>237</v>
      </c>
      <c r="S52" s="31">
        <f t="shared" si="2"/>
        <v>3.6559139784946235</v>
      </c>
      <c r="T52" s="14">
        <f t="shared" si="1"/>
        <v>61743.874074074076</v>
      </c>
    </row>
    <row r="53" spans="1:20" x14ac:dyDescent="0.25">
      <c r="A53" s="7">
        <v>52</v>
      </c>
      <c r="B53" t="s">
        <v>0</v>
      </c>
      <c r="C53">
        <v>46</v>
      </c>
      <c r="D53">
        <v>27</v>
      </c>
      <c r="E53">
        <v>87</v>
      </c>
      <c r="F53">
        <v>20</v>
      </c>
      <c r="G53">
        <v>2</v>
      </c>
      <c r="H53">
        <v>0</v>
      </c>
      <c r="I53" s="9">
        <v>1622570.3</v>
      </c>
      <c r="J53">
        <v>299.89999999999998</v>
      </c>
      <c r="K53">
        <v>59</v>
      </c>
      <c r="L53">
        <v>66.900000000000006</v>
      </c>
      <c r="M53">
        <v>1.7969999999999999</v>
      </c>
      <c r="N53">
        <v>52.2</v>
      </c>
      <c r="O53">
        <v>10</v>
      </c>
      <c r="P53">
        <v>301</v>
      </c>
      <c r="Q53">
        <v>992</v>
      </c>
      <c r="R53">
        <v>244</v>
      </c>
      <c r="S53" s="31">
        <f t="shared" si="2"/>
        <v>3.4597701149425286</v>
      </c>
      <c r="T53" s="14">
        <f t="shared" si="1"/>
        <v>60095.196296296301</v>
      </c>
    </row>
    <row r="54" spans="1:20" x14ac:dyDescent="0.25">
      <c r="A54" s="7">
        <v>53</v>
      </c>
      <c r="B54" t="s">
        <v>111</v>
      </c>
      <c r="C54">
        <v>46</v>
      </c>
      <c r="D54">
        <v>25</v>
      </c>
      <c r="E54">
        <v>79</v>
      </c>
      <c r="F54">
        <v>14</v>
      </c>
      <c r="G54">
        <v>4</v>
      </c>
      <c r="H54">
        <v>0</v>
      </c>
      <c r="I54" s="9">
        <v>1619918.5</v>
      </c>
      <c r="J54">
        <v>276.10000000000002</v>
      </c>
      <c r="K54">
        <v>69</v>
      </c>
      <c r="L54">
        <v>61.8</v>
      </c>
      <c r="M54">
        <v>1.7549999999999999</v>
      </c>
      <c r="N54">
        <v>43.8</v>
      </c>
      <c r="O54">
        <v>6</v>
      </c>
      <c r="P54">
        <v>283</v>
      </c>
      <c r="Q54">
        <v>862</v>
      </c>
      <c r="R54">
        <v>242</v>
      </c>
      <c r="S54" s="31">
        <f t="shared" si="2"/>
        <v>3.5822784810126582</v>
      </c>
      <c r="T54" s="14">
        <f t="shared" si="1"/>
        <v>64796.74</v>
      </c>
    </row>
    <row r="55" spans="1:20" x14ac:dyDescent="0.25">
      <c r="A55" s="7">
        <v>54</v>
      </c>
      <c r="B55" t="s">
        <v>42</v>
      </c>
      <c r="C55">
        <v>44</v>
      </c>
      <c r="D55">
        <v>31</v>
      </c>
      <c r="E55">
        <v>97</v>
      </c>
      <c r="F55">
        <v>17</v>
      </c>
      <c r="G55">
        <v>6</v>
      </c>
      <c r="H55">
        <v>0</v>
      </c>
      <c r="I55" s="9">
        <v>1552640</v>
      </c>
      <c r="J55">
        <v>282.8</v>
      </c>
      <c r="K55">
        <v>66.8</v>
      </c>
      <c r="L55">
        <v>64.099999999999994</v>
      </c>
      <c r="M55">
        <v>1.7729999999999999</v>
      </c>
      <c r="N55">
        <v>53.2</v>
      </c>
      <c r="O55">
        <v>4</v>
      </c>
      <c r="P55">
        <v>346</v>
      </c>
      <c r="Q55">
        <v>1139</v>
      </c>
      <c r="R55">
        <v>234</v>
      </c>
      <c r="S55" s="31">
        <f t="shared" si="2"/>
        <v>3.5670103092783507</v>
      </c>
      <c r="T55" s="14">
        <f t="shared" si="1"/>
        <v>50085.161290322583</v>
      </c>
    </row>
    <row r="56" spans="1:20" x14ac:dyDescent="0.25">
      <c r="A56" s="7">
        <v>55</v>
      </c>
      <c r="B56" t="s">
        <v>304</v>
      </c>
      <c r="C56">
        <v>30</v>
      </c>
      <c r="D56">
        <v>26</v>
      </c>
      <c r="E56">
        <v>81</v>
      </c>
      <c r="F56">
        <v>14</v>
      </c>
      <c r="G56">
        <v>5</v>
      </c>
      <c r="H56">
        <v>0</v>
      </c>
      <c r="I56" s="9">
        <v>1486947.1</v>
      </c>
      <c r="J56">
        <v>277.2</v>
      </c>
      <c r="K56">
        <v>70</v>
      </c>
      <c r="L56">
        <v>60.8</v>
      </c>
      <c r="M56">
        <v>1.7529999999999999</v>
      </c>
      <c r="N56">
        <v>50.7</v>
      </c>
      <c r="O56">
        <v>5</v>
      </c>
      <c r="P56">
        <v>284</v>
      </c>
      <c r="Q56">
        <v>943</v>
      </c>
      <c r="R56">
        <v>199</v>
      </c>
      <c r="S56" s="31">
        <f t="shared" si="2"/>
        <v>3.5061728395061729</v>
      </c>
      <c r="T56" s="14">
        <f t="shared" si="1"/>
        <v>57190.273076923084</v>
      </c>
    </row>
    <row r="57" spans="1:20" x14ac:dyDescent="0.25">
      <c r="A57" s="7">
        <v>56</v>
      </c>
      <c r="B57" t="s">
        <v>275</v>
      </c>
      <c r="C57">
        <v>31</v>
      </c>
      <c r="D57">
        <v>30</v>
      </c>
      <c r="E57">
        <v>95</v>
      </c>
      <c r="F57">
        <v>19</v>
      </c>
      <c r="G57">
        <v>1</v>
      </c>
      <c r="H57">
        <v>1</v>
      </c>
      <c r="I57" s="9">
        <v>1466252.1</v>
      </c>
      <c r="J57">
        <v>301.7</v>
      </c>
      <c r="K57">
        <v>60</v>
      </c>
      <c r="L57">
        <v>65.5</v>
      </c>
      <c r="M57">
        <v>1.7869999999999999</v>
      </c>
      <c r="N57">
        <v>37.4</v>
      </c>
      <c r="O57">
        <v>10</v>
      </c>
      <c r="P57">
        <v>327</v>
      </c>
      <c r="Q57">
        <v>1105</v>
      </c>
      <c r="R57">
        <v>239</v>
      </c>
      <c r="S57" s="31">
        <f t="shared" si="2"/>
        <v>3.4421052631578948</v>
      </c>
      <c r="T57" s="14">
        <f t="shared" si="1"/>
        <v>48875.07</v>
      </c>
    </row>
    <row r="58" spans="1:20" x14ac:dyDescent="0.25">
      <c r="A58" s="7">
        <v>57</v>
      </c>
      <c r="B58" t="s">
        <v>309</v>
      </c>
      <c r="C58">
        <v>35</v>
      </c>
      <c r="D58">
        <v>26</v>
      </c>
      <c r="E58">
        <v>82</v>
      </c>
      <c r="F58">
        <v>15</v>
      </c>
      <c r="G58">
        <v>3</v>
      </c>
      <c r="H58">
        <v>0</v>
      </c>
      <c r="I58" s="9">
        <v>1439219.6</v>
      </c>
      <c r="J58">
        <v>292.10000000000002</v>
      </c>
      <c r="K58">
        <v>60.5</v>
      </c>
      <c r="L58">
        <v>62.1</v>
      </c>
      <c r="M58">
        <v>1.7569999999999999</v>
      </c>
      <c r="N58">
        <v>58.4</v>
      </c>
      <c r="O58">
        <v>7</v>
      </c>
      <c r="P58">
        <v>298</v>
      </c>
      <c r="Q58">
        <v>927</v>
      </c>
      <c r="R58">
        <v>218</v>
      </c>
      <c r="S58" s="31">
        <f t="shared" si="2"/>
        <v>3.6341463414634148</v>
      </c>
      <c r="T58" s="14">
        <f t="shared" si="1"/>
        <v>55354.600000000006</v>
      </c>
    </row>
    <row r="59" spans="1:20" x14ac:dyDescent="0.25">
      <c r="A59" s="7">
        <v>58</v>
      </c>
      <c r="B59" t="s">
        <v>315</v>
      </c>
      <c r="C59">
        <v>28</v>
      </c>
      <c r="D59">
        <v>28</v>
      </c>
      <c r="E59">
        <v>91</v>
      </c>
      <c r="F59">
        <v>17</v>
      </c>
      <c r="G59">
        <v>4</v>
      </c>
      <c r="H59">
        <v>0</v>
      </c>
      <c r="I59" s="9">
        <v>1438891.9</v>
      </c>
      <c r="J59">
        <v>296.89999999999998</v>
      </c>
      <c r="K59">
        <v>61.5</v>
      </c>
      <c r="L59">
        <v>59.2</v>
      </c>
      <c r="M59">
        <v>1.7689999999999999</v>
      </c>
      <c r="N59">
        <v>39.5</v>
      </c>
      <c r="O59">
        <v>9</v>
      </c>
      <c r="P59">
        <v>328</v>
      </c>
      <c r="Q59">
        <v>1019</v>
      </c>
      <c r="R59">
        <v>246</v>
      </c>
      <c r="S59" s="31">
        <f t="shared" si="2"/>
        <v>3.6043956043956045</v>
      </c>
      <c r="T59" s="14">
        <f t="shared" si="1"/>
        <v>51388.996428571423</v>
      </c>
    </row>
    <row r="60" spans="1:20" x14ac:dyDescent="0.25">
      <c r="A60" s="7">
        <v>59</v>
      </c>
      <c r="B60" t="s">
        <v>277</v>
      </c>
      <c r="C60">
        <v>35</v>
      </c>
      <c r="D60">
        <v>30</v>
      </c>
      <c r="E60">
        <v>104</v>
      </c>
      <c r="F60">
        <v>22</v>
      </c>
      <c r="G60">
        <v>1</v>
      </c>
      <c r="H60">
        <v>1</v>
      </c>
      <c r="I60" s="9">
        <v>1436342.1</v>
      </c>
      <c r="J60">
        <v>283.5</v>
      </c>
      <c r="K60">
        <v>60.7</v>
      </c>
      <c r="L60">
        <v>60.5</v>
      </c>
      <c r="M60">
        <v>1.7849999999999999</v>
      </c>
      <c r="N60">
        <v>57.6</v>
      </c>
      <c r="O60">
        <v>4</v>
      </c>
      <c r="P60">
        <v>343</v>
      </c>
      <c r="Q60">
        <v>1208</v>
      </c>
      <c r="R60">
        <v>285</v>
      </c>
      <c r="S60" s="31">
        <f t="shared" si="2"/>
        <v>3.2980769230769229</v>
      </c>
      <c r="T60" s="14">
        <f t="shared" si="1"/>
        <v>47878.07</v>
      </c>
    </row>
    <row r="61" spans="1:20" x14ac:dyDescent="0.25">
      <c r="A61" s="7">
        <v>60</v>
      </c>
      <c r="B61" t="s">
        <v>282</v>
      </c>
      <c r="C61">
        <v>32</v>
      </c>
      <c r="D61">
        <v>24</v>
      </c>
      <c r="E61">
        <v>74</v>
      </c>
      <c r="F61">
        <v>13</v>
      </c>
      <c r="G61">
        <v>2</v>
      </c>
      <c r="H61">
        <v>0</v>
      </c>
      <c r="I61" s="9">
        <v>1430243.6</v>
      </c>
      <c r="J61">
        <v>311.39999999999998</v>
      </c>
      <c r="K61">
        <v>53</v>
      </c>
      <c r="L61">
        <v>64.2</v>
      </c>
      <c r="M61">
        <v>1.762</v>
      </c>
      <c r="N61">
        <v>45.9</v>
      </c>
      <c r="O61">
        <v>17</v>
      </c>
      <c r="P61">
        <v>267</v>
      </c>
      <c r="Q61">
        <v>784</v>
      </c>
      <c r="R61">
        <v>224</v>
      </c>
      <c r="S61" s="31">
        <f t="shared" si="2"/>
        <v>3.6081081081081079</v>
      </c>
      <c r="T61" s="14">
        <f t="shared" si="1"/>
        <v>59593.483333333337</v>
      </c>
    </row>
    <row r="62" spans="1:20" x14ac:dyDescent="0.25">
      <c r="A62" s="7">
        <v>61</v>
      </c>
      <c r="B62" t="s">
        <v>285</v>
      </c>
      <c r="C62">
        <v>28</v>
      </c>
      <c r="D62">
        <v>29</v>
      </c>
      <c r="E62">
        <v>91</v>
      </c>
      <c r="F62">
        <v>16</v>
      </c>
      <c r="G62">
        <v>4</v>
      </c>
      <c r="H62">
        <v>0</v>
      </c>
      <c r="I62" s="9">
        <v>1427918</v>
      </c>
      <c r="J62">
        <v>298</v>
      </c>
      <c r="K62">
        <v>62.8</v>
      </c>
      <c r="L62">
        <v>64.400000000000006</v>
      </c>
      <c r="M62">
        <v>1.77</v>
      </c>
      <c r="N62">
        <v>54.9</v>
      </c>
      <c r="O62">
        <v>9</v>
      </c>
      <c r="P62">
        <v>337</v>
      </c>
      <c r="Q62">
        <v>1031</v>
      </c>
      <c r="R62">
        <v>233</v>
      </c>
      <c r="S62" s="31">
        <f t="shared" si="2"/>
        <v>3.7032967032967035</v>
      </c>
      <c r="T62" s="14">
        <f t="shared" si="1"/>
        <v>49238.551724137928</v>
      </c>
    </row>
    <row r="63" spans="1:20" x14ac:dyDescent="0.25">
      <c r="A63" s="7">
        <v>62</v>
      </c>
      <c r="B63" t="s">
        <v>85</v>
      </c>
      <c r="C63">
        <v>41</v>
      </c>
      <c r="D63">
        <v>28</v>
      </c>
      <c r="E63">
        <v>92</v>
      </c>
      <c r="F63">
        <v>17</v>
      </c>
      <c r="G63">
        <v>3</v>
      </c>
      <c r="H63">
        <v>0</v>
      </c>
      <c r="I63" s="9">
        <v>1412972</v>
      </c>
      <c r="J63">
        <v>287.39999999999998</v>
      </c>
      <c r="K63">
        <v>58.9</v>
      </c>
      <c r="L63">
        <v>60.3</v>
      </c>
      <c r="M63">
        <v>1.7749999999999999</v>
      </c>
      <c r="N63">
        <v>45.6</v>
      </c>
      <c r="O63">
        <v>9</v>
      </c>
      <c r="P63">
        <v>320</v>
      </c>
      <c r="Q63">
        <v>1056</v>
      </c>
      <c r="R63">
        <v>242</v>
      </c>
      <c r="S63" s="31">
        <f t="shared" si="2"/>
        <v>3.4782608695652173</v>
      </c>
      <c r="T63" s="14">
        <f t="shared" si="1"/>
        <v>50463.285714285717</v>
      </c>
    </row>
    <row r="64" spans="1:20" x14ac:dyDescent="0.25">
      <c r="A64" s="7">
        <v>63</v>
      </c>
      <c r="B64" t="s">
        <v>327</v>
      </c>
      <c r="C64">
        <v>32</v>
      </c>
      <c r="D64">
        <v>21</v>
      </c>
      <c r="E64">
        <v>69</v>
      </c>
      <c r="F64">
        <v>13</v>
      </c>
      <c r="G64">
        <v>3</v>
      </c>
      <c r="H64">
        <v>0</v>
      </c>
      <c r="I64" s="9">
        <v>1382519.6</v>
      </c>
      <c r="J64">
        <v>283.10000000000002</v>
      </c>
      <c r="K64">
        <v>66</v>
      </c>
      <c r="L64">
        <v>59.3</v>
      </c>
      <c r="M64">
        <v>1.758</v>
      </c>
      <c r="N64">
        <v>57.6</v>
      </c>
      <c r="O64">
        <v>5</v>
      </c>
      <c r="P64">
        <v>244</v>
      </c>
      <c r="Q64">
        <v>806</v>
      </c>
      <c r="R64">
        <v>165</v>
      </c>
      <c r="S64" s="31">
        <f t="shared" si="2"/>
        <v>3.5362318840579712</v>
      </c>
      <c r="T64" s="14">
        <f t="shared" si="1"/>
        <v>65834.266666666677</v>
      </c>
    </row>
    <row r="65" spans="1:20" x14ac:dyDescent="0.25">
      <c r="A65" s="7">
        <v>64</v>
      </c>
      <c r="B65" t="s">
        <v>271</v>
      </c>
      <c r="C65">
        <v>39</v>
      </c>
      <c r="D65">
        <v>28</v>
      </c>
      <c r="E65">
        <v>92</v>
      </c>
      <c r="F65">
        <v>18</v>
      </c>
      <c r="G65">
        <v>3</v>
      </c>
      <c r="H65">
        <v>0</v>
      </c>
      <c r="I65" s="9">
        <v>1375096.4</v>
      </c>
      <c r="J65">
        <v>284.8</v>
      </c>
      <c r="K65">
        <v>66.900000000000006</v>
      </c>
      <c r="L65">
        <v>64.7</v>
      </c>
      <c r="M65">
        <v>1.7290000000000001</v>
      </c>
      <c r="N65">
        <v>56.1</v>
      </c>
      <c r="O65">
        <v>8</v>
      </c>
      <c r="P65">
        <v>340</v>
      </c>
      <c r="Q65">
        <v>1045</v>
      </c>
      <c r="R65">
        <v>229</v>
      </c>
      <c r="S65" s="31">
        <f t="shared" si="2"/>
        <v>3.6956521739130435</v>
      </c>
      <c r="T65" s="14">
        <f t="shared" si="1"/>
        <v>49110.585714285713</v>
      </c>
    </row>
    <row r="66" spans="1:20" x14ac:dyDescent="0.25">
      <c r="A66" s="7">
        <v>65</v>
      </c>
      <c r="B66" t="s">
        <v>338</v>
      </c>
      <c r="C66">
        <v>28</v>
      </c>
      <c r="D66">
        <v>24</v>
      </c>
      <c r="E66">
        <v>72</v>
      </c>
      <c r="F66">
        <v>12</v>
      </c>
      <c r="G66">
        <v>2</v>
      </c>
      <c r="H66">
        <v>1</v>
      </c>
      <c r="I66" s="9">
        <v>1349559.4</v>
      </c>
      <c r="J66">
        <v>299.89999999999998</v>
      </c>
      <c r="K66">
        <v>63.1</v>
      </c>
      <c r="L66">
        <v>64.5</v>
      </c>
      <c r="M66">
        <v>1.766</v>
      </c>
      <c r="N66">
        <v>38.9</v>
      </c>
      <c r="O66">
        <v>10</v>
      </c>
      <c r="P66">
        <v>275</v>
      </c>
      <c r="Q66">
        <v>761</v>
      </c>
      <c r="R66">
        <v>218</v>
      </c>
      <c r="S66" s="31">
        <f t="shared" ref="S66:S97" si="3">P66/E66</f>
        <v>3.8194444444444446</v>
      </c>
      <c r="T66" s="14">
        <f t="shared" si="1"/>
        <v>56231.641666666663</v>
      </c>
    </row>
    <row r="67" spans="1:20" x14ac:dyDescent="0.25">
      <c r="A67" s="7">
        <v>66</v>
      </c>
      <c r="B67" t="s">
        <v>262</v>
      </c>
      <c r="C67">
        <v>34</v>
      </c>
      <c r="D67">
        <v>29</v>
      </c>
      <c r="E67">
        <v>99</v>
      </c>
      <c r="F67">
        <v>19</v>
      </c>
      <c r="G67">
        <v>4</v>
      </c>
      <c r="H67">
        <v>0</v>
      </c>
      <c r="I67" s="9">
        <v>1320020.6000000001</v>
      </c>
      <c r="J67">
        <v>281.39999999999998</v>
      </c>
      <c r="K67">
        <v>68.400000000000006</v>
      </c>
      <c r="L67">
        <v>62.2</v>
      </c>
      <c r="M67">
        <v>1.77</v>
      </c>
      <c r="N67">
        <v>45.2</v>
      </c>
      <c r="O67">
        <v>8</v>
      </c>
      <c r="P67">
        <v>361</v>
      </c>
      <c r="Q67">
        <v>1109</v>
      </c>
      <c r="R67">
        <v>273</v>
      </c>
      <c r="S67" s="31">
        <f t="shared" si="3"/>
        <v>3.6464646464646466</v>
      </c>
      <c r="T67" s="14">
        <f t="shared" ref="T67:T130" si="4">I67/D67</f>
        <v>45517.951724137936</v>
      </c>
    </row>
    <row r="68" spans="1:20" x14ac:dyDescent="0.25">
      <c r="A68" s="7">
        <v>67</v>
      </c>
      <c r="B68" t="s">
        <v>69</v>
      </c>
      <c r="C68">
        <v>33</v>
      </c>
      <c r="D68">
        <v>25</v>
      </c>
      <c r="E68">
        <v>89</v>
      </c>
      <c r="F68">
        <v>19</v>
      </c>
      <c r="G68">
        <v>2</v>
      </c>
      <c r="H68">
        <v>0</v>
      </c>
      <c r="I68" s="9">
        <v>1317544.6000000001</v>
      </c>
      <c r="J68">
        <v>296</v>
      </c>
      <c r="K68">
        <v>66.3</v>
      </c>
      <c r="L68">
        <v>67.400000000000006</v>
      </c>
      <c r="M68">
        <v>1.756</v>
      </c>
      <c r="N68">
        <v>46.3</v>
      </c>
      <c r="O68">
        <v>11</v>
      </c>
      <c r="P68">
        <v>364</v>
      </c>
      <c r="Q68">
        <v>970</v>
      </c>
      <c r="R68">
        <v>225</v>
      </c>
      <c r="S68" s="31">
        <f t="shared" si="3"/>
        <v>4.0898876404494384</v>
      </c>
      <c r="T68" s="14">
        <f t="shared" si="4"/>
        <v>52701.784000000007</v>
      </c>
    </row>
    <row r="69" spans="1:20" x14ac:dyDescent="0.25">
      <c r="A69" s="7">
        <v>68</v>
      </c>
      <c r="B69" t="s">
        <v>2</v>
      </c>
      <c r="C69">
        <v>48</v>
      </c>
      <c r="D69">
        <v>21</v>
      </c>
      <c r="E69">
        <v>69</v>
      </c>
      <c r="F69">
        <v>15</v>
      </c>
      <c r="G69">
        <v>3</v>
      </c>
      <c r="H69">
        <v>0</v>
      </c>
      <c r="I69" s="9">
        <v>1276814.8</v>
      </c>
      <c r="J69">
        <v>293.89999999999998</v>
      </c>
      <c r="K69">
        <v>60.9</v>
      </c>
      <c r="L69">
        <v>66.2</v>
      </c>
      <c r="M69">
        <v>1.81</v>
      </c>
      <c r="N69">
        <v>44.9</v>
      </c>
      <c r="O69">
        <v>5</v>
      </c>
      <c r="P69">
        <v>234</v>
      </c>
      <c r="Q69">
        <v>774</v>
      </c>
      <c r="R69">
        <v>207</v>
      </c>
      <c r="S69" s="31">
        <f t="shared" si="3"/>
        <v>3.3913043478260869</v>
      </c>
      <c r="T69" s="14">
        <f t="shared" si="4"/>
        <v>60800.704761904766</v>
      </c>
    </row>
    <row r="70" spans="1:20" x14ac:dyDescent="0.25">
      <c r="A70" s="7">
        <v>69</v>
      </c>
      <c r="B70" t="s">
        <v>340</v>
      </c>
      <c r="C70">
        <v>23</v>
      </c>
      <c r="D70">
        <v>18</v>
      </c>
      <c r="E70">
        <v>62</v>
      </c>
      <c r="F70">
        <v>14</v>
      </c>
      <c r="G70">
        <v>2</v>
      </c>
      <c r="H70">
        <v>0</v>
      </c>
      <c r="I70" s="9">
        <v>1251218.6000000001</v>
      </c>
      <c r="J70">
        <v>295.3</v>
      </c>
      <c r="K70">
        <v>60.2</v>
      </c>
      <c r="L70">
        <v>56.3</v>
      </c>
      <c r="M70">
        <v>1.7430000000000001</v>
      </c>
      <c r="N70">
        <v>57.6</v>
      </c>
      <c r="O70">
        <v>7</v>
      </c>
      <c r="P70">
        <v>240</v>
      </c>
      <c r="Q70">
        <v>679</v>
      </c>
      <c r="R70">
        <v>157</v>
      </c>
      <c r="S70" s="31">
        <f t="shared" si="3"/>
        <v>3.870967741935484</v>
      </c>
      <c r="T70" s="14">
        <f t="shared" si="4"/>
        <v>69512.14444444445</v>
      </c>
    </row>
    <row r="71" spans="1:20" x14ac:dyDescent="0.25">
      <c r="A71" s="7">
        <v>70</v>
      </c>
      <c r="B71" t="s">
        <v>360</v>
      </c>
      <c r="C71">
        <v>25</v>
      </c>
      <c r="D71">
        <v>30</v>
      </c>
      <c r="E71">
        <v>94</v>
      </c>
      <c r="F71">
        <v>16</v>
      </c>
      <c r="G71">
        <v>4</v>
      </c>
      <c r="H71">
        <v>0</v>
      </c>
      <c r="I71" s="9">
        <v>1249674</v>
      </c>
      <c r="J71">
        <v>286.5</v>
      </c>
      <c r="K71">
        <v>59.6</v>
      </c>
      <c r="L71">
        <v>62.6</v>
      </c>
      <c r="M71">
        <v>1.744</v>
      </c>
      <c r="N71">
        <v>61.3</v>
      </c>
      <c r="O71">
        <v>10</v>
      </c>
      <c r="P71">
        <v>338</v>
      </c>
      <c r="Q71">
        <v>1065</v>
      </c>
      <c r="R71">
        <v>242</v>
      </c>
      <c r="S71" s="31">
        <f t="shared" si="3"/>
        <v>3.5957446808510638</v>
      </c>
      <c r="T71" s="14">
        <f t="shared" si="4"/>
        <v>41655.800000000003</v>
      </c>
    </row>
    <row r="72" spans="1:20" x14ac:dyDescent="0.25">
      <c r="A72" s="7">
        <v>71</v>
      </c>
      <c r="B72" t="s">
        <v>356</v>
      </c>
      <c r="C72">
        <v>33</v>
      </c>
      <c r="D72">
        <v>29</v>
      </c>
      <c r="E72">
        <v>97</v>
      </c>
      <c r="F72">
        <v>21</v>
      </c>
      <c r="G72">
        <v>3</v>
      </c>
      <c r="H72">
        <v>0</v>
      </c>
      <c r="I72" s="9">
        <v>1244182.8</v>
      </c>
      <c r="J72">
        <v>280.8</v>
      </c>
      <c r="K72">
        <v>71.2</v>
      </c>
      <c r="L72">
        <v>65</v>
      </c>
      <c r="M72">
        <v>1.7749999999999999</v>
      </c>
      <c r="N72">
        <v>49.4</v>
      </c>
      <c r="O72">
        <v>3</v>
      </c>
      <c r="P72">
        <v>327</v>
      </c>
      <c r="Q72">
        <v>1158</v>
      </c>
      <c r="R72">
        <v>235</v>
      </c>
      <c r="S72" s="31">
        <f t="shared" si="3"/>
        <v>3.3711340206185567</v>
      </c>
      <c r="T72" s="14">
        <f t="shared" si="4"/>
        <v>42902.855172413794</v>
      </c>
    </row>
    <row r="73" spans="1:20" x14ac:dyDescent="0.25">
      <c r="A73" s="7">
        <v>72</v>
      </c>
      <c r="B73" t="s">
        <v>60</v>
      </c>
      <c r="C73">
        <v>46</v>
      </c>
      <c r="D73">
        <v>27</v>
      </c>
      <c r="E73">
        <v>95</v>
      </c>
      <c r="F73">
        <v>22</v>
      </c>
      <c r="G73">
        <v>2</v>
      </c>
      <c r="H73">
        <v>0</v>
      </c>
      <c r="I73" s="9">
        <v>1221994.8</v>
      </c>
      <c r="J73">
        <v>289.10000000000002</v>
      </c>
      <c r="K73">
        <v>62.6</v>
      </c>
      <c r="L73">
        <v>66.7</v>
      </c>
      <c r="M73">
        <v>1.7729999999999999</v>
      </c>
      <c r="N73">
        <v>57</v>
      </c>
      <c r="O73">
        <v>8</v>
      </c>
      <c r="P73">
        <v>337</v>
      </c>
      <c r="Q73">
        <v>1091</v>
      </c>
      <c r="R73">
        <v>251</v>
      </c>
      <c r="S73" s="31">
        <f t="shared" si="3"/>
        <v>3.5473684210526315</v>
      </c>
      <c r="T73" s="14">
        <f t="shared" si="4"/>
        <v>45259.066666666666</v>
      </c>
    </row>
    <row r="74" spans="1:20" x14ac:dyDescent="0.25">
      <c r="A74" s="7">
        <v>73</v>
      </c>
      <c r="B74" t="s">
        <v>278</v>
      </c>
      <c r="C74">
        <v>28</v>
      </c>
      <c r="D74">
        <v>25</v>
      </c>
      <c r="E74">
        <v>74</v>
      </c>
      <c r="F74">
        <v>13</v>
      </c>
      <c r="G74">
        <v>2</v>
      </c>
      <c r="H74">
        <v>0</v>
      </c>
      <c r="I74" s="9">
        <v>1219534.1000000001</v>
      </c>
      <c r="J74">
        <v>304.5</v>
      </c>
      <c r="K74">
        <v>48</v>
      </c>
      <c r="L74">
        <v>61.2</v>
      </c>
      <c r="M74">
        <v>1.8129999999999999</v>
      </c>
      <c r="N74">
        <v>42.9</v>
      </c>
      <c r="O74">
        <v>4</v>
      </c>
      <c r="P74">
        <v>257</v>
      </c>
      <c r="Q74">
        <v>779</v>
      </c>
      <c r="R74">
        <v>262</v>
      </c>
      <c r="S74" s="31">
        <f t="shared" si="3"/>
        <v>3.4729729729729728</v>
      </c>
      <c r="T74" s="14">
        <f t="shared" si="4"/>
        <v>48781.364000000001</v>
      </c>
    </row>
    <row r="75" spans="1:20" x14ac:dyDescent="0.25">
      <c r="A75" s="7">
        <v>74</v>
      </c>
      <c r="B75" t="s">
        <v>95</v>
      </c>
      <c r="C75">
        <v>31</v>
      </c>
      <c r="D75">
        <v>17</v>
      </c>
      <c r="E75">
        <v>58</v>
      </c>
      <c r="F75">
        <v>14</v>
      </c>
      <c r="G75">
        <v>3</v>
      </c>
      <c r="H75">
        <v>0</v>
      </c>
      <c r="I75" s="9">
        <v>1217322.1000000001</v>
      </c>
      <c r="J75">
        <v>298.5</v>
      </c>
      <c r="K75">
        <v>59.6</v>
      </c>
      <c r="L75">
        <v>65.599999999999994</v>
      </c>
      <c r="M75">
        <v>1.782</v>
      </c>
      <c r="N75">
        <v>52.9</v>
      </c>
      <c r="O75">
        <v>8</v>
      </c>
      <c r="P75">
        <v>195</v>
      </c>
      <c r="Q75">
        <v>669</v>
      </c>
      <c r="R75">
        <v>153</v>
      </c>
      <c r="S75" s="31">
        <f t="shared" si="3"/>
        <v>3.3620689655172415</v>
      </c>
      <c r="T75" s="14">
        <f t="shared" si="4"/>
        <v>71607.182352941178</v>
      </c>
    </row>
    <row r="76" spans="1:20" x14ac:dyDescent="0.25">
      <c r="A76" s="7">
        <v>75</v>
      </c>
      <c r="B76" t="s">
        <v>18</v>
      </c>
      <c r="C76">
        <v>51</v>
      </c>
      <c r="D76">
        <v>16</v>
      </c>
      <c r="E76">
        <v>54</v>
      </c>
      <c r="F76">
        <v>10</v>
      </c>
      <c r="G76">
        <v>4</v>
      </c>
      <c r="H76">
        <v>0</v>
      </c>
      <c r="I76" s="9">
        <v>1201360.8</v>
      </c>
      <c r="J76">
        <v>297.5</v>
      </c>
      <c r="K76">
        <v>55.9</v>
      </c>
      <c r="L76">
        <v>67.099999999999994</v>
      </c>
      <c r="M76">
        <v>1.762</v>
      </c>
      <c r="N76">
        <v>33.299999999999997</v>
      </c>
      <c r="O76">
        <v>5</v>
      </c>
      <c r="P76">
        <v>215</v>
      </c>
      <c r="Q76">
        <v>572</v>
      </c>
      <c r="R76">
        <v>161</v>
      </c>
      <c r="S76" s="31">
        <f t="shared" si="3"/>
        <v>3.9814814814814814</v>
      </c>
      <c r="T76" s="14">
        <f t="shared" si="4"/>
        <v>75085.05</v>
      </c>
    </row>
    <row r="77" spans="1:20" x14ac:dyDescent="0.25">
      <c r="A77" s="7">
        <v>76</v>
      </c>
      <c r="B77" t="s">
        <v>289</v>
      </c>
      <c r="C77">
        <v>27</v>
      </c>
      <c r="D77">
        <v>28</v>
      </c>
      <c r="E77">
        <v>92</v>
      </c>
      <c r="F77">
        <v>20</v>
      </c>
      <c r="G77">
        <v>3</v>
      </c>
      <c r="H77">
        <v>0</v>
      </c>
      <c r="I77" s="9">
        <v>1193346.5</v>
      </c>
      <c r="J77">
        <v>293.60000000000002</v>
      </c>
      <c r="K77">
        <v>53.9</v>
      </c>
      <c r="L77">
        <v>58.8</v>
      </c>
      <c r="M77">
        <v>1.766</v>
      </c>
      <c r="N77">
        <v>45.7</v>
      </c>
      <c r="O77">
        <v>8</v>
      </c>
      <c r="P77">
        <v>328</v>
      </c>
      <c r="Q77">
        <v>1018</v>
      </c>
      <c r="R77">
        <v>271</v>
      </c>
      <c r="S77" s="31">
        <f t="shared" si="3"/>
        <v>3.5652173913043477</v>
      </c>
      <c r="T77" s="14">
        <f t="shared" si="4"/>
        <v>42619.517857142855</v>
      </c>
    </row>
    <row r="78" spans="1:20" x14ac:dyDescent="0.25">
      <c r="A78" s="7">
        <v>77</v>
      </c>
      <c r="B78" t="s">
        <v>67</v>
      </c>
      <c r="C78">
        <v>36</v>
      </c>
      <c r="D78">
        <v>25</v>
      </c>
      <c r="E78">
        <v>83</v>
      </c>
      <c r="F78">
        <v>16</v>
      </c>
      <c r="G78">
        <v>3</v>
      </c>
      <c r="H78">
        <v>0</v>
      </c>
      <c r="I78" s="9">
        <v>1191303.5</v>
      </c>
      <c r="J78">
        <v>284.3</v>
      </c>
      <c r="K78">
        <v>58.8</v>
      </c>
      <c r="L78">
        <v>61.8</v>
      </c>
      <c r="M78">
        <v>1.7609999999999999</v>
      </c>
      <c r="N78">
        <v>55.1</v>
      </c>
      <c r="O78">
        <v>0</v>
      </c>
      <c r="P78">
        <v>298</v>
      </c>
      <c r="Q78">
        <v>951</v>
      </c>
      <c r="R78">
        <v>220</v>
      </c>
      <c r="S78" s="31">
        <f t="shared" si="3"/>
        <v>3.5903614457831323</v>
      </c>
      <c r="T78" s="14">
        <f t="shared" si="4"/>
        <v>47652.14</v>
      </c>
    </row>
    <row r="79" spans="1:20" x14ac:dyDescent="0.25">
      <c r="A79" s="7">
        <v>78</v>
      </c>
      <c r="B79" t="s">
        <v>23</v>
      </c>
      <c r="C79">
        <v>38</v>
      </c>
      <c r="D79">
        <v>28</v>
      </c>
      <c r="E79">
        <v>89</v>
      </c>
      <c r="F79">
        <v>16</v>
      </c>
      <c r="G79">
        <v>3</v>
      </c>
      <c r="H79">
        <v>0</v>
      </c>
      <c r="I79" s="9">
        <v>1186981.8</v>
      </c>
      <c r="J79">
        <v>281.8</v>
      </c>
      <c r="K79">
        <v>67.099999999999994</v>
      </c>
      <c r="L79">
        <v>65.900000000000006</v>
      </c>
      <c r="M79">
        <v>1.798</v>
      </c>
      <c r="N79">
        <v>54.7</v>
      </c>
      <c r="O79">
        <v>8</v>
      </c>
      <c r="P79">
        <v>317</v>
      </c>
      <c r="Q79">
        <v>1019</v>
      </c>
      <c r="R79">
        <v>235</v>
      </c>
      <c r="S79" s="31">
        <f t="shared" si="3"/>
        <v>3.5617977528089888</v>
      </c>
      <c r="T79" s="14">
        <f t="shared" si="4"/>
        <v>42392.207142857143</v>
      </c>
    </row>
    <row r="80" spans="1:20" x14ac:dyDescent="0.25">
      <c r="A80" s="7">
        <v>79</v>
      </c>
      <c r="B80" t="s">
        <v>208</v>
      </c>
      <c r="C80">
        <v>34</v>
      </c>
      <c r="D80">
        <v>28</v>
      </c>
      <c r="E80">
        <v>88</v>
      </c>
      <c r="F80">
        <v>16</v>
      </c>
      <c r="G80">
        <v>2</v>
      </c>
      <c r="H80">
        <v>0</v>
      </c>
      <c r="I80" s="9">
        <v>1178492.3999999999</v>
      </c>
      <c r="J80">
        <v>283.10000000000002</v>
      </c>
      <c r="K80">
        <v>66.599999999999994</v>
      </c>
      <c r="L80">
        <v>62</v>
      </c>
      <c r="M80">
        <v>1.738</v>
      </c>
      <c r="N80">
        <v>52.4</v>
      </c>
      <c r="O80">
        <v>7</v>
      </c>
      <c r="P80">
        <v>328</v>
      </c>
      <c r="Q80">
        <v>980</v>
      </c>
      <c r="R80">
        <v>234</v>
      </c>
      <c r="S80" s="31">
        <f t="shared" si="3"/>
        <v>3.7272727272727271</v>
      </c>
      <c r="T80" s="14">
        <f t="shared" si="4"/>
        <v>42089.014285714286</v>
      </c>
    </row>
    <row r="81" spans="1:20" x14ac:dyDescent="0.25">
      <c r="A81" s="7">
        <v>80</v>
      </c>
      <c r="B81" t="s">
        <v>218</v>
      </c>
      <c r="C81">
        <v>37</v>
      </c>
      <c r="D81">
        <v>25</v>
      </c>
      <c r="E81">
        <v>88</v>
      </c>
      <c r="F81">
        <v>18</v>
      </c>
      <c r="G81">
        <v>2</v>
      </c>
      <c r="H81">
        <v>0</v>
      </c>
      <c r="I81" s="9">
        <v>1168735.8999999999</v>
      </c>
      <c r="J81">
        <v>284.89999999999998</v>
      </c>
      <c r="K81">
        <v>70.400000000000006</v>
      </c>
      <c r="L81">
        <v>69.599999999999994</v>
      </c>
      <c r="M81">
        <v>1.772</v>
      </c>
      <c r="N81">
        <v>34.799999999999997</v>
      </c>
      <c r="O81">
        <v>6</v>
      </c>
      <c r="P81">
        <v>315</v>
      </c>
      <c r="Q81">
        <v>1009</v>
      </c>
      <c r="R81">
        <v>241</v>
      </c>
      <c r="S81" s="31">
        <f t="shared" si="3"/>
        <v>3.5795454545454546</v>
      </c>
      <c r="T81" s="14">
        <f t="shared" si="4"/>
        <v>46749.435999999994</v>
      </c>
    </row>
    <row r="82" spans="1:20" x14ac:dyDescent="0.25">
      <c r="A82" s="7">
        <v>81</v>
      </c>
      <c r="B82" t="s">
        <v>94</v>
      </c>
      <c r="C82">
        <v>35</v>
      </c>
      <c r="D82">
        <v>28</v>
      </c>
      <c r="E82">
        <v>97</v>
      </c>
      <c r="F82">
        <v>22</v>
      </c>
      <c r="G82">
        <v>3</v>
      </c>
      <c r="H82">
        <v>0</v>
      </c>
      <c r="I82" s="9">
        <v>1161823.3</v>
      </c>
      <c r="J82">
        <v>293.7</v>
      </c>
      <c r="K82">
        <v>61.3</v>
      </c>
      <c r="L82">
        <v>65.3</v>
      </c>
      <c r="M82">
        <v>1.806</v>
      </c>
      <c r="N82">
        <v>51.6</v>
      </c>
      <c r="O82">
        <v>11</v>
      </c>
      <c r="P82">
        <v>316</v>
      </c>
      <c r="Q82">
        <v>1146</v>
      </c>
      <c r="R82">
        <v>247</v>
      </c>
      <c r="S82" s="31">
        <f t="shared" si="3"/>
        <v>3.2577319587628866</v>
      </c>
      <c r="T82" s="14">
        <f t="shared" si="4"/>
        <v>41493.689285714288</v>
      </c>
    </row>
    <row r="83" spans="1:20" x14ac:dyDescent="0.25">
      <c r="A83" s="7">
        <v>82</v>
      </c>
      <c r="B83" t="s">
        <v>31</v>
      </c>
      <c r="C83">
        <v>47</v>
      </c>
      <c r="D83">
        <v>24</v>
      </c>
      <c r="E83">
        <v>84</v>
      </c>
      <c r="F83">
        <v>18</v>
      </c>
      <c r="G83">
        <v>3</v>
      </c>
      <c r="H83">
        <v>0</v>
      </c>
      <c r="I83" s="9">
        <v>1137331.3</v>
      </c>
      <c r="J83">
        <v>286.89999999999998</v>
      </c>
      <c r="K83">
        <v>63.8</v>
      </c>
      <c r="L83">
        <v>65.3</v>
      </c>
      <c r="M83">
        <v>1.77</v>
      </c>
      <c r="N83">
        <v>52.9</v>
      </c>
      <c r="O83">
        <v>5</v>
      </c>
      <c r="P83">
        <v>300</v>
      </c>
      <c r="Q83">
        <v>967</v>
      </c>
      <c r="R83">
        <v>211</v>
      </c>
      <c r="S83" s="31">
        <f t="shared" si="3"/>
        <v>3.5714285714285716</v>
      </c>
      <c r="T83" s="14">
        <f t="shared" si="4"/>
        <v>47388.804166666669</v>
      </c>
    </row>
    <row r="84" spans="1:20" x14ac:dyDescent="0.25">
      <c r="A84" s="7">
        <v>83</v>
      </c>
      <c r="B84" t="s">
        <v>207</v>
      </c>
      <c r="C84">
        <v>30</v>
      </c>
      <c r="D84">
        <v>22</v>
      </c>
      <c r="E84">
        <v>70</v>
      </c>
      <c r="F84">
        <v>15</v>
      </c>
      <c r="G84">
        <v>2</v>
      </c>
      <c r="H84">
        <v>0</v>
      </c>
      <c r="I84" s="9">
        <v>1128908.1000000001</v>
      </c>
      <c r="J84">
        <v>288.10000000000002</v>
      </c>
      <c r="K84">
        <v>64.8</v>
      </c>
      <c r="L84">
        <v>66</v>
      </c>
      <c r="M84">
        <v>1.77</v>
      </c>
      <c r="N84">
        <v>56.9</v>
      </c>
      <c r="O84">
        <v>5</v>
      </c>
      <c r="P84">
        <v>259</v>
      </c>
      <c r="Q84">
        <v>776</v>
      </c>
      <c r="R84">
        <v>192</v>
      </c>
      <c r="S84" s="31">
        <f t="shared" si="3"/>
        <v>3.7</v>
      </c>
      <c r="T84" s="14">
        <f t="shared" si="4"/>
        <v>51314.004545454547</v>
      </c>
    </row>
    <row r="85" spans="1:20" x14ac:dyDescent="0.25">
      <c r="A85" s="7">
        <v>84</v>
      </c>
      <c r="B85" t="s">
        <v>159</v>
      </c>
      <c r="C85">
        <v>36</v>
      </c>
      <c r="D85">
        <v>26</v>
      </c>
      <c r="E85">
        <v>74</v>
      </c>
      <c r="F85">
        <v>14</v>
      </c>
      <c r="G85">
        <v>3</v>
      </c>
      <c r="H85">
        <v>0</v>
      </c>
      <c r="I85" s="9">
        <v>1118845</v>
      </c>
      <c r="J85">
        <v>291.10000000000002</v>
      </c>
      <c r="K85">
        <v>66.099999999999994</v>
      </c>
      <c r="L85">
        <v>65.599999999999994</v>
      </c>
      <c r="M85">
        <v>1.796</v>
      </c>
      <c r="N85">
        <v>46.3</v>
      </c>
      <c r="O85">
        <v>6</v>
      </c>
      <c r="P85">
        <v>252</v>
      </c>
      <c r="Q85">
        <v>841</v>
      </c>
      <c r="R85">
        <v>210</v>
      </c>
      <c r="S85" s="31">
        <f t="shared" si="3"/>
        <v>3.4054054054054053</v>
      </c>
      <c r="T85" s="14">
        <f t="shared" si="4"/>
        <v>43032.5</v>
      </c>
    </row>
    <row r="86" spans="1:20" x14ac:dyDescent="0.25">
      <c r="A86" s="7">
        <v>85</v>
      </c>
      <c r="B86" t="s">
        <v>305</v>
      </c>
      <c r="C86">
        <v>36</v>
      </c>
      <c r="D86">
        <v>22</v>
      </c>
      <c r="E86">
        <v>77</v>
      </c>
      <c r="F86">
        <v>18</v>
      </c>
      <c r="G86">
        <v>1</v>
      </c>
      <c r="H86">
        <v>0</v>
      </c>
      <c r="I86" s="9">
        <v>1107935.1000000001</v>
      </c>
      <c r="J86">
        <v>291.7</v>
      </c>
      <c r="K86">
        <v>68.400000000000006</v>
      </c>
      <c r="L86">
        <v>66.8</v>
      </c>
      <c r="M86">
        <v>1.8140000000000001</v>
      </c>
      <c r="N86">
        <v>42</v>
      </c>
      <c r="O86">
        <v>4</v>
      </c>
      <c r="P86">
        <v>273</v>
      </c>
      <c r="Q86">
        <v>856</v>
      </c>
      <c r="R86">
        <v>227</v>
      </c>
      <c r="S86" s="31">
        <f t="shared" si="3"/>
        <v>3.5454545454545454</v>
      </c>
      <c r="T86" s="14">
        <f t="shared" si="4"/>
        <v>50360.686363636371</v>
      </c>
    </row>
    <row r="87" spans="1:20" x14ac:dyDescent="0.25">
      <c r="A87" s="7">
        <v>86</v>
      </c>
      <c r="B87" t="s">
        <v>22</v>
      </c>
      <c r="C87">
        <v>45</v>
      </c>
      <c r="D87">
        <v>23</v>
      </c>
      <c r="E87">
        <v>78</v>
      </c>
      <c r="F87">
        <v>18</v>
      </c>
      <c r="G87">
        <v>2</v>
      </c>
      <c r="H87">
        <v>0</v>
      </c>
      <c r="I87" s="9">
        <v>1079928.8</v>
      </c>
      <c r="J87">
        <v>282.60000000000002</v>
      </c>
      <c r="K87">
        <v>68</v>
      </c>
      <c r="L87">
        <v>64.2</v>
      </c>
      <c r="M87">
        <v>1.758</v>
      </c>
      <c r="N87">
        <v>46.5</v>
      </c>
      <c r="O87">
        <v>8</v>
      </c>
      <c r="P87">
        <v>265</v>
      </c>
      <c r="Q87">
        <v>916</v>
      </c>
      <c r="R87">
        <v>195</v>
      </c>
      <c r="S87" s="31">
        <f t="shared" si="3"/>
        <v>3.3974358974358974</v>
      </c>
      <c r="T87" s="14">
        <f t="shared" si="4"/>
        <v>46953.426086956526</v>
      </c>
    </row>
    <row r="88" spans="1:20" x14ac:dyDescent="0.25">
      <c r="A88" s="7">
        <v>87</v>
      </c>
      <c r="B88" t="s">
        <v>250</v>
      </c>
      <c r="C88">
        <v>30</v>
      </c>
      <c r="D88">
        <v>30</v>
      </c>
      <c r="E88">
        <v>96</v>
      </c>
      <c r="F88">
        <v>18</v>
      </c>
      <c r="G88">
        <v>3</v>
      </c>
      <c r="H88">
        <v>0</v>
      </c>
      <c r="I88" s="9">
        <v>1078485.8999999999</v>
      </c>
      <c r="J88">
        <v>289.2</v>
      </c>
      <c r="K88">
        <v>67.2</v>
      </c>
      <c r="L88">
        <v>70.400000000000006</v>
      </c>
      <c r="M88">
        <v>1.7989999999999999</v>
      </c>
      <c r="N88">
        <v>41.9</v>
      </c>
      <c r="O88">
        <v>11</v>
      </c>
      <c r="P88">
        <v>361</v>
      </c>
      <c r="Q88">
        <v>1075</v>
      </c>
      <c r="R88">
        <v>247</v>
      </c>
      <c r="S88" s="31">
        <f t="shared" si="3"/>
        <v>3.7604166666666665</v>
      </c>
      <c r="T88" s="14">
        <f t="shared" si="4"/>
        <v>35949.53</v>
      </c>
    </row>
    <row r="89" spans="1:20" x14ac:dyDescent="0.25">
      <c r="A89" s="7">
        <v>88</v>
      </c>
      <c r="B89" t="s">
        <v>254</v>
      </c>
      <c r="C89">
        <v>39</v>
      </c>
      <c r="D89">
        <v>27</v>
      </c>
      <c r="E89">
        <v>90</v>
      </c>
      <c r="F89">
        <v>18</v>
      </c>
      <c r="G89">
        <v>2</v>
      </c>
      <c r="H89">
        <v>0</v>
      </c>
      <c r="I89" s="9">
        <v>1074702</v>
      </c>
      <c r="J89">
        <v>276.89999999999998</v>
      </c>
      <c r="K89">
        <v>69.099999999999994</v>
      </c>
      <c r="L89">
        <v>63.8</v>
      </c>
      <c r="M89">
        <v>1.77</v>
      </c>
      <c r="N89">
        <v>57.6</v>
      </c>
      <c r="O89">
        <v>7</v>
      </c>
      <c r="P89">
        <v>306</v>
      </c>
      <c r="Q89">
        <v>1054</v>
      </c>
      <c r="R89">
        <v>230</v>
      </c>
      <c r="S89" s="31">
        <f t="shared" si="3"/>
        <v>3.4</v>
      </c>
      <c r="T89" s="14">
        <f t="shared" si="4"/>
        <v>39803.777777777781</v>
      </c>
    </row>
    <row r="90" spans="1:20" x14ac:dyDescent="0.25">
      <c r="A90" s="7">
        <v>89</v>
      </c>
      <c r="B90" t="s">
        <v>131</v>
      </c>
      <c r="C90">
        <v>37</v>
      </c>
      <c r="D90">
        <v>26</v>
      </c>
      <c r="E90">
        <v>85</v>
      </c>
      <c r="F90">
        <v>15</v>
      </c>
      <c r="G90">
        <v>2</v>
      </c>
      <c r="H90">
        <v>0</v>
      </c>
      <c r="I90" s="9">
        <v>1058773.1000000001</v>
      </c>
      <c r="J90">
        <v>284.2</v>
      </c>
      <c r="K90">
        <v>63.7</v>
      </c>
      <c r="L90">
        <v>59.3</v>
      </c>
      <c r="M90">
        <v>1.736</v>
      </c>
      <c r="N90">
        <v>47.8</v>
      </c>
      <c r="O90">
        <v>5</v>
      </c>
      <c r="P90">
        <v>325</v>
      </c>
      <c r="Q90">
        <v>975</v>
      </c>
      <c r="R90">
        <v>201</v>
      </c>
      <c r="S90" s="31">
        <f t="shared" si="3"/>
        <v>3.8235294117647061</v>
      </c>
      <c r="T90" s="14">
        <f t="shared" si="4"/>
        <v>40722.042307692311</v>
      </c>
    </row>
    <row r="91" spans="1:20" x14ac:dyDescent="0.25">
      <c r="A91" s="7">
        <v>90</v>
      </c>
      <c r="B91" t="s">
        <v>358</v>
      </c>
      <c r="C91">
        <v>32</v>
      </c>
      <c r="D91">
        <v>28</v>
      </c>
      <c r="E91">
        <v>86</v>
      </c>
      <c r="F91">
        <v>16</v>
      </c>
      <c r="G91">
        <v>2</v>
      </c>
      <c r="H91">
        <v>0</v>
      </c>
      <c r="I91" s="9">
        <v>1032715.5</v>
      </c>
      <c r="J91">
        <v>300.5</v>
      </c>
      <c r="K91">
        <v>55.8</v>
      </c>
      <c r="L91">
        <v>62.3</v>
      </c>
      <c r="M91">
        <v>1.7709999999999999</v>
      </c>
      <c r="N91">
        <v>46.4</v>
      </c>
      <c r="O91">
        <v>6</v>
      </c>
      <c r="P91">
        <v>334</v>
      </c>
      <c r="Q91">
        <v>943</v>
      </c>
      <c r="R91">
        <v>230</v>
      </c>
      <c r="S91" s="31">
        <f t="shared" si="3"/>
        <v>3.8837209302325579</v>
      </c>
      <c r="T91" s="14">
        <f t="shared" si="4"/>
        <v>36882.696428571428</v>
      </c>
    </row>
    <row r="92" spans="1:20" x14ac:dyDescent="0.25">
      <c r="A92" s="7">
        <v>91</v>
      </c>
      <c r="B92" t="s">
        <v>333</v>
      </c>
      <c r="C92">
        <v>32</v>
      </c>
      <c r="D92">
        <v>29</v>
      </c>
      <c r="E92">
        <v>97</v>
      </c>
      <c r="F92">
        <v>19</v>
      </c>
      <c r="G92">
        <v>2</v>
      </c>
      <c r="H92">
        <v>0</v>
      </c>
      <c r="I92" s="9">
        <v>1007722.4</v>
      </c>
      <c r="J92">
        <v>296.7</v>
      </c>
      <c r="K92">
        <v>61.2</v>
      </c>
      <c r="L92">
        <v>63.9</v>
      </c>
      <c r="M92">
        <v>1.778</v>
      </c>
      <c r="N92">
        <v>46.2</v>
      </c>
      <c r="O92">
        <v>8</v>
      </c>
      <c r="P92">
        <v>368</v>
      </c>
      <c r="Q92">
        <v>1058</v>
      </c>
      <c r="R92">
        <v>279</v>
      </c>
      <c r="S92" s="31">
        <f t="shared" si="3"/>
        <v>3.7938144329896906</v>
      </c>
      <c r="T92" s="14">
        <f t="shared" si="4"/>
        <v>34749.048275862071</v>
      </c>
    </row>
    <row r="93" spans="1:20" x14ac:dyDescent="0.25">
      <c r="A93" s="7">
        <v>92</v>
      </c>
      <c r="B93" t="s">
        <v>76</v>
      </c>
      <c r="C93">
        <v>45</v>
      </c>
      <c r="D93">
        <v>27</v>
      </c>
      <c r="E93">
        <v>92</v>
      </c>
      <c r="F93">
        <v>19</v>
      </c>
      <c r="G93">
        <v>3</v>
      </c>
      <c r="H93">
        <v>0</v>
      </c>
      <c r="I93" s="9">
        <v>982127.3</v>
      </c>
      <c r="J93">
        <v>284.7</v>
      </c>
      <c r="K93">
        <v>73.3</v>
      </c>
      <c r="L93">
        <v>65.400000000000006</v>
      </c>
      <c r="M93">
        <v>1.7649999999999999</v>
      </c>
      <c r="N93">
        <v>52.5</v>
      </c>
      <c r="O93">
        <v>6</v>
      </c>
      <c r="P93">
        <v>320</v>
      </c>
      <c r="Q93">
        <v>1072</v>
      </c>
      <c r="R93">
        <v>209</v>
      </c>
      <c r="S93" s="31">
        <f t="shared" si="3"/>
        <v>3.4782608695652173</v>
      </c>
      <c r="T93" s="14">
        <f t="shared" si="4"/>
        <v>36375.085185185184</v>
      </c>
    </row>
    <row r="94" spans="1:20" x14ac:dyDescent="0.25">
      <c r="A94" s="7">
        <v>93</v>
      </c>
      <c r="B94" t="s">
        <v>38</v>
      </c>
      <c r="C94">
        <v>40</v>
      </c>
      <c r="D94">
        <v>22</v>
      </c>
      <c r="E94">
        <v>64</v>
      </c>
      <c r="F94">
        <v>13</v>
      </c>
      <c r="G94">
        <v>1</v>
      </c>
      <c r="H94">
        <v>0</v>
      </c>
      <c r="I94" s="9">
        <v>968505.6</v>
      </c>
      <c r="J94">
        <v>280.10000000000002</v>
      </c>
      <c r="K94">
        <v>67.7</v>
      </c>
      <c r="L94">
        <v>66.099999999999994</v>
      </c>
      <c r="M94">
        <v>1.798</v>
      </c>
      <c r="N94">
        <v>53.1</v>
      </c>
      <c r="O94">
        <v>1</v>
      </c>
      <c r="P94">
        <v>207</v>
      </c>
      <c r="Q94">
        <v>748</v>
      </c>
      <c r="R94">
        <v>176</v>
      </c>
      <c r="S94" s="31">
        <f t="shared" si="3"/>
        <v>3.234375</v>
      </c>
      <c r="T94" s="14">
        <f t="shared" si="4"/>
        <v>44022.981818181819</v>
      </c>
    </row>
    <row r="95" spans="1:20" x14ac:dyDescent="0.25">
      <c r="A95" s="7">
        <v>94</v>
      </c>
      <c r="B95" t="s">
        <v>62</v>
      </c>
      <c r="C95">
        <v>41</v>
      </c>
      <c r="D95">
        <v>23</v>
      </c>
      <c r="E95">
        <v>71</v>
      </c>
      <c r="F95">
        <v>15</v>
      </c>
      <c r="G95">
        <v>3</v>
      </c>
      <c r="H95">
        <v>0</v>
      </c>
      <c r="I95" s="9">
        <v>957176.25</v>
      </c>
      <c r="J95">
        <v>288.10000000000002</v>
      </c>
      <c r="K95">
        <v>63.8</v>
      </c>
      <c r="L95">
        <v>65.900000000000006</v>
      </c>
      <c r="M95">
        <v>1.778</v>
      </c>
      <c r="N95">
        <v>58.7</v>
      </c>
      <c r="O95">
        <v>5</v>
      </c>
      <c r="P95">
        <v>259</v>
      </c>
      <c r="Q95">
        <v>800</v>
      </c>
      <c r="R95">
        <v>186</v>
      </c>
      <c r="S95" s="31">
        <f t="shared" si="3"/>
        <v>3.647887323943662</v>
      </c>
      <c r="T95" s="14">
        <f t="shared" si="4"/>
        <v>41616.358695652176</v>
      </c>
    </row>
    <row r="96" spans="1:20" x14ac:dyDescent="0.25">
      <c r="A96" s="7">
        <v>95</v>
      </c>
      <c r="B96" t="s">
        <v>43</v>
      </c>
      <c r="C96">
        <v>40</v>
      </c>
      <c r="D96">
        <v>25</v>
      </c>
      <c r="E96">
        <v>82</v>
      </c>
      <c r="F96">
        <v>16</v>
      </c>
      <c r="G96">
        <v>3</v>
      </c>
      <c r="H96">
        <v>0</v>
      </c>
      <c r="I96" s="9">
        <v>953942.9</v>
      </c>
      <c r="J96">
        <v>281.2</v>
      </c>
      <c r="K96">
        <v>69.8</v>
      </c>
      <c r="L96">
        <v>62.5</v>
      </c>
      <c r="M96">
        <v>1.772</v>
      </c>
      <c r="N96">
        <v>53.3</v>
      </c>
      <c r="O96">
        <v>4</v>
      </c>
      <c r="P96">
        <v>295</v>
      </c>
      <c r="Q96">
        <v>927</v>
      </c>
      <c r="R96">
        <v>225</v>
      </c>
      <c r="S96" s="31">
        <f t="shared" si="3"/>
        <v>3.5975609756097562</v>
      </c>
      <c r="T96" s="14">
        <f t="shared" si="4"/>
        <v>38157.716</v>
      </c>
    </row>
    <row r="97" spans="1:20" x14ac:dyDescent="0.25">
      <c r="A97" s="7">
        <v>96</v>
      </c>
      <c r="B97" t="s">
        <v>265</v>
      </c>
      <c r="C97">
        <v>31</v>
      </c>
      <c r="D97">
        <v>20</v>
      </c>
      <c r="E97">
        <v>65</v>
      </c>
      <c r="F97">
        <v>13</v>
      </c>
      <c r="G97">
        <v>1</v>
      </c>
      <c r="H97">
        <v>0</v>
      </c>
      <c r="I97" s="9">
        <v>934314.1</v>
      </c>
      <c r="J97">
        <v>290.3</v>
      </c>
      <c r="K97">
        <v>62.3</v>
      </c>
      <c r="L97">
        <v>58.6</v>
      </c>
      <c r="M97">
        <v>1.8029999999999999</v>
      </c>
      <c r="N97">
        <v>50.7</v>
      </c>
      <c r="O97">
        <v>12</v>
      </c>
      <c r="P97">
        <v>209</v>
      </c>
      <c r="Q97">
        <v>774</v>
      </c>
      <c r="R97">
        <v>159</v>
      </c>
      <c r="S97" s="31">
        <f t="shared" si="3"/>
        <v>3.2153846153846155</v>
      </c>
      <c r="T97" s="14">
        <f t="shared" si="4"/>
        <v>46715.705000000002</v>
      </c>
    </row>
    <row r="98" spans="1:20" x14ac:dyDescent="0.25">
      <c r="A98" s="7">
        <v>97</v>
      </c>
      <c r="B98" t="s">
        <v>357</v>
      </c>
      <c r="C98">
        <v>28</v>
      </c>
      <c r="D98">
        <v>27</v>
      </c>
      <c r="E98">
        <v>86</v>
      </c>
      <c r="F98">
        <v>15</v>
      </c>
      <c r="G98">
        <v>2</v>
      </c>
      <c r="H98">
        <v>0</v>
      </c>
      <c r="I98" s="9">
        <v>931531.7</v>
      </c>
      <c r="J98">
        <v>291.5</v>
      </c>
      <c r="K98">
        <v>62.6</v>
      </c>
      <c r="L98">
        <v>60.4</v>
      </c>
      <c r="M98">
        <v>1.758</v>
      </c>
      <c r="N98">
        <v>46.8</v>
      </c>
      <c r="O98">
        <v>7</v>
      </c>
      <c r="P98">
        <v>306</v>
      </c>
      <c r="Q98">
        <v>967</v>
      </c>
      <c r="R98">
        <v>239</v>
      </c>
      <c r="S98" s="31">
        <f t="shared" ref="S98:S129" si="5">P98/E98</f>
        <v>3.558139534883721</v>
      </c>
      <c r="T98" s="14">
        <f t="shared" si="4"/>
        <v>34501.174074074072</v>
      </c>
    </row>
    <row r="99" spans="1:20" x14ac:dyDescent="0.25">
      <c r="A99" s="7">
        <v>98</v>
      </c>
      <c r="B99" t="s">
        <v>336</v>
      </c>
      <c r="C99">
        <v>30</v>
      </c>
      <c r="D99">
        <v>28</v>
      </c>
      <c r="E99">
        <v>97</v>
      </c>
      <c r="F99">
        <v>21</v>
      </c>
      <c r="G99">
        <v>2</v>
      </c>
      <c r="H99">
        <v>0</v>
      </c>
      <c r="I99" s="9">
        <v>896478.25</v>
      </c>
      <c r="J99">
        <v>293.89999999999998</v>
      </c>
      <c r="K99">
        <v>60.5</v>
      </c>
      <c r="L99">
        <v>61.7</v>
      </c>
      <c r="M99">
        <v>1.766</v>
      </c>
      <c r="N99">
        <v>56</v>
      </c>
      <c r="O99">
        <v>11</v>
      </c>
      <c r="P99">
        <v>353</v>
      </c>
      <c r="Q99">
        <v>1075</v>
      </c>
      <c r="R99">
        <v>254</v>
      </c>
      <c r="S99" s="31">
        <f t="shared" si="5"/>
        <v>3.6391752577319587</v>
      </c>
      <c r="T99" s="14">
        <f t="shared" si="4"/>
        <v>32017.080357142859</v>
      </c>
    </row>
    <row r="100" spans="1:20" x14ac:dyDescent="0.25">
      <c r="A100" s="7">
        <v>99</v>
      </c>
      <c r="B100" t="s">
        <v>41</v>
      </c>
      <c r="C100">
        <v>46</v>
      </c>
      <c r="D100">
        <v>23</v>
      </c>
      <c r="E100">
        <v>74</v>
      </c>
      <c r="F100">
        <v>13</v>
      </c>
      <c r="G100">
        <v>2</v>
      </c>
      <c r="H100">
        <v>0</v>
      </c>
      <c r="I100" s="9">
        <v>871186.6</v>
      </c>
      <c r="J100">
        <v>282</v>
      </c>
      <c r="K100">
        <v>62.4</v>
      </c>
      <c r="L100">
        <v>58.9</v>
      </c>
      <c r="M100">
        <v>1.7729999999999999</v>
      </c>
      <c r="N100">
        <v>52.9</v>
      </c>
      <c r="O100">
        <v>4</v>
      </c>
      <c r="P100">
        <v>262</v>
      </c>
      <c r="Q100">
        <v>843</v>
      </c>
      <c r="R100">
        <v>205</v>
      </c>
      <c r="S100" s="31">
        <f t="shared" si="5"/>
        <v>3.5405405405405403</v>
      </c>
      <c r="T100" s="14">
        <f t="shared" si="4"/>
        <v>37877.678260869565</v>
      </c>
    </row>
    <row r="101" spans="1:20" x14ac:dyDescent="0.25">
      <c r="A101" s="7">
        <v>100</v>
      </c>
      <c r="B101" t="s">
        <v>203</v>
      </c>
      <c r="C101">
        <v>37</v>
      </c>
      <c r="D101">
        <v>30</v>
      </c>
      <c r="E101">
        <v>101</v>
      </c>
      <c r="F101">
        <v>21</v>
      </c>
      <c r="G101">
        <v>1</v>
      </c>
      <c r="H101">
        <v>0</v>
      </c>
      <c r="I101" s="9">
        <v>838707.19999999995</v>
      </c>
      <c r="J101">
        <v>293.5</v>
      </c>
      <c r="K101">
        <v>64</v>
      </c>
      <c r="L101">
        <v>61</v>
      </c>
      <c r="M101">
        <v>1.774</v>
      </c>
      <c r="N101">
        <v>44.8</v>
      </c>
      <c r="O101">
        <v>8</v>
      </c>
      <c r="P101">
        <v>385</v>
      </c>
      <c r="Q101">
        <v>1103</v>
      </c>
      <c r="R101">
        <v>286</v>
      </c>
      <c r="S101" s="31">
        <f t="shared" si="5"/>
        <v>3.8118811881188117</v>
      </c>
      <c r="T101" s="14">
        <f t="shared" si="4"/>
        <v>27956.906666666666</v>
      </c>
    </row>
    <row r="102" spans="1:20" x14ac:dyDescent="0.25">
      <c r="A102" s="7">
        <v>101</v>
      </c>
      <c r="B102" t="s">
        <v>66</v>
      </c>
      <c r="C102">
        <v>29</v>
      </c>
      <c r="D102">
        <v>23</v>
      </c>
      <c r="E102">
        <v>66</v>
      </c>
      <c r="F102">
        <v>13</v>
      </c>
      <c r="G102">
        <v>2</v>
      </c>
      <c r="H102">
        <v>0</v>
      </c>
      <c r="I102" s="9">
        <v>837064.56</v>
      </c>
      <c r="J102">
        <v>287.8</v>
      </c>
      <c r="K102">
        <v>56.5</v>
      </c>
      <c r="L102">
        <v>58.7</v>
      </c>
      <c r="M102">
        <v>1.7330000000000001</v>
      </c>
      <c r="N102">
        <v>50.4</v>
      </c>
      <c r="O102">
        <v>9</v>
      </c>
      <c r="P102">
        <v>237</v>
      </c>
      <c r="Q102">
        <v>724</v>
      </c>
      <c r="R102">
        <v>188</v>
      </c>
      <c r="S102" s="31">
        <f t="shared" si="5"/>
        <v>3.5909090909090908</v>
      </c>
      <c r="T102" s="14">
        <f t="shared" si="4"/>
        <v>36394.111304347825</v>
      </c>
    </row>
    <row r="103" spans="1:20" x14ac:dyDescent="0.25">
      <c r="A103" s="7">
        <v>102</v>
      </c>
      <c r="B103" t="s">
        <v>362</v>
      </c>
      <c r="C103">
        <v>35</v>
      </c>
      <c r="D103">
        <v>27</v>
      </c>
      <c r="E103">
        <v>83</v>
      </c>
      <c r="F103">
        <v>15</v>
      </c>
      <c r="G103">
        <v>2</v>
      </c>
      <c r="H103">
        <v>0</v>
      </c>
      <c r="I103" s="9">
        <v>825691.44</v>
      </c>
      <c r="J103">
        <v>292.39999999999998</v>
      </c>
      <c r="K103">
        <v>64</v>
      </c>
      <c r="L103">
        <v>65.400000000000006</v>
      </c>
      <c r="M103">
        <v>1.7949999999999999</v>
      </c>
      <c r="N103">
        <v>48.8</v>
      </c>
      <c r="O103">
        <v>11</v>
      </c>
      <c r="P103">
        <v>281</v>
      </c>
      <c r="Q103">
        <v>963</v>
      </c>
      <c r="R103">
        <v>212</v>
      </c>
      <c r="S103" s="31">
        <f t="shared" si="5"/>
        <v>3.3855421686746987</v>
      </c>
      <c r="T103" s="14">
        <f t="shared" si="4"/>
        <v>30581.164444444443</v>
      </c>
    </row>
    <row r="104" spans="1:20" x14ac:dyDescent="0.25">
      <c r="A104" s="7">
        <v>103</v>
      </c>
      <c r="B104" t="s">
        <v>215</v>
      </c>
      <c r="C104">
        <v>37</v>
      </c>
      <c r="D104">
        <v>28</v>
      </c>
      <c r="E104">
        <v>90</v>
      </c>
      <c r="F104">
        <v>16</v>
      </c>
      <c r="G104">
        <v>2</v>
      </c>
      <c r="H104">
        <v>0</v>
      </c>
      <c r="I104" s="9">
        <v>814561.3</v>
      </c>
      <c r="J104">
        <v>296.89999999999998</v>
      </c>
      <c r="K104">
        <v>57.4</v>
      </c>
      <c r="L104">
        <v>63.1</v>
      </c>
      <c r="M104">
        <v>1.738</v>
      </c>
      <c r="N104">
        <v>49.1</v>
      </c>
      <c r="O104">
        <v>10</v>
      </c>
      <c r="P104">
        <v>349</v>
      </c>
      <c r="Q104">
        <v>945</v>
      </c>
      <c r="R104">
        <v>254</v>
      </c>
      <c r="S104" s="31">
        <f t="shared" si="5"/>
        <v>3.8777777777777778</v>
      </c>
      <c r="T104" s="14">
        <f t="shared" si="4"/>
        <v>29091.475000000002</v>
      </c>
    </row>
    <row r="105" spans="1:20" x14ac:dyDescent="0.25">
      <c r="A105" s="7">
        <v>104</v>
      </c>
      <c r="B105" t="s">
        <v>249</v>
      </c>
      <c r="C105">
        <v>33</v>
      </c>
      <c r="D105">
        <v>17</v>
      </c>
      <c r="E105">
        <v>49</v>
      </c>
      <c r="F105">
        <v>8</v>
      </c>
      <c r="G105">
        <v>1</v>
      </c>
      <c r="H105">
        <v>0</v>
      </c>
      <c r="I105" s="9">
        <v>807787.75</v>
      </c>
      <c r="O105">
        <v>7</v>
      </c>
      <c r="P105">
        <v>164</v>
      </c>
      <c r="Q105">
        <v>540</v>
      </c>
      <c r="R105">
        <v>147</v>
      </c>
      <c r="S105" s="31">
        <f t="shared" si="5"/>
        <v>3.3469387755102042</v>
      </c>
      <c r="T105" s="14">
        <f t="shared" si="4"/>
        <v>47516.926470588238</v>
      </c>
    </row>
    <row r="106" spans="1:20" x14ac:dyDescent="0.25">
      <c r="A106" s="7">
        <v>105</v>
      </c>
      <c r="B106" t="s">
        <v>29</v>
      </c>
      <c r="C106">
        <v>33</v>
      </c>
      <c r="D106">
        <v>18</v>
      </c>
      <c r="E106">
        <v>62</v>
      </c>
      <c r="F106">
        <v>15</v>
      </c>
      <c r="G106">
        <v>1</v>
      </c>
      <c r="H106">
        <v>0</v>
      </c>
      <c r="I106" s="9">
        <v>799524</v>
      </c>
      <c r="J106">
        <v>279.5</v>
      </c>
      <c r="K106">
        <v>64.7</v>
      </c>
      <c r="L106">
        <v>64.2</v>
      </c>
      <c r="M106">
        <v>1.784</v>
      </c>
      <c r="N106">
        <v>56.5</v>
      </c>
      <c r="O106">
        <v>3</v>
      </c>
      <c r="P106">
        <v>193</v>
      </c>
      <c r="Q106">
        <v>731</v>
      </c>
      <c r="R106">
        <v>162</v>
      </c>
      <c r="S106" s="31">
        <f t="shared" si="5"/>
        <v>3.1129032258064515</v>
      </c>
      <c r="T106" s="14">
        <f t="shared" si="4"/>
        <v>44418</v>
      </c>
    </row>
    <row r="107" spans="1:20" x14ac:dyDescent="0.25">
      <c r="A107" s="7">
        <v>106</v>
      </c>
      <c r="B107" t="s">
        <v>330</v>
      </c>
      <c r="C107">
        <v>29</v>
      </c>
      <c r="D107">
        <v>20</v>
      </c>
      <c r="E107">
        <v>58</v>
      </c>
      <c r="F107">
        <v>11</v>
      </c>
      <c r="G107">
        <v>2</v>
      </c>
      <c r="H107">
        <v>0</v>
      </c>
      <c r="I107" s="9">
        <v>789304.56</v>
      </c>
      <c r="J107">
        <v>298.5</v>
      </c>
      <c r="K107">
        <v>51.6</v>
      </c>
      <c r="L107">
        <v>63.8</v>
      </c>
      <c r="M107">
        <v>1.7789999999999999</v>
      </c>
      <c r="N107">
        <v>42.4</v>
      </c>
      <c r="O107">
        <v>8</v>
      </c>
      <c r="P107">
        <v>208</v>
      </c>
      <c r="Q107">
        <v>617</v>
      </c>
      <c r="R107">
        <v>185</v>
      </c>
      <c r="S107" s="31">
        <f t="shared" si="5"/>
        <v>3.5862068965517242</v>
      </c>
      <c r="T107" s="14">
        <f t="shared" si="4"/>
        <v>39465.228000000003</v>
      </c>
    </row>
    <row r="108" spans="1:20" x14ac:dyDescent="0.25">
      <c r="A108" s="7">
        <v>107</v>
      </c>
      <c r="B108" t="s">
        <v>45</v>
      </c>
      <c r="C108">
        <v>50</v>
      </c>
      <c r="D108">
        <v>23</v>
      </c>
      <c r="E108">
        <v>72</v>
      </c>
      <c r="F108">
        <v>12</v>
      </c>
      <c r="G108">
        <v>3</v>
      </c>
      <c r="H108">
        <v>0</v>
      </c>
      <c r="I108" s="9">
        <v>787345.56</v>
      </c>
      <c r="J108">
        <v>286.2</v>
      </c>
      <c r="K108">
        <v>61.1</v>
      </c>
      <c r="L108">
        <v>65.5</v>
      </c>
      <c r="M108">
        <v>1.7889999999999999</v>
      </c>
      <c r="N108">
        <v>51</v>
      </c>
      <c r="O108">
        <v>2</v>
      </c>
      <c r="P108">
        <v>268</v>
      </c>
      <c r="Q108">
        <v>789</v>
      </c>
      <c r="R108">
        <v>207</v>
      </c>
      <c r="S108" s="31">
        <f t="shared" si="5"/>
        <v>3.7222222222222223</v>
      </c>
      <c r="T108" s="14">
        <f t="shared" si="4"/>
        <v>34232.415652173913</v>
      </c>
    </row>
    <row r="109" spans="1:20" x14ac:dyDescent="0.25">
      <c r="A109" s="7">
        <v>108</v>
      </c>
      <c r="B109" t="s">
        <v>70</v>
      </c>
      <c r="C109">
        <v>30</v>
      </c>
      <c r="D109">
        <v>20</v>
      </c>
      <c r="E109">
        <v>52</v>
      </c>
      <c r="F109">
        <v>9</v>
      </c>
      <c r="G109">
        <v>1</v>
      </c>
      <c r="H109">
        <v>0</v>
      </c>
      <c r="I109" s="9">
        <v>783138.25</v>
      </c>
      <c r="J109">
        <v>294.89999999999998</v>
      </c>
      <c r="K109">
        <v>58.8</v>
      </c>
      <c r="L109">
        <v>62.8</v>
      </c>
      <c r="M109">
        <v>1.8280000000000001</v>
      </c>
      <c r="N109">
        <v>46.7</v>
      </c>
      <c r="O109">
        <v>3</v>
      </c>
      <c r="P109">
        <v>171</v>
      </c>
      <c r="Q109">
        <v>566</v>
      </c>
      <c r="R109">
        <v>167</v>
      </c>
      <c r="S109" s="31">
        <f t="shared" si="5"/>
        <v>3.2884615384615383</v>
      </c>
      <c r="T109" s="14">
        <f t="shared" si="4"/>
        <v>39156.912499999999</v>
      </c>
    </row>
    <row r="110" spans="1:20" x14ac:dyDescent="0.25">
      <c r="A110" s="7">
        <v>109</v>
      </c>
      <c r="B110" t="s">
        <v>243</v>
      </c>
      <c r="C110">
        <v>39</v>
      </c>
      <c r="D110">
        <v>30</v>
      </c>
      <c r="E110">
        <v>97</v>
      </c>
      <c r="F110">
        <v>19</v>
      </c>
      <c r="G110">
        <v>1</v>
      </c>
      <c r="H110">
        <v>0</v>
      </c>
      <c r="I110" s="9">
        <v>764004.1</v>
      </c>
      <c r="J110">
        <v>292.10000000000002</v>
      </c>
      <c r="K110">
        <v>67.3</v>
      </c>
      <c r="L110">
        <v>64.599999999999994</v>
      </c>
      <c r="M110">
        <v>1.8069999999999999</v>
      </c>
      <c r="N110">
        <v>45.9</v>
      </c>
      <c r="O110">
        <v>9</v>
      </c>
      <c r="P110">
        <v>347</v>
      </c>
      <c r="Q110">
        <v>1117</v>
      </c>
      <c r="R110">
        <v>247</v>
      </c>
      <c r="S110" s="31">
        <f t="shared" si="5"/>
        <v>3.5773195876288661</v>
      </c>
      <c r="T110" s="14">
        <f t="shared" si="4"/>
        <v>25466.803333333333</v>
      </c>
    </row>
    <row r="111" spans="1:20" x14ac:dyDescent="0.25">
      <c r="A111" s="7">
        <v>110</v>
      </c>
      <c r="B111" t="s">
        <v>212</v>
      </c>
      <c r="C111">
        <v>52</v>
      </c>
      <c r="D111">
        <v>22</v>
      </c>
      <c r="E111">
        <v>73</v>
      </c>
      <c r="F111">
        <v>15</v>
      </c>
      <c r="G111">
        <v>1</v>
      </c>
      <c r="H111">
        <v>0</v>
      </c>
      <c r="I111" s="9">
        <v>744455.56</v>
      </c>
      <c r="J111">
        <v>289.10000000000002</v>
      </c>
      <c r="K111">
        <v>68.099999999999994</v>
      </c>
      <c r="L111">
        <v>63.5</v>
      </c>
      <c r="M111">
        <v>1.7709999999999999</v>
      </c>
      <c r="N111">
        <v>47.2</v>
      </c>
      <c r="O111">
        <v>6</v>
      </c>
      <c r="P111">
        <v>258</v>
      </c>
      <c r="Q111">
        <v>833</v>
      </c>
      <c r="R111">
        <v>200</v>
      </c>
      <c r="S111" s="31">
        <f t="shared" si="5"/>
        <v>3.5342465753424657</v>
      </c>
      <c r="T111" s="14">
        <f t="shared" si="4"/>
        <v>33838.889090909091</v>
      </c>
    </row>
    <row r="112" spans="1:20" x14ac:dyDescent="0.25">
      <c r="A112" s="7">
        <v>111</v>
      </c>
      <c r="B112" t="s">
        <v>363</v>
      </c>
      <c r="C112">
        <v>35</v>
      </c>
      <c r="D112">
        <v>31</v>
      </c>
      <c r="E112">
        <v>98</v>
      </c>
      <c r="F112">
        <v>17</v>
      </c>
      <c r="G112">
        <v>2</v>
      </c>
      <c r="H112">
        <v>0</v>
      </c>
      <c r="I112" s="9">
        <v>740316</v>
      </c>
      <c r="J112">
        <v>292.89999999999998</v>
      </c>
      <c r="K112">
        <v>58.6</v>
      </c>
      <c r="L112">
        <v>63</v>
      </c>
      <c r="M112">
        <v>1.7749999999999999</v>
      </c>
      <c r="N112">
        <v>45.7</v>
      </c>
      <c r="O112">
        <v>8</v>
      </c>
      <c r="P112">
        <v>366</v>
      </c>
      <c r="Q112">
        <v>1043</v>
      </c>
      <c r="R112">
        <v>301</v>
      </c>
      <c r="S112" s="31">
        <f t="shared" si="5"/>
        <v>3.7346938775510203</v>
      </c>
      <c r="T112" s="14">
        <f t="shared" si="4"/>
        <v>23881.16129032258</v>
      </c>
    </row>
    <row r="113" spans="1:20" x14ac:dyDescent="0.25">
      <c r="A113" s="7">
        <v>112</v>
      </c>
      <c r="B113" t="s">
        <v>92</v>
      </c>
      <c r="C113">
        <v>39</v>
      </c>
      <c r="D113">
        <v>28</v>
      </c>
      <c r="E113">
        <v>93</v>
      </c>
      <c r="F113">
        <v>19</v>
      </c>
      <c r="G113">
        <v>1</v>
      </c>
      <c r="H113">
        <v>0</v>
      </c>
      <c r="I113" s="9">
        <v>738797.4</v>
      </c>
      <c r="J113">
        <v>300.89999999999998</v>
      </c>
      <c r="K113">
        <v>54.3</v>
      </c>
      <c r="L113">
        <v>62.8</v>
      </c>
      <c r="M113">
        <v>1.7270000000000001</v>
      </c>
      <c r="N113">
        <v>46.6</v>
      </c>
      <c r="O113">
        <v>11</v>
      </c>
      <c r="P113">
        <v>365</v>
      </c>
      <c r="Q113">
        <v>1016</v>
      </c>
      <c r="R113">
        <v>246</v>
      </c>
      <c r="S113" s="31">
        <f t="shared" si="5"/>
        <v>3.924731182795699</v>
      </c>
      <c r="T113" s="14">
        <f t="shared" si="4"/>
        <v>26385.62142857143</v>
      </c>
    </row>
    <row r="114" spans="1:20" x14ac:dyDescent="0.25">
      <c r="A114" s="7">
        <v>113</v>
      </c>
      <c r="B114" t="s">
        <v>314</v>
      </c>
      <c r="C114">
        <v>29</v>
      </c>
      <c r="D114">
        <v>28</v>
      </c>
      <c r="E114">
        <v>88</v>
      </c>
      <c r="F114">
        <v>17</v>
      </c>
      <c r="G114">
        <v>2</v>
      </c>
      <c r="H114">
        <v>0</v>
      </c>
      <c r="I114" s="9">
        <v>735019</v>
      </c>
      <c r="J114">
        <v>290.7</v>
      </c>
      <c r="K114">
        <v>63.7</v>
      </c>
      <c r="L114">
        <v>65.599999999999994</v>
      </c>
      <c r="M114">
        <v>1.7749999999999999</v>
      </c>
      <c r="N114">
        <v>46.4</v>
      </c>
      <c r="O114">
        <v>13</v>
      </c>
      <c r="P114">
        <v>323</v>
      </c>
      <c r="Q114">
        <v>973</v>
      </c>
      <c r="R114">
        <v>239</v>
      </c>
      <c r="S114" s="31">
        <f t="shared" si="5"/>
        <v>3.6704545454545454</v>
      </c>
      <c r="T114" s="14">
        <f t="shared" si="4"/>
        <v>26250.678571428572</v>
      </c>
    </row>
    <row r="115" spans="1:20" x14ac:dyDescent="0.25">
      <c r="A115" s="7">
        <v>114</v>
      </c>
      <c r="B115" t="s">
        <v>194</v>
      </c>
      <c r="C115">
        <v>61</v>
      </c>
      <c r="D115">
        <v>2</v>
      </c>
      <c r="E115">
        <v>6</v>
      </c>
      <c r="F115">
        <v>1</v>
      </c>
      <c r="G115">
        <v>1</v>
      </c>
      <c r="H115">
        <v>0</v>
      </c>
      <c r="I115" s="9">
        <v>732603.1</v>
      </c>
      <c r="O115">
        <v>0</v>
      </c>
      <c r="P115">
        <v>17</v>
      </c>
      <c r="Q115">
        <v>65</v>
      </c>
      <c r="R115">
        <v>24</v>
      </c>
      <c r="S115" s="31">
        <f t="shared" si="5"/>
        <v>2.8333333333333335</v>
      </c>
      <c r="T115" s="14">
        <f t="shared" si="4"/>
        <v>366301.55</v>
      </c>
    </row>
    <row r="116" spans="1:20" x14ac:dyDescent="0.25">
      <c r="A116" s="7">
        <v>115</v>
      </c>
      <c r="B116" t="s">
        <v>359</v>
      </c>
      <c r="C116">
        <v>44</v>
      </c>
      <c r="D116">
        <v>17</v>
      </c>
      <c r="E116">
        <v>45</v>
      </c>
      <c r="F116">
        <v>7</v>
      </c>
      <c r="G116">
        <v>1</v>
      </c>
      <c r="H116">
        <v>1</v>
      </c>
      <c r="I116" s="9">
        <v>727787.7</v>
      </c>
      <c r="O116">
        <v>1</v>
      </c>
      <c r="P116">
        <v>152</v>
      </c>
      <c r="Q116">
        <v>520</v>
      </c>
      <c r="R116">
        <v>119</v>
      </c>
      <c r="S116" s="31">
        <f t="shared" si="5"/>
        <v>3.3777777777777778</v>
      </c>
      <c r="T116" s="14">
        <f t="shared" si="4"/>
        <v>42811.041176470586</v>
      </c>
    </row>
    <row r="117" spans="1:20" x14ac:dyDescent="0.25">
      <c r="A117" s="7">
        <v>116</v>
      </c>
      <c r="B117" t="s">
        <v>116</v>
      </c>
      <c r="C117">
        <v>41</v>
      </c>
      <c r="D117">
        <v>26</v>
      </c>
      <c r="E117">
        <v>87</v>
      </c>
      <c r="F117">
        <v>17</v>
      </c>
      <c r="G117">
        <v>2</v>
      </c>
      <c r="H117">
        <v>0</v>
      </c>
      <c r="I117" s="9">
        <v>726705.2</v>
      </c>
      <c r="J117">
        <v>286.8</v>
      </c>
      <c r="K117">
        <v>62.2</v>
      </c>
      <c r="L117">
        <v>62.5</v>
      </c>
      <c r="M117">
        <v>1.788</v>
      </c>
      <c r="N117">
        <v>56.1</v>
      </c>
      <c r="O117">
        <v>10</v>
      </c>
      <c r="P117">
        <v>290</v>
      </c>
      <c r="Q117">
        <v>1009</v>
      </c>
      <c r="R117">
        <v>229</v>
      </c>
      <c r="S117" s="31">
        <f t="shared" si="5"/>
        <v>3.3333333333333335</v>
      </c>
      <c r="T117" s="14">
        <f t="shared" si="4"/>
        <v>27950.199999999997</v>
      </c>
    </row>
    <row r="118" spans="1:20" x14ac:dyDescent="0.25">
      <c r="A118" s="7">
        <v>117</v>
      </c>
      <c r="B118" t="s">
        <v>307</v>
      </c>
      <c r="C118">
        <v>32</v>
      </c>
      <c r="D118">
        <v>26</v>
      </c>
      <c r="E118">
        <v>78</v>
      </c>
      <c r="F118">
        <v>13</v>
      </c>
      <c r="G118">
        <v>2</v>
      </c>
      <c r="H118">
        <v>0</v>
      </c>
      <c r="I118" s="9">
        <v>719723.7</v>
      </c>
      <c r="J118">
        <v>273.39999999999998</v>
      </c>
      <c r="K118">
        <v>67.7</v>
      </c>
      <c r="L118">
        <v>63.4</v>
      </c>
      <c r="M118">
        <v>1.756</v>
      </c>
      <c r="N118">
        <v>52.1</v>
      </c>
      <c r="O118">
        <v>4</v>
      </c>
      <c r="P118">
        <v>279</v>
      </c>
      <c r="Q118">
        <v>887</v>
      </c>
      <c r="R118">
        <v>199</v>
      </c>
      <c r="S118" s="31">
        <f t="shared" si="5"/>
        <v>3.5769230769230771</v>
      </c>
      <c r="T118" s="14">
        <f t="shared" si="4"/>
        <v>27681.680769230767</v>
      </c>
    </row>
    <row r="119" spans="1:20" x14ac:dyDescent="0.25">
      <c r="A119" s="7">
        <v>118</v>
      </c>
      <c r="B119" t="s">
        <v>253</v>
      </c>
      <c r="C119">
        <v>34</v>
      </c>
      <c r="D119">
        <v>25</v>
      </c>
      <c r="E119">
        <v>85</v>
      </c>
      <c r="F119">
        <v>17</v>
      </c>
      <c r="G119">
        <v>0</v>
      </c>
      <c r="H119">
        <v>0</v>
      </c>
      <c r="I119" s="9">
        <v>706393.9</v>
      </c>
      <c r="J119">
        <v>278.39999999999998</v>
      </c>
      <c r="K119">
        <v>61.6</v>
      </c>
      <c r="L119">
        <v>61.4</v>
      </c>
      <c r="M119">
        <v>1.754</v>
      </c>
      <c r="N119">
        <v>54.7</v>
      </c>
      <c r="O119">
        <v>3</v>
      </c>
      <c r="P119">
        <v>288</v>
      </c>
      <c r="Q119">
        <v>973</v>
      </c>
      <c r="R119">
        <v>237</v>
      </c>
      <c r="S119" s="31">
        <f t="shared" si="5"/>
        <v>3.388235294117647</v>
      </c>
      <c r="T119" s="14">
        <f t="shared" si="4"/>
        <v>28255.756000000001</v>
      </c>
    </row>
    <row r="120" spans="1:20" x14ac:dyDescent="0.25">
      <c r="A120" s="7">
        <v>119</v>
      </c>
      <c r="B120" t="s">
        <v>117</v>
      </c>
      <c r="C120">
        <v>34</v>
      </c>
      <c r="D120">
        <v>26</v>
      </c>
      <c r="E120">
        <v>85</v>
      </c>
      <c r="F120">
        <v>17</v>
      </c>
      <c r="G120">
        <v>2</v>
      </c>
      <c r="H120">
        <v>0</v>
      </c>
      <c r="I120" s="9">
        <v>687356</v>
      </c>
      <c r="J120">
        <v>274</v>
      </c>
      <c r="K120">
        <v>68.599999999999994</v>
      </c>
      <c r="L120">
        <v>64.599999999999994</v>
      </c>
      <c r="M120">
        <v>1.78</v>
      </c>
      <c r="N120">
        <v>50.7</v>
      </c>
      <c r="O120">
        <v>2</v>
      </c>
      <c r="P120">
        <v>289</v>
      </c>
      <c r="Q120">
        <v>986</v>
      </c>
      <c r="R120">
        <v>224</v>
      </c>
      <c r="S120" s="31">
        <f t="shared" si="5"/>
        <v>3.4</v>
      </c>
      <c r="T120" s="14">
        <f t="shared" si="4"/>
        <v>26436.76923076923</v>
      </c>
    </row>
    <row r="121" spans="1:20" x14ac:dyDescent="0.25">
      <c r="A121" s="7">
        <v>120</v>
      </c>
      <c r="B121" t="s">
        <v>392</v>
      </c>
      <c r="C121">
        <v>30</v>
      </c>
      <c r="D121">
        <v>23</v>
      </c>
      <c r="E121">
        <v>67</v>
      </c>
      <c r="F121">
        <v>11</v>
      </c>
      <c r="G121">
        <v>1</v>
      </c>
      <c r="H121">
        <v>0</v>
      </c>
      <c r="I121" s="9">
        <v>684863.3</v>
      </c>
      <c r="J121">
        <v>292.39999999999998</v>
      </c>
      <c r="K121">
        <v>58.3</v>
      </c>
      <c r="L121">
        <v>60</v>
      </c>
      <c r="M121">
        <v>1.833</v>
      </c>
      <c r="N121">
        <v>42.7</v>
      </c>
      <c r="O121">
        <v>6</v>
      </c>
      <c r="P121">
        <v>205</v>
      </c>
      <c r="Q121">
        <v>768</v>
      </c>
      <c r="R121">
        <v>206</v>
      </c>
      <c r="S121" s="31">
        <f t="shared" si="5"/>
        <v>3.0597014925373136</v>
      </c>
      <c r="T121" s="14">
        <f t="shared" si="4"/>
        <v>29776.665217391306</v>
      </c>
    </row>
    <row r="122" spans="1:20" x14ac:dyDescent="0.25">
      <c r="A122" s="7">
        <v>121</v>
      </c>
      <c r="B122" t="s">
        <v>233</v>
      </c>
      <c r="C122">
        <v>33</v>
      </c>
      <c r="D122">
        <v>16</v>
      </c>
      <c r="E122">
        <v>44</v>
      </c>
      <c r="F122">
        <v>6</v>
      </c>
      <c r="G122">
        <v>2</v>
      </c>
      <c r="H122">
        <v>0</v>
      </c>
      <c r="I122" s="9">
        <v>681630.94</v>
      </c>
      <c r="O122">
        <v>1</v>
      </c>
      <c r="P122">
        <v>158</v>
      </c>
      <c r="Q122">
        <v>502</v>
      </c>
      <c r="R122">
        <v>114</v>
      </c>
      <c r="S122" s="31">
        <f t="shared" si="5"/>
        <v>3.5909090909090908</v>
      </c>
      <c r="T122" s="14">
        <f t="shared" si="4"/>
        <v>42601.933749999997</v>
      </c>
    </row>
    <row r="123" spans="1:20" x14ac:dyDescent="0.25">
      <c r="A123" s="7">
        <v>122</v>
      </c>
      <c r="B123" t="s">
        <v>52</v>
      </c>
      <c r="C123">
        <v>40</v>
      </c>
      <c r="D123">
        <v>26</v>
      </c>
      <c r="E123">
        <v>77</v>
      </c>
      <c r="F123">
        <v>14</v>
      </c>
      <c r="G123">
        <v>1</v>
      </c>
      <c r="H123">
        <v>0</v>
      </c>
      <c r="I123" s="9">
        <v>677112.75</v>
      </c>
      <c r="J123">
        <v>284.8</v>
      </c>
      <c r="K123">
        <v>64.099999999999994</v>
      </c>
      <c r="L123">
        <v>61.3</v>
      </c>
      <c r="M123">
        <v>1.7889999999999999</v>
      </c>
      <c r="N123">
        <v>47.3</v>
      </c>
      <c r="O123">
        <v>9</v>
      </c>
      <c r="P123">
        <v>264</v>
      </c>
      <c r="Q123">
        <v>882</v>
      </c>
      <c r="R123">
        <v>205</v>
      </c>
      <c r="S123" s="31">
        <f t="shared" si="5"/>
        <v>3.4285714285714284</v>
      </c>
      <c r="T123" s="14">
        <f t="shared" si="4"/>
        <v>26042.798076923078</v>
      </c>
    </row>
    <row r="124" spans="1:20" x14ac:dyDescent="0.25">
      <c r="A124" s="7">
        <v>123</v>
      </c>
      <c r="B124" t="s">
        <v>299</v>
      </c>
      <c r="C124">
        <v>28</v>
      </c>
      <c r="D124">
        <v>31</v>
      </c>
      <c r="E124">
        <v>96</v>
      </c>
      <c r="F124">
        <v>16</v>
      </c>
      <c r="G124">
        <v>1</v>
      </c>
      <c r="H124">
        <v>0</v>
      </c>
      <c r="I124" s="9">
        <v>675177.56</v>
      </c>
      <c r="J124">
        <v>294.8</v>
      </c>
      <c r="K124">
        <v>64</v>
      </c>
      <c r="L124">
        <v>65.7</v>
      </c>
      <c r="M124">
        <v>1.7929999999999999</v>
      </c>
      <c r="N124">
        <v>50</v>
      </c>
      <c r="O124">
        <v>10</v>
      </c>
      <c r="P124">
        <v>350</v>
      </c>
      <c r="Q124">
        <v>1057</v>
      </c>
      <c r="R124">
        <v>264</v>
      </c>
      <c r="S124" s="31">
        <f t="shared" si="5"/>
        <v>3.6458333333333335</v>
      </c>
      <c r="T124" s="14">
        <f t="shared" si="4"/>
        <v>21779.921290322582</v>
      </c>
    </row>
    <row r="125" spans="1:20" x14ac:dyDescent="0.25">
      <c r="A125" s="7">
        <v>124</v>
      </c>
      <c r="B125" t="s">
        <v>20</v>
      </c>
      <c r="C125">
        <v>43</v>
      </c>
      <c r="D125">
        <v>27</v>
      </c>
      <c r="E125">
        <v>79</v>
      </c>
      <c r="F125">
        <v>12</v>
      </c>
      <c r="G125">
        <v>2</v>
      </c>
      <c r="H125">
        <v>0</v>
      </c>
      <c r="I125" s="9">
        <v>668051.80000000005</v>
      </c>
      <c r="J125">
        <v>284.5</v>
      </c>
      <c r="K125">
        <v>63</v>
      </c>
      <c r="L125">
        <v>65.8</v>
      </c>
      <c r="M125">
        <v>1.7969999999999999</v>
      </c>
      <c r="N125">
        <v>54.5</v>
      </c>
      <c r="O125">
        <v>6</v>
      </c>
      <c r="P125">
        <v>250</v>
      </c>
      <c r="Q125">
        <v>918</v>
      </c>
      <c r="R125">
        <v>208</v>
      </c>
      <c r="S125" s="31">
        <f t="shared" si="5"/>
        <v>3.1645569620253164</v>
      </c>
      <c r="T125" s="14">
        <f t="shared" si="4"/>
        <v>24742.659259259261</v>
      </c>
    </row>
    <row r="126" spans="1:20" x14ac:dyDescent="0.25">
      <c r="A126" s="7">
        <v>125</v>
      </c>
      <c r="B126" t="s">
        <v>351</v>
      </c>
      <c r="C126">
        <v>33</v>
      </c>
      <c r="D126">
        <v>24</v>
      </c>
      <c r="E126">
        <v>74</v>
      </c>
      <c r="F126">
        <v>14</v>
      </c>
      <c r="G126">
        <v>2</v>
      </c>
      <c r="H126">
        <v>0</v>
      </c>
      <c r="I126" s="9">
        <v>662875</v>
      </c>
      <c r="J126">
        <v>290.60000000000002</v>
      </c>
      <c r="K126">
        <v>53.6</v>
      </c>
      <c r="L126">
        <v>58.1</v>
      </c>
      <c r="M126">
        <v>1.766</v>
      </c>
      <c r="N126">
        <v>58.1</v>
      </c>
      <c r="O126">
        <v>12</v>
      </c>
      <c r="P126">
        <v>245</v>
      </c>
      <c r="Q126">
        <v>853</v>
      </c>
      <c r="R126">
        <v>189</v>
      </c>
      <c r="S126" s="31">
        <f t="shared" si="5"/>
        <v>3.310810810810811</v>
      </c>
      <c r="T126" s="14">
        <f t="shared" si="4"/>
        <v>27619.791666666668</v>
      </c>
    </row>
    <row r="127" spans="1:20" x14ac:dyDescent="0.25">
      <c r="A127" s="7">
        <v>126</v>
      </c>
      <c r="B127" t="s">
        <v>268</v>
      </c>
      <c r="C127">
        <v>36</v>
      </c>
      <c r="D127">
        <v>24</v>
      </c>
      <c r="E127">
        <v>69</v>
      </c>
      <c r="F127">
        <v>9</v>
      </c>
      <c r="G127">
        <v>2</v>
      </c>
      <c r="H127">
        <v>0</v>
      </c>
      <c r="I127" s="9">
        <v>659686.25</v>
      </c>
      <c r="J127">
        <v>289.39999999999998</v>
      </c>
      <c r="K127">
        <v>66.099999999999994</v>
      </c>
      <c r="L127">
        <v>67.900000000000006</v>
      </c>
      <c r="M127">
        <v>1.827</v>
      </c>
      <c r="N127">
        <v>37.5</v>
      </c>
      <c r="O127">
        <v>2</v>
      </c>
      <c r="P127">
        <v>233</v>
      </c>
      <c r="Q127">
        <v>779</v>
      </c>
      <c r="R127">
        <v>199</v>
      </c>
      <c r="S127" s="31">
        <f t="shared" si="5"/>
        <v>3.3768115942028984</v>
      </c>
      <c r="T127" s="14">
        <f t="shared" si="4"/>
        <v>27486.927083333332</v>
      </c>
    </row>
    <row r="128" spans="1:20" x14ac:dyDescent="0.25">
      <c r="A128" s="7">
        <v>127</v>
      </c>
      <c r="B128" t="s">
        <v>291</v>
      </c>
      <c r="C128">
        <v>33</v>
      </c>
      <c r="D128">
        <v>25</v>
      </c>
      <c r="E128">
        <v>83</v>
      </c>
      <c r="F128">
        <v>17</v>
      </c>
      <c r="G128">
        <v>1</v>
      </c>
      <c r="H128">
        <v>0</v>
      </c>
      <c r="I128" s="9">
        <v>657482.43999999994</v>
      </c>
      <c r="J128">
        <v>311.89999999999998</v>
      </c>
      <c r="K128">
        <v>56.9</v>
      </c>
      <c r="L128">
        <v>67.099999999999994</v>
      </c>
      <c r="M128">
        <v>1.792</v>
      </c>
      <c r="N128">
        <v>41.6</v>
      </c>
      <c r="O128">
        <v>12</v>
      </c>
      <c r="P128">
        <v>305</v>
      </c>
      <c r="Q128">
        <v>945</v>
      </c>
      <c r="R128">
        <v>197</v>
      </c>
      <c r="S128" s="31">
        <f t="shared" si="5"/>
        <v>3.6746987951807228</v>
      </c>
      <c r="T128" s="14">
        <f t="shared" si="4"/>
        <v>26299.297599999998</v>
      </c>
    </row>
    <row r="129" spans="1:20" x14ac:dyDescent="0.25">
      <c r="A129" s="7">
        <v>128</v>
      </c>
      <c r="B129" t="s">
        <v>81</v>
      </c>
      <c r="C129">
        <v>47</v>
      </c>
      <c r="D129">
        <v>28</v>
      </c>
      <c r="E129">
        <v>79</v>
      </c>
      <c r="F129">
        <v>11</v>
      </c>
      <c r="G129">
        <v>2</v>
      </c>
      <c r="H129">
        <v>0</v>
      </c>
      <c r="I129" s="9">
        <v>653258.6</v>
      </c>
      <c r="J129">
        <v>289.10000000000002</v>
      </c>
      <c r="K129">
        <v>68.3</v>
      </c>
      <c r="L129">
        <v>68.2</v>
      </c>
      <c r="M129">
        <v>1.821</v>
      </c>
      <c r="N129">
        <v>50.4</v>
      </c>
      <c r="O129">
        <v>3</v>
      </c>
      <c r="P129">
        <v>270</v>
      </c>
      <c r="Q129">
        <v>915</v>
      </c>
      <c r="R129">
        <v>206</v>
      </c>
      <c r="S129" s="31">
        <f t="shared" si="5"/>
        <v>3.4177215189873418</v>
      </c>
      <c r="T129" s="14">
        <f t="shared" si="4"/>
        <v>23330.664285714283</v>
      </c>
    </row>
    <row r="130" spans="1:20" x14ac:dyDescent="0.25">
      <c r="A130" s="7">
        <v>129</v>
      </c>
      <c r="B130" t="s">
        <v>34</v>
      </c>
      <c r="C130">
        <v>37</v>
      </c>
      <c r="D130">
        <v>22</v>
      </c>
      <c r="E130">
        <v>77</v>
      </c>
      <c r="F130">
        <v>16</v>
      </c>
      <c r="G130">
        <v>1</v>
      </c>
      <c r="H130">
        <v>0</v>
      </c>
      <c r="I130" s="9">
        <v>632291.93999999994</v>
      </c>
      <c r="J130">
        <v>278.39999999999998</v>
      </c>
      <c r="K130">
        <v>71.5</v>
      </c>
      <c r="L130">
        <v>59.7</v>
      </c>
      <c r="M130">
        <v>1.74</v>
      </c>
      <c r="N130">
        <v>60</v>
      </c>
      <c r="O130">
        <v>12</v>
      </c>
      <c r="P130">
        <v>276</v>
      </c>
      <c r="Q130">
        <v>888</v>
      </c>
      <c r="R130">
        <v>185</v>
      </c>
      <c r="S130" s="31">
        <f t="shared" ref="S130:S161" si="6">P130/E130</f>
        <v>3.5844155844155843</v>
      </c>
      <c r="T130" s="14">
        <f t="shared" si="4"/>
        <v>28740.542727272725</v>
      </c>
    </row>
    <row r="131" spans="1:20" x14ac:dyDescent="0.25">
      <c r="A131" s="7">
        <v>130</v>
      </c>
      <c r="B131" t="s">
        <v>295</v>
      </c>
      <c r="C131">
        <v>39</v>
      </c>
      <c r="D131">
        <v>22</v>
      </c>
      <c r="E131">
        <v>57</v>
      </c>
      <c r="F131">
        <v>6</v>
      </c>
      <c r="G131">
        <v>1</v>
      </c>
      <c r="H131">
        <v>0</v>
      </c>
      <c r="I131" s="9">
        <v>623824</v>
      </c>
      <c r="J131">
        <v>292.39999999999998</v>
      </c>
      <c r="K131">
        <v>50.9</v>
      </c>
      <c r="L131">
        <v>60.9</v>
      </c>
      <c r="M131">
        <v>1.754</v>
      </c>
      <c r="N131">
        <v>51.9</v>
      </c>
      <c r="O131">
        <v>5</v>
      </c>
      <c r="P131">
        <v>186</v>
      </c>
      <c r="Q131">
        <v>604</v>
      </c>
      <c r="R131">
        <v>172</v>
      </c>
      <c r="S131" s="31">
        <f t="shared" si="6"/>
        <v>3.263157894736842</v>
      </c>
      <c r="T131" s="14">
        <f t="shared" ref="T131:T194" si="7">I131/D131</f>
        <v>28355.636363636364</v>
      </c>
    </row>
    <row r="132" spans="1:20" x14ac:dyDescent="0.25">
      <c r="A132" s="7">
        <v>131</v>
      </c>
      <c r="B132" t="s">
        <v>39</v>
      </c>
      <c r="C132">
        <v>41</v>
      </c>
      <c r="D132">
        <v>27</v>
      </c>
      <c r="E132">
        <v>87</v>
      </c>
      <c r="F132">
        <v>16</v>
      </c>
      <c r="G132">
        <v>0</v>
      </c>
      <c r="H132">
        <v>0</v>
      </c>
      <c r="I132" s="9">
        <v>620616.4</v>
      </c>
      <c r="J132">
        <v>291.8</v>
      </c>
      <c r="K132">
        <v>58.3</v>
      </c>
      <c r="L132">
        <v>63.9</v>
      </c>
      <c r="M132">
        <v>1.77</v>
      </c>
      <c r="N132">
        <v>52.3</v>
      </c>
      <c r="O132">
        <v>8</v>
      </c>
      <c r="P132">
        <v>309</v>
      </c>
      <c r="Q132">
        <v>979</v>
      </c>
      <c r="R132">
        <v>241</v>
      </c>
      <c r="S132" s="31">
        <f t="shared" si="6"/>
        <v>3.5517241379310347</v>
      </c>
      <c r="T132" s="14">
        <f t="shared" si="7"/>
        <v>22985.792592592592</v>
      </c>
    </row>
    <row r="133" spans="1:20" x14ac:dyDescent="0.25">
      <c r="A133" s="7">
        <v>132</v>
      </c>
      <c r="B133" t="s">
        <v>206</v>
      </c>
      <c r="C133">
        <v>36</v>
      </c>
      <c r="D133">
        <v>29</v>
      </c>
      <c r="E133">
        <v>86</v>
      </c>
      <c r="F133">
        <v>15</v>
      </c>
      <c r="G133">
        <v>1</v>
      </c>
      <c r="H133">
        <v>0</v>
      </c>
      <c r="I133" s="9">
        <v>613978.93999999994</v>
      </c>
      <c r="J133">
        <v>291.10000000000002</v>
      </c>
      <c r="K133">
        <v>57.5</v>
      </c>
      <c r="L133">
        <v>60.8</v>
      </c>
      <c r="M133">
        <v>1.7310000000000001</v>
      </c>
      <c r="N133">
        <v>58.6</v>
      </c>
      <c r="O133">
        <v>6</v>
      </c>
      <c r="P133">
        <v>316</v>
      </c>
      <c r="Q133">
        <v>949</v>
      </c>
      <c r="R133">
        <v>235</v>
      </c>
      <c r="S133" s="31">
        <f t="shared" si="6"/>
        <v>3.6744186046511627</v>
      </c>
      <c r="T133" s="14">
        <f t="shared" si="7"/>
        <v>21171.687586206896</v>
      </c>
    </row>
    <row r="134" spans="1:20" x14ac:dyDescent="0.25">
      <c r="A134" s="7">
        <v>133</v>
      </c>
      <c r="B134" t="s">
        <v>200</v>
      </c>
      <c r="C134">
        <v>45</v>
      </c>
      <c r="D134">
        <v>29</v>
      </c>
      <c r="E134">
        <v>83</v>
      </c>
      <c r="F134">
        <v>11</v>
      </c>
      <c r="G134">
        <v>1</v>
      </c>
      <c r="H134">
        <v>0</v>
      </c>
      <c r="I134" s="9">
        <v>605998.25</v>
      </c>
      <c r="J134">
        <v>284.7</v>
      </c>
      <c r="K134">
        <v>64.599999999999994</v>
      </c>
      <c r="L134">
        <v>62.1</v>
      </c>
      <c r="M134">
        <v>1.8</v>
      </c>
      <c r="N134">
        <v>46.7</v>
      </c>
      <c r="O134">
        <v>7</v>
      </c>
      <c r="P134">
        <v>257</v>
      </c>
      <c r="Q134">
        <v>965</v>
      </c>
      <c r="R134">
        <v>230</v>
      </c>
      <c r="S134" s="31">
        <f t="shared" si="6"/>
        <v>3.0963855421686746</v>
      </c>
      <c r="T134" s="14">
        <f t="shared" si="7"/>
        <v>20896.491379310344</v>
      </c>
    </row>
    <row r="135" spans="1:20" x14ac:dyDescent="0.25">
      <c r="A135" s="7">
        <v>134</v>
      </c>
      <c r="B135" t="s">
        <v>339</v>
      </c>
      <c r="C135">
        <v>30</v>
      </c>
      <c r="D135">
        <v>17</v>
      </c>
      <c r="E135">
        <v>56</v>
      </c>
      <c r="F135">
        <v>12</v>
      </c>
      <c r="G135">
        <v>2</v>
      </c>
      <c r="H135">
        <v>0</v>
      </c>
      <c r="I135" s="9">
        <v>593514.69999999995</v>
      </c>
      <c r="J135">
        <v>297.5</v>
      </c>
      <c r="K135">
        <v>55.4</v>
      </c>
      <c r="L135">
        <v>60</v>
      </c>
      <c r="M135">
        <v>1.782</v>
      </c>
      <c r="N135">
        <v>52.3</v>
      </c>
      <c r="O135">
        <v>8</v>
      </c>
      <c r="P135">
        <v>207</v>
      </c>
      <c r="Q135">
        <v>641</v>
      </c>
      <c r="R135">
        <v>131</v>
      </c>
      <c r="S135" s="31">
        <f t="shared" si="6"/>
        <v>3.6964285714285716</v>
      </c>
      <c r="T135" s="14">
        <f t="shared" si="7"/>
        <v>34912.629411764705</v>
      </c>
    </row>
    <row r="136" spans="1:20" x14ac:dyDescent="0.25">
      <c r="A136" s="7">
        <v>135</v>
      </c>
      <c r="B136" t="s">
        <v>12</v>
      </c>
      <c r="C136">
        <v>42</v>
      </c>
      <c r="D136">
        <v>29</v>
      </c>
      <c r="E136">
        <v>97</v>
      </c>
      <c r="F136">
        <v>19</v>
      </c>
      <c r="G136">
        <v>0</v>
      </c>
      <c r="H136">
        <v>0</v>
      </c>
      <c r="I136" s="9">
        <v>584075.19999999995</v>
      </c>
      <c r="J136">
        <v>279.60000000000002</v>
      </c>
      <c r="K136">
        <v>66.8</v>
      </c>
      <c r="L136">
        <v>61.9</v>
      </c>
      <c r="M136">
        <v>1.7749999999999999</v>
      </c>
      <c r="N136">
        <v>55.5</v>
      </c>
      <c r="O136">
        <v>5</v>
      </c>
      <c r="P136">
        <v>321</v>
      </c>
      <c r="Q136">
        <v>1155</v>
      </c>
      <c r="R136">
        <v>237</v>
      </c>
      <c r="S136" s="31">
        <f t="shared" si="6"/>
        <v>3.3092783505154637</v>
      </c>
      <c r="T136" s="14">
        <f t="shared" si="7"/>
        <v>20140.524137931032</v>
      </c>
    </row>
    <row r="137" spans="1:20" x14ac:dyDescent="0.25">
      <c r="A137" s="7">
        <v>136</v>
      </c>
      <c r="B137" t="s">
        <v>71</v>
      </c>
      <c r="C137">
        <v>33</v>
      </c>
      <c r="D137">
        <v>29</v>
      </c>
      <c r="E137">
        <v>86</v>
      </c>
      <c r="F137">
        <v>15</v>
      </c>
      <c r="G137">
        <v>1</v>
      </c>
      <c r="H137">
        <v>0</v>
      </c>
      <c r="I137" s="9">
        <v>564809.56000000006</v>
      </c>
      <c r="J137">
        <v>288.7</v>
      </c>
      <c r="K137">
        <v>57.5</v>
      </c>
      <c r="L137">
        <v>62.5</v>
      </c>
      <c r="M137">
        <v>1.774</v>
      </c>
      <c r="N137">
        <v>51</v>
      </c>
      <c r="O137">
        <v>8</v>
      </c>
      <c r="P137">
        <v>278</v>
      </c>
      <c r="Q137">
        <v>966</v>
      </c>
      <c r="R137">
        <v>264</v>
      </c>
      <c r="S137" s="31">
        <f t="shared" si="6"/>
        <v>3.2325581395348837</v>
      </c>
      <c r="T137" s="14">
        <f t="shared" si="7"/>
        <v>19476.191724137934</v>
      </c>
    </row>
    <row r="138" spans="1:20" x14ac:dyDescent="0.25">
      <c r="A138" s="7">
        <v>137</v>
      </c>
      <c r="B138" t="s">
        <v>48</v>
      </c>
      <c r="C138">
        <v>39</v>
      </c>
      <c r="D138">
        <v>25</v>
      </c>
      <c r="E138">
        <v>78</v>
      </c>
      <c r="F138">
        <v>16</v>
      </c>
      <c r="G138">
        <v>1</v>
      </c>
      <c r="H138">
        <v>0</v>
      </c>
      <c r="I138" s="9">
        <v>562836.93999999994</v>
      </c>
      <c r="J138">
        <v>290.10000000000002</v>
      </c>
      <c r="K138">
        <v>59.1</v>
      </c>
      <c r="L138">
        <v>63.2</v>
      </c>
      <c r="M138">
        <v>1.8089999999999999</v>
      </c>
      <c r="N138">
        <v>47.1</v>
      </c>
      <c r="O138">
        <v>2</v>
      </c>
      <c r="P138">
        <v>236</v>
      </c>
      <c r="Q138">
        <v>897</v>
      </c>
      <c r="R138">
        <v>244</v>
      </c>
      <c r="S138" s="31">
        <f t="shared" si="6"/>
        <v>3.0256410256410255</v>
      </c>
      <c r="T138" s="14">
        <f t="shared" si="7"/>
        <v>22513.477599999998</v>
      </c>
    </row>
    <row r="139" spans="1:20" x14ac:dyDescent="0.25">
      <c r="A139" s="7">
        <v>138</v>
      </c>
      <c r="B139" t="s">
        <v>393</v>
      </c>
      <c r="C139">
        <v>30</v>
      </c>
      <c r="D139">
        <v>10</v>
      </c>
      <c r="E139">
        <v>32</v>
      </c>
      <c r="F139">
        <v>8</v>
      </c>
      <c r="G139">
        <v>2</v>
      </c>
      <c r="H139">
        <v>0</v>
      </c>
      <c r="I139" s="9">
        <v>553971.56000000006</v>
      </c>
      <c r="O139">
        <v>3</v>
      </c>
      <c r="P139">
        <v>100</v>
      </c>
      <c r="Q139">
        <v>364</v>
      </c>
      <c r="R139">
        <v>98</v>
      </c>
      <c r="S139" s="31">
        <f t="shared" si="6"/>
        <v>3.125</v>
      </c>
      <c r="T139" s="14">
        <f t="shared" si="7"/>
        <v>55397.156000000003</v>
      </c>
    </row>
    <row r="140" spans="1:20" x14ac:dyDescent="0.25">
      <c r="A140" s="7">
        <v>139</v>
      </c>
      <c r="B140" t="s">
        <v>365</v>
      </c>
      <c r="C140">
        <v>31</v>
      </c>
      <c r="D140">
        <v>22</v>
      </c>
      <c r="E140">
        <v>65</v>
      </c>
      <c r="F140">
        <v>11</v>
      </c>
      <c r="G140">
        <v>1</v>
      </c>
      <c r="H140">
        <v>0</v>
      </c>
      <c r="I140" s="9">
        <v>542552.75</v>
      </c>
      <c r="J140">
        <v>288.7</v>
      </c>
      <c r="K140">
        <v>64.900000000000006</v>
      </c>
      <c r="L140">
        <v>59.6</v>
      </c>
      <c r="M140">
        <v>1.76</v>
      </c>
      <c r="N140">
        <v>57.1</v>
      </c>
      <c r="O140">
        <v>8</v>
      </c>
      <c r="P140">
        <v>246</v>
      </c>
      <c r="Q140">
        <v>719</v>
      </c>
      <c r="R140">
        <v>173</v>
      </c>
      <c r="S140" s="31">
        <f t="shared" si="6"/>
        <v>3.7846153846153845</v>
      </c>
      <c r="T140" s="14">
        <f t="shared" si="7"/>
        <v>24661.488636363636</v>
      </c>
    </row>
    <row r="141" spans="1:20" x14ac:dyDescent="0.25">
      <c r="A141" s="7">
        <v>140</v>
      </c>
      <c r="B141" t="s">
        <v>65</v>
      </c>
      <c r="C141">
        <v>51</v>
      </c>
      <c r="D141">
        <v>26</v>
      </c>
      <c r="E141">
        <v>82</v>
      </c>
      <c r="F141">
        <v>14</v>
      </c>
      <c r="G141">
        <v>2</v>
      </c>
      <c r="H141">
        <v>0</v>
      </c>
      <c r="I141" s="9">
        <v>536819.19999999995</v>
      </c>
      <c r="J141">
        <v>282.2</v>
      </c>
      <c r="K141">
        <v>64.3</v>
      </c>
      <c r="L141">
        <v>64.8</v>
      </c>
      <c r="M141">
        <v>1.7809999999999999</v>
      </c>
      <c r="N141">
        <v>54.8</v>
      </c>
      <c r="O141">
        <v>6</v>
      </c>
      <c r="P141">
        <v>276</v>
      </c>
      <c r="Q141">
        <v>969</v>
      </c>
      <c r="R141">
        <v>200</v>
      </c>
      <c r="S141" s="31">
        <f t="shared" si="6"/>
        <v>3.3658536585365852</v>
      </c>
      <c r="T141" s="14">
        <f t="shared" si="7"/>
        <v>20646.892307692306</v>
      </c>
    </row>
    <row r="142" spans="1:20" x14ac:dyDescent="0.25">
      <c r="A142" s="7">
        <v>141</v>
      </c>
      <c r="B142" t="s">
        <v>321</v>
      </c>
      <c r="C142">
        <v>30</v>
      </c>
      <c r="D142">
        <v>29</v>
      </c>
      <c r="E142">
        <v>90</v>
      </c>
      <c r="F142">
        <v>16</v>
      </c>
      <c r="G142">
        <v>2</v>
      </c>
      <c r="H142">
        <v>0</v>
      </c>
      <c r="I142" s="9">
        <v>536696.4</v>
      </c>
      <c r="J142">
        <v>290.2</v>
      </c>
      <c r="K142">
        <v>61.9</v>
      </c>
      <c r="L142">
        <v>63.7</v>
      </c>
      <c r="M142">
        <v>1.7789999999999999</v>
      </c>
      <c r="N142">
        <v>50</v>
      </c>
      <c r="O142">
        <v>2</v>
      </c>
      <c r="P142">
        <v>337</v>
      </c>
      <c r="Q142">
        <v>989</v>
      </c>
      <c r="R142">
        <v>262</v>
      </c>
      <c r="S142" s="31">
        <f t="shared" si="6"/>
        <v>3.7444444444444445</v>
      </c>
      <c r="T142" s="14">
        <f t="shared" si="7"/>
        <v>18506.772413793104</v>
      </c>
    </row>
    <row r="143" spans="1:20" x14ac:dyDescent="0.25">
      <c r="A143" s="7">
        <v>142</v>
      </c>
      <c r="B143" t="s">
        <v>366</v>
      </c>
      <c r="C143">
        <v>26</v>
      </c>
      <c r="D143">
        <v>25</v>
      </c>
      <c r="E143">
        <v>75</v>
      </c>
      <c r="F143">
        <v>13</v>
      </c>
      <c r="G143">
        <v>1</v>
      </c>
      <c r="H143">
        <v>0</v>
      </c>
      <c r="I143" s="9">
        <v>531240.19999999995</v>
      </c>
      <c r="J143">
        <v>278.89999999999998</v>
      </c>
      <c r="K143">
        <v>62.1</v>
      </c>
      <c r="L143">
        <v>63.8</v>
      </c>
      <c r="M143">
        <v>1.782</v>
      </c>
      <c r="N143">
        <v>47.9</v>
      </c>
      <c r="O143">
        <v>3</v>
      </c>
      <c r="P143">
        <v>244</v>
      </c>
      <c r="Q143">
        <v>912</v>
      </c>
      <c r="R143">
        <v>174</v>
      </c>
      <c r="S143" s="31">
        <f t="shared" si="6"/>
        <v>3.2533333333333334</v>
      </c>
      <c r="T143" s="14">
        <f t="shared" si="7"/>
        <v>21249.607999999997</v>
      </c>
    </row>
    <row r="144" spans="1:20" x14ac:dyDescent="0.25">
      <c r="A144" s="7">
        <v>143</v>
      </c>
      <c r="B144" t="s">
        <v>49</v>
      </c>
      <c r="C144">
        <v>51</v>
      </c>
      <c r="D144">
        <v>16</v>
      </c>
      <c r="E144">
        <v>55</v>
      </c>
      <c r="F144">
        <v>11</v>
      </c>
      <c r="G144">
        <v>1</v>
      </c>
      <c r="H144">
        <v>0</v>
      </c>
      <c r="I144" s="9">
        <v>515449.66</v>
      </c>
      <c r="J144">
        <v>271.89999999999998</v>
      </c>
      <c r="K144">
        <v>70.5</v>
      </c>
      <c r="L144">
        <v>63.9</v>
      </c>
      <c r="M144">
        <v>1.85</v>
      </c>
      <c r="N144">
        <v>40.700000000000003</v>
      </c>
      <c r="O144">
        <v>1</v>
      </c>
      <c r="P144">
        <v>153</v>
      </c>
      <c r="Q144">
        <v>671</v>
      </c>
      <c r="R144">
        <v>145</v>
      </c>
      <c r="S144" s="31">
        <f t="shared" si="6"/>
        <v>2.7818181818181817</v>
      </c>
      <c r="T144" s="14">
        <f t="shared" si="7"/>
        <v>32215.603749999998</v>
      </c>
    </row>
    <row r="145" spans="1:20" x14ac:dyDescent="0.25">
      <c r="A145" s="7">
        <v>144</v>
      </c>
      <c r="B145" t="s">
        <v>183</v>
      </c>
      <c r="C145">
        <v>51</v>
      </c>
      <c r="D145">
        <v>19</v>
      </c>
      <c r="E145">
        <v>59</v>
      </c>
      <c r="F145">
        <v>10</v>
      </c>
      <c r="G145">
        <v>1</v>
      </c>
      <c r="H145">
        <v>0</v>
      </c>
      <c r="I145" s="9">
        <v>503306</v>
      </c>
      <c r="J145">
        <v>287.60000000000002</v>
      </c>
      <c r="K145">
        <v>68.599999999999994</v>
      </c>
      <c r="L145">
        <v>67</v>
      </c>
      <c r="M145">
        <v>1.7789999999999999</v>
      </c>
      <c r="N145">
        <v>38</v>
      </c>
      <c r="O145">
        <v>3</v>
      </c>
      <c r="P145">
        <v>197</v>
      </c>
      <c r="Q145">
        <v>674</v>
      </c>
      <c r="R145">
        <v>146</v>
      </c>
      <c r="S145" s="31">
        <f t="shared" si="6"/>
        <v>3.3389830508474576</v>
      </c>
      <c r="T145" s="14">
        <f t="shared" si="7"/>
        <v>26489.78947368421</v>
      </c>
    </row>
    <row r="146" spans="1:20" x14ac:dyDescent="0.25">
      <c r="A146" s="7">
        <v>145</v>
      </c>
      <c r="B146" t="s">
        <v>364</v>
      </c>
      <c r="C146">
        <v>28</v>
      </c>
      <c r="D146">
        <v>27</v>
      </c>
      <c r="E146">
        <v>89</v>
      </c>
      <c r="F146">
        <v>20</v>
      </c>
      <c r="G146">
        <v>1</v>
      </c>
      <c r="H146">
        <v>0</v>
      </c>
      <c r="I146" s="9">
        <v>487684.38</v>
      </c>
      <c r="J146">
        <v>279.8</v>
      </c>
      <c r="K146">
        <v>63.8</v>
      </c>
      <c r="L146">
        <v>59.8</v>
      </c>
      <c r="M146">
        <v>1.8009999999999999</v>
      </c>
      <c r="N146">
        <v>55</v>
      </c>
      <c r="O146">
        <v>5</v>
      </c>
      <c r="P146">
        <v>289</v>
      </c>
      <c r="Q146">
        <v>1041</v>
      </c>
      <c r="R146">
        <v>235</v>
      </c>
      <c r="S146" s="31">
        <f t="shared" si="6"/>
        <v>3.2471910112359552</v>
      </c>
      <c r="T146" s="14">
        <f t="shared" si="7"/>
        <v>18062.384444444444</v>
      </c>
    </row>
    <row r="147" spans="1:20" x14ac:dyDescent="0.25">
      <c r="A147" s="7">
        <v>146</v>
      </c>
      <c r="B147" t="s">
        <v>54</v>
      </c>
      <c r="C147">
        <v>48</v>
      </c>
      <c r="D147">
        <v>22</v>
      </c>
      <c r="E147">
        <v>79</v>
      </c>
      <c r="F147">
        <v>18</v>
      </c>
      <c r="G147">
        <v>1</v>
      </c>
      <c r="H147">
        <v>0</v>
      </c>
      <c r="I147" s="9">
        <v>485243.88</v>
      </c>
      <c r="J147">
        <v>283.2</v>
      </c>
      <c r="K147">
        <v>64.2</v>
      </c>
      <c r="L147">
        <v>62.3</v>
      </c>
      <c r="M147">
        <v>1.8089999999999999</v>
      </c>
      <c r="N147">
        <v>47.4</v>
      </c>
      <c r="O147">
        <v>7</v>
      </c>
      <c r="P147">
        <v>254</v>
      </c>
      <c r="Q147">
        <v>896</v>
      </c>
      <c r="R147">
        <v>244</v>
      </c>
      <c r="S147" s="31">
        <f t="shared" si="6"/>
        <v>3.2151898734177213</v>
      </c>
      <c r="T147" s="14">
        <f t="shared" si="7"/>
        <v>22056.54</v>
      </c>
    </row>
    <row r="148" spans="1:20" x14ac:dyDescent="0.25">
      <c r="A148" s="7">
        <v>147</v>
      </c>
      <c r="B148" t="s">
        <v>332</v>
      </c>
      <c r="C148">
        <v>29</v>
      </c>
      <c r="D148">
        <v>27</v>
      </c>
      <c r="E148">
        <v>81</v>
      </c>
      <c r="F148">
        <v>13</v>
      </c>
      <c r="G148">
        <v>1</v>
      </c>
      <c r="H148">
        <v>0</v>
      </c>
      <c r="I148" s="9">
        <v>480265.72</v>
      </c>
      <c r="J148">
        <v>279.60000000000002</v>
      </c>
      <c r="K148">
        <v>70.2</v>
      </c>
      <c r="L148">
        <v>62.7</v>
      </c>
      <c r="M148">
        <v>1.782</v>
      </c>
      <c r="N148">
        <v>50.4</v>
      </c>
      <c r="O148">
        <v>6</v>
      </c>
      <c r="P148">
        <v>262</v>
      </c>
      <c r="Q148">
        <v>953</v>
      </c>
      <c r="R148">
        <v>214</v>
      </c>
      <c r="S148" s="31">
        <f t="shared" si="6"/>
        <v>3.2345679012345681</v>
      </c>
      <c r="T148" s="14">
        <f t="shared" si="7"/>
        <v>17787.61925925926</v>
      </c>
    </row>
    <row r="149" spans="1:20" x14ac:dyDescent="0.25">
      <c r="A149" s="7">
        <v>148</v>
      </c>
      <c r="B149" t="s">
        <v>246</v>
      </c>
      <c r="C149">
        <v>35</v>
      </c>
      <c r="D149">
        <v>20</v>
      </c>
      <c r="E149">
        <v>63</v>
      </c>
      <c r="F149">
        <v>13</v>
      </c>
      <c r="G149">
        <v>0</v>
      </c>
      <c r="H149">
        <v>0</v>
      </c>
      <c r="I149" s="9">
        <v>475725.63</v>
      </c>
      <c r="J149">
        <v>298.39999999999998</v>
      </c>
      <c r="K149">
        <v>63.9</v>
      </c>
      <c r="L149">
        <v>62</v>
      </c>
      <c r="M149">
        <v>1.804</v>
      </c>
      <c r="N149">
        <v>47.4</v>
      </c>
      <c r="O149">
        <v>5</v>
      </c>
      <c r="P149">
        <v>229</v>
      </c>
      <c r="Q149">
        <v>713</v>
      </c>
      <c r="R149">
        <v>164</v>
      </c>
      <c r="S149" s="31">
        <f t="shared" si="6"/>
        <v>3.6349206349206349</v>
      </c>
      <c r="T149" s="14">
        <f t="shared" si="7"/>
        <v>23786.281500000001</v>
      </c>
    </row>
    <row r="150" spans="1:20" x14ac:dyDescent="0.25">
      <c r="A150" s="7">
        <v>149</v>
      </c>
      <c r="B150" t="s">
        <v>147</v>
      </c>
      <c r="C150">
        <v>51</v>
      </c>
      <c r="D150">
        <v>23</v>
      </c>
      <c r="E150">
        <v>73</v>
      </c>
      <c r="F150">
        <v>12</v>
      </c>
      <c r="G150">
        <v>0</v>
      </c>
      <c r="H150">
        <v>0</v>
      </c>
      <c r="I150" s="9">
        <v>475012.25</v>
      </c>
      <c r="J150">
        <v>258.89999999999998</v>
      </c>
      <c r="K150">
        <v>71</v>
      </c>
      <c r="L150">
        <v>56.1</v>
      </c>
      <c r="M150">
        <v>1.7410000000000001</v>
      </c>
      <c r="N150">
        <v>53.1</v>
      </c>
      <c r="O150">
        <v>5</v>
      </c>
      <c r="P150">
        <v>251</v>
      </c>
      <c r="Q150">
        <v>844</v>
      </c>
      <c r="R150">
        <v>201</v>
      </c>
      <c r="S150" s="31">
        <f t="shared" si="6"/>
        <v>3.4383561643835616</v>
      </c>
      <c r="T150" s="14">
        <f t="shared" si="7"/>
        <v>20652.706521739132</v>
      </c>
    </row>
    <row r="151" spans="1:20" x14ac:dyDescent="0.25">
      <c r="A151" s="7">
        <v>150</v>
      </c>
      <c r="B151" t="s">
        <v>77</v>
      </c>
      <c r="C151">
        <v>42</v>
      </c>
      <c r="D151">
        <v>28</v>
      </c>
      <c r="E151">
        <v>78</v>
      </c>
      <c r="F151">
        <v>13</v>
      </c>
      <c r="G151">
        <v>1</v>
      </c>
      <c r="H151">
        <v>0</v>
      </c>
      <c r="I151" s="9">
        <v>464593.06</v>
      </c>
      <c r="J151">
        <v>280.60000000000002</v>
      </c>
      <c r="K151">
        <v>65.3</v>
      </c>
      <c r="L151">
        <v>58.9</v>
      </c>
      <c r="M151">
        <v>1.7729999999999999</v>
      </c>
      <c r="N151">
        <v>57.5</v>
      </c>
      <c r="O151">
        <v>2</v>
      </c>
      <c r="P151">
        <v>271</v>
      </c>
      <c r="Q151">
        <v>882</v>
      </c>
      <c r="R151">
        <v>230</v>
      </c>
      <c r="S151" s="31">
        <f t="shared" si="6"/>
        <v>3.4743589743589745</v>
      </c>
      <c r="T151" s="14">
        <f t="shared" si="7"/>
        <v>16592.609285714287</v>
      </c>
    </row>
    <row r="152" spans="1:20" x14ac:dyDescent="0.25">
      <c r="A152" s="7">
        <v>151</v>
      </c>
      <c r="B152" t="s">
        <v>204</v>
      </c>
      <c r="C152">
        <v>34</v>
      </c>
      <c r="D152">
        <v>26</v>
      </c>
      <c r="E152">
        <v>78</v>
      </c>
      <c r="F152">
        <v>13</v>
      </c>
      <c r="G152">
        <v>1</v>
      </c>
      <c r="H152">
        <v>0</v>
      </c>
      <c r="I152" s="9">
        <v>454509.63</v>
      </c>
      <c r="J152">
        <v>296.89999999999998</v>
      </c>
      <c r="K152">
        <v>61.2</v>
      </c>
      <c r="L152">
        <v>65.400000000000006</v>
      </c>
      <c r="M152">
        <v>1.766</v>
      </c>
      <c r="N152">
        <v>49.6</v>
      </c>
      <c r="O152">
        <v>8</v>
      </c>
      <c r="P152">
        <v>274</v>
      </c>
      <c r="Q152">
        <v>875</v>
      </c>
      <c r="R152">
        <v>220</v>
      </c>
      <c r="S152" s="31">
        <f t="shared" si="6"/>
        <v>3.5128205128205128</v>
      </c>
      <c r="T152" s="14">
        <f t="shared" si="7"/>
        <v>17481.139615384614</v>
      </c>
    </row>
    <row r="153" spans="1:20" x14ac:dyDescent="0.25">
      <c r="A153" s="7">
        <v>152</v>
      </c>
      <c r="B153" t="s">
        <v>118</v>
      </c>
      <c r="C153">
        <v>45</v>
      </c>
      <c r="D153">
        <v>26</v>
      </c>
      <c r="E153">
        <v>79</v>
      </c>
      <c r="F153">
        <v>14</v>
      </c>
      <c r="G153">
        <v>0</v>
      </c>
      <c r="H153">
        <v>0</v>
      </c>
      <c r="I153" s="9">
        <v>447595.28</v>
      </c>
      <c r="J153">
        <v>275</v>
      </c>
      <c r="K153">
        <v>69.900000000000006</v>
      </c>
      <c r="L153">
        <v>59.8</v>
      </c>
      <c r="M153">
        <v>1.8169999999999999</v>
      </c>
      <c r="N153">
        <v>51.5</v>
      </c>
      <c r="O153">
        <v>4</v>
      </c>
      <c r="P153">
        <v>257</v>
      </c>
      <c r="Q153">
        <v>926</v>
      </c>
      <c r="R153">
        <v>211</v>
      </c>
      <c r="S153" s="31">
        <f t="shared" si="6"/>
        <v>3.2531645569620253</v>
      </c>
      <c r="T153" s="14">
        <f t="shared" si="7"/>
        <v>17215.203076923077</v>
      </c>
    </row>
    <row r="154" spans="1:20" x14ac:dyDescent="0.25">
      <c r="A154" s="7">
        <v>153</v>
      </c>
      <c r="B154" t="s">
        <v>98</v>
      </c>
      <c r="C154">
        <v>41</v>
      </c>
      <c r="D154">
        <v>29</v>
      </c>
      <c r="E154">
        <v>82</v>
      </c>
      <c r="F154">
        <v>13</v>
      </c>
      <c r="G154">
        <v>0</v>
      </c>
      <c r="H154">
        <v>0</v>
      </c>
      <c r="I154" s="9">
        <v>442599.5</v>
      </c>
      <c r="J154">
        <v>270.3</v>
      </c>
      <c r="K154">
        <v>64.3</v>
      </c>
      <c r="L154">
        <v>61.8</v>
      </c>
      <c r="M154">
        <v>1.738</v>
      </c>
      <c r="N154">
        <v>53.8</v>
      </c>
      <c r="O154">
        <v>4</v>
      </c>
      <c r="P154">
        <v>314</v>
      </c>
      <c r="Q154">
        <v>886</v>
      </c>
      <c r="R154">
        <v>229</v>
      </c>
      <c r="S154" s="31">
        <f t="shared" si="6"/>
        <v>3.8292682926829267</v>
      </c>
      <c r="T154" s="14">
        <f t="shared" si="7"/>
        <v>15262.051724137931</v>
      </c>
    </row>
    <row r="155" spans="1:20" x14ac:dyDescent="0.25">
      <c r="A155" s="7">
        <v>154</v>
      </c>
      <c r="B155" t="s">
        <v>311</v>
      </c>
      <c r="C155">
        <v>30</v>
      </c>
      <c r="D155">
        <v>26</v>
      </c>
      <c r="E155">
        <v>81</v>
      </c>
      <c r="F155">
        <v>13</v>
      </c>
      <c r="G155">
        <v>1</v>
      </c>
      <c r="H155">
        <v>0</v>
      </c>
      <c r="I155" s="9">
        <v>435057.53</v>
      </c>
      <c r="J155">
        <v>288.60000000000002</v>
      </c>
      <c r="K155">
        <v>64.400000000000006</v>
      </c>
      <c r="L155">
        <v>65.599999999999994</v>
      </c>
      <c r="M155">
        <v>1.7869999999999999</v>
      </c>
      <c r="N155">
        <v>43.9</v>
      </c>
      <c r="O155">
        <v>9</v>
      </c>
      <c r="P155">
        <v>274</v>
      </c>
      <c r="Q155">
        <v>927</v>
      </c>
      <c r="R155">
        <v>217</v>
      </c>
      <c r="S155" s="31">
        <f t="shared" si="6"/>
        <v>3.382716049382716</v>
      </c>
      <c r="T155" s="14">
        <f t="shared" si="7"/>
        <v>16732.981923076924</v>
      </c>
    </row>
    <row r="156" spans="1:20" x14ac:dyDescent="0.25">
      <c r="A156" s="7">
        <v>155</v>
      </c>
      <c r="B156" t="s">
        <v>394</v>
      </c>
      <c r="C156">
        <v>29</v>
      </c>
      <c r="D156">
        <v>21</v>
      </c>
      <c r="E156">
        <v>51</v>
      </c>
      <c r="F156">
        <v>5</v>
      </c>
      <c r="G156">
        <v>1</v>
      </c>
      <c r="H156">
        <v>0</v>
      </c>
      <c r="I156" s="9">
        <v>412965.75</v>
      </c>
      <c r="J156">
        <v>296.8</v>
      </c>
      <c r="K156">
        <v>55.5</v>
      </c>
      <c r="L156">
        <v>56.3</v>
      </c>
      <c r="M156">
        <v>1.7849999999999999</v>
      </c>
      <c r="N156">
        <v>36.700000000000003</v>
      </c>
      <c r="O156">
        <v>6</v>
      </c>
      <c r="P156">
        <v>171</v>
      </c>
      <c r="Q156">
        <v>540</v>
      </c>
      <c r="R156">
        <v>168</v>
      </c>
      <c r="S156" s="31">
        <f t="shared" si="6"/>
        <v>3.3529411764705883</v>
      </c>
      <c r="T156" s="14">
        <f t="shared" si="7"/>
        <v>19665.035714285714</v>
      </c>
    </row>
    <row r="157" spans="1:20" x14ac:dyDescent="0.25">
      <c r="A157" s="7">
        <v>156</v>
      </c>
      <c r="B157" t="s">
        <v>176</v>
      </c>
      <c r="C157">
        <v>36</v>
      </c>
      <c r="D157">
        <v>24</v>
      </c>
      <c r="E157">
        <v>74</v>
      </c>
      <c r="F157">
        <v>12</v>
      </c>
      <c r="G157">
        <v>2</v>
      </c>
      <c r="H157">
        <v>0</v>
      </c>
      <c r="I157" s="9">
        <v>408810.84</v>
      </c>
      <c r="J157">
        <v>290.8</v>
      </c>
      <c r="K157">
        <v>66.099999999999994</v>
      </c>
      <c r="L157">
        <v>61.2</v>
      </c>
      <c r="M157">
        <v>1.81</v>
      </c>
      <c r="N157">
        <v>48</v>
      </c>
      <c r="O157">
        <v>5</v>
      </c>
      <c r="P157">
        <v>248</v>
      </c>
      <c r="Q157">
        <v>836</v>
      </c>
      <c r="R157">
        <v>219</v>
      </c>
      <c r="S157" s="31">
        <f t="shared" si="6"/>
        <v>3.3513513513513513</v>
      </c>
      <c r="T157" s="14">
        <f t="shared" si="7"/>
        <v>17033.785</v>
      </c>
    </row>
    <row r="158" spans="1:20" x14ac:dyDescent="0.25">
      <c r="A158" s="7">
        <v>157</v>
      </c>
      <c r="B158" t="s">
        <v>251</v>
      </c>
      <c r="C158">
        <v>31</v>
      </c>
      <c r="D158">
        <v>14</v>
      </c>
      <c r="E158">
        <v>41</v>
      </c>
      <c r="F158">
        <v>9</v>
      </c>
      <c r="G158">
        <v>0</v>
      </c>
      <c r="H158">
        <v>0</v>
      </c>
      <c r="I158" s="9">
        <v>395244.28</v>
      </c>
      <c r="O158">
        <v>6</v>
      </c>
      <c r="P158">
        <v>112</v>
      </c>
      <c r="Q158">
        <v>460</v>
      </c>
      <c r="R158">
        <v>125</v>
      </c>
      <c r="S158" s="31">
        <f t="shared" si="6"/>
        <v>2.7317073170731709</v>
      </c>
      <c r="T158" s="14">
        <f t="shared" si="7"/>
        <v>28231.734285714287</v>
      </c>
    </row>
    <row r="159" spans="1:20" x14ac:dyDescent="0.25">
      <c r="A159" s="7">
        <v>158</v>
      </c>
      <c r="B159" t="s">
        <v>72</v>
      </c>
      <c r="C159">
        <v>44</v>
      </c>
      <c r="D159">
        <v>28</v>
      </c>
      <c r="E159">
        <v>83</v>
      </c>
      <c r="F159">
        <v>13</v>
      </c>
      <c r="G159">
        <v>1</v>
      </c>
      <c r="H159">
        <v>0</v>
      </c>
      <c r="I159" s="9">
        <v>392267.94</v>
      </c>
      <c r="J159">
        <v>284.10000000000002</v>
      </c>
      <c r="K159">
        <v>70</v>
      </c>
      <c r="L159">
        <v>66.3</v>
      </c>
      <c r="M159">
        <v>1.835</v>
      </c>
      <c r="N159">
        <v>42.5</v>
      </c>
      <c r="O159">
        <v>6</v>
      </c>
      <c r="P159">
        <v>251</v>
      </c>
      <c r="Q159">
        <v>948</v>
      </c>
      <c r="R159">
        <v>251</v>
      </c>
      <c r="S159" s="31">
        <f t="shared" si="6"/>
        <v>3.0240963855421685</v>
      </c>
      <c r="T159" s="14">
        <f t="shared" si="7"/>
        <v>14009.569285714286</v>
      </c>
    </row>
    <row r="160" spans="1:20" x14ac:dyDescent="0.25">
      <c r="A160" s="7">
        <v>159</v>
      </c>
      <c r="B160" t="s">
        <v>230</v>
      </c>
      <c r="C160">
        <v>42</v>
      </c>
      <c r="D160">
        <v>29</v>
      </c>
      <c r="E160">
        <v>87</v>
      </c>
      <c r="F160">
        <v>14</v>
      </c>
      <c r="G160">
        <v>0</v>
      </c>
      <c r="H160">
        <v>0</v>
      </c>
      <c r="I160" s="9">
        <v>383599.94</v>
      </c>
      <c r="J160">
        <v>283.10000000000002</v>
      </c>
      <c r="K160">
        <v>62.5</v>
      </c>
      <c r="L160">
        <v>63.1</v>
      </c>
      <c r="M160">
        <v>1.8009999999999999</v>
      </c>
      <c r="N160">
        <v>55.2</v>
      </c>
      <c r="O160">
        <v>8</v>
      </c>
      <c r="P160">
        <v>271</v>
      </c>
      <c r="Q160">
        <v>1015</v>
      </c>
      <c r="R160">
        <v>252</v>
      </c>
      <c r="S160" s="31">
        <f t="shared" si="6"/>
        <v>3.1149425287356323</v>
      </c>
      <c r="T160" s="14">
        <f t="shared" si="7"/>
        <v>13227.584137931035</v>
      </c>
    </row>
    <row r="161" spans="1:20" x14ac:dyDescent="0.25">
      <c r="A161" s="7">
        <v>160</v>
      </c>
      <c r="B161" t="s">
        <v>371</v>
      </c>
      <c r="C161">
        <v>26</v>
      </c>
      <c r="D161">
        <v>25</v>
      </c>
      <c r="E161">
        <v>71</v>
      </c>
      <c r="F161">
        <v>10</v>
      </c>
      <c r="G161">
        <v>1</v>
      </c>
      <c r="H161">
        <v>0</v>
      </c>
      <c r="I161" s="9">
        <v>376075.5</v>
      </c>
      <c r="J161">
        <v>285.10000000000002</v>
      </c>
      <c r="K161">
        <v>64.7</v>
      </c>
      <c r="L161">
        <v>60</v>
      </c>
      <c r="M161">
        <v>1.802</v>
      </c>
      <c r="N161">
        <v>45.5</v>
      </c>
      <c r="O161">
        <v>6</v>
      </c>
      <c r="P161">
        <v>223</v>
      </c>
      <c r="Q161">
        <v>845</v>
      </c>
      <c r="R161">
        <v>178</v>
      </c>
      <c r="S161" s="31">
        <f t="shared" si="6"/>
        <v>3.140845070422535</v>
      </c>
      <c r="T161" s="14">
        <f t="shared" si="7"/>
        <v>15043.02</v>
      </c>
    </row>
    <row r="162" spans="1:20" x14ac:dyDescent="0.25">
      <c r="A162" s="7">
        <v>161</v>
      </c>
      <c r="B162" t="s">
        <v>368</v>
      </c>
      <c r="C162">
        <v>37</v>
      </c>
      <c r="D162">
        <v>27</v>
      </c>
      <c r="E162">
        <v>82</v>
      </c>
      <c r="F162">
        <v>15</v>
      </c>
      <c r="G162">
        <v>0</v>
      </c>
      <c r="H162">
        <v>0</v>
      </c>
      <c r="I162" s="9">
        <v>366267.1</v>
      </c>
      <c r="J162">
        <v>281.10000000000002</v>
      </c>
      <c r="K162">
        <v>62.4</v>
      </c>
      <c r="L162">
        <v>58.5</v>
      </c>
      <c r="M162">
        <v>1.782</v>
      </c>
      <c r="N162">
        <v>61.6</v>
      </c>
      <c r="O162">
        <v>4</v>
      </c>
      <c r="P162">
        <v>268</v>
      </c>
      <c r="Q162">
        <v>952</v>
      </c>
      <c r="R162">
        <v>225</v>
      </c>
      <c r="S162" s="31">
        <f t="shared" ref="S162:S193" si="8">P162/E162</f>
        <v>3.2682926829268291</v>
      </c>
      <c r="T162" s="14">
        <f t="shared" si="7"/>
        <v>13565.448148148147</v>
      </c>
    </row>
    <row r="163" spans="1:20" x14ac:dyDescent="0.25">
      <c r="A163" s="7">
        <v>162</v>
      </c>
      <c r="B163" t="s">
        <v>217</v>
      </c>
      <c r="C163">
        <v>36</v>
      </c>
      <c r="D163">
        <v>16</v>
      </c>
      <c r="E163">
        <v>50</v>
      </c>
      <c r="F163">
        <v>9</v>
      </c>
      <c r="G163">
        <v>1</v>
      </c>
      <c r="H163">
        <v>0</v>
      </c>
      <c r="I163" s="9">
        <v>363597.44</v>
      </c>
      <c r="J163">
        <v>307.39999999999998</v>
      </c>
      <c r="K163">
        <v>56.1</v>
      </c>
      <c r="L163">
        <v>58.4</v>
      </c>
      <c r="M163">
        <v>1.772</v>
      </c>
      <c r="N163">
        <v>43.8</v>
      </c>
      <c r="O163">
        <v>10</v>
      </c>
      <c r="P163">
        <v>183</v>
      </c>
      <c r="Q163">
        <v>551</v>
      </c>
      <c r="R163">
        <v>138</v>
      </c>
      <c r="S163" s="31">
        <f t="shared" si="8"/>
        <v>3.66</v>
      </c>
      <c r="T163" s="14">
        <f t="shared" si="7"/>
        <v>22724.84</v>
      </c>
    </row>
    <row r="164" spans="1:20" x14ac:dyDescent="0.25">
      <c r="A164" s="7">
        <v>163</v>
      </c>
      <c r="B164" t="s">
        <v>219</v>
      </c>
      <c r="C164">
        <v>40</v>
      </c>
      <c r="D164">
        <v>13</v>
      </c>
      <c r="E164">
        <v>38</v>
      </c>
      <c r="F164">
        <v>6</v>
      </c>
      <c r="G164">
        <v>1</v>
      </c>
      <c r="H164">
        <v>0</v>
      </c>
      <c r="I164" s="9">
        <v>354162.97</v>
      </c>
      <c r="O164">
        <v>4</v>
      </c>
      <c r="P164">
        <v>127</v>
      </c>
      <c r="Q164">
        <v>423</v>
      </c>
      <c r="R164">
        <v>92</v>
      </c>
      <c r="S164" s="31">
        <f t="shared" si="8"/>
        <v>3.3421052631578947</v>
      </c>
      <c r="T164" s="14">
        <f t="shared" si="7"/>
        <v>27243.305384615382</v>
      </c>
    </row>
    <row r="165" spans="1:20" x14ac:dyDescent="0.25">
      <c r="A165" s="7">
        <v>164</v>
      </c>
      <c r="B165" t="s">
        <v>337</v>
      </c>
      <c r="C165">
        <v>38</v>
      </c>
      <c r="D165">
        <v>25</v>
      </c>
      <c r="E165">
        <v>71</v>
      </c>
      <c r="F165">
        <v>11</v>
      </c>
      <c r="G165">
        <v>1</v>
      </c>
      <c r="H165">
        <v>0</v>
      </c>
      <c r="I165" s="9">
        <v>334180.8</v>
      </c>
      <c r="J165">
        <v>288.7</v>
      </c>
      <c r="K165">
        <v>57</v>
      </c>
      <c r="L165">
        <v>61.2</v>
      </c>
      <c r="M165">
        <v>1.7989999999999999</v>
      </c>
      <c r="N165">
        <v>58.9</v>
      </c>
      <c r="O165">
        <v>8</v>
      </c>
      <c r="P165">
        <v>215</v>
      </c>
      <c r="Q165">
        <v>824</v>
      </c>
      <c r="R165">
        <v>186</v>
      </c>
      <c r="S165" s="31">
        <f t="shared" si="8"/>
        <v>3.028169014084507</v>
      </c>
      <c r="T165" s="14">
        <f t="shared" si="7"/>
        <v>13367.232</v>
      </c>
    </row>
    <row r="166" spans="1:20" x14ac:dyDescent="0.25">
      <c r="A166" s="7">
        <v>165</v>
      </c>
      <c r="B166" t="s">
        <v>55</v>
      </c>
      <c r="C166">
        <v>43</v>
      </c>
      <c r="D166">
        <v>30</v>
      </c>
      <c r="E166">
        <v>86</v>
      </c>
      <c r="F166">
        <v>13</v>
      </c>
      <c r="G166">
        <v>0</v>
      </c>
      <c r="H166">
        <v>0</v>
      </c>
      <c r="I166" s="9">
        <v>333824.65999999997</v>
      </c>
      <c r="J166">
        <v>279.60000000000002</v>
      </c>
      <c r="K166">
        <v>66.5</v>
      </c>
      <c r="L166">
        <v>61.8</v>
      </c>
      <c r="M166">
        <v>1.8</v>
      </c>
      <c r="N166">
        <v>44.6</v>
      </c>
      <c r="O166">
        <v>4</v>
      </c>
      <c r="P166">
        <v>267</v>
      </c>
      <c r="Q166">
        <v>987</v>
      </c>
      <c r="R166">
        <v>262</v>
      </c>
      <c r="S166" s="31">
        <f t="shared" si="8"/>
        <v>3.1046511627906979</v>
      </c>
      <c r="T166" s="14">
        <f t="shared" si="7"/>
        <v>11127.488666666666</v>
      </c>
    </row>
    <row r="167" spans="1:20" x14ac:dyDescent="0.25">
      <c r="A167" s="7">
        <v>166</v>
      </c>
      <c r="B167" t="s">
        <v>86</v>
      </c>
      <c r="C167">
        <v>50</v>
      </c>
      <c r="D167">
        <v>27</v>
      </c>
      <c r="E167">
        <v>83</v>
      </c>
      <c r="F167">
        <v>17</v>
      </c>
      <c r="G167">
        <v>0</v>
      </c>
      <c r="H167">
        <v>0</v>
      </c>
      <c r="I167" s="9">
        <v>329289.46999999997</v>
      </c>
      <c r="J167">
        <v>290.39999999999998</v>
      </c>
      <c r="K167">
        <v>65.5</v>
      </c>
      <c r="L167">
        <v>64.099999999999994</v>
      </c>
      <c r="M167">
        <v>1.7869999999999999</v>
      </c>
      <c r="N167">
        <v>44.4</v>
      </c>
      <c r="O167">
        <v>6</v>
      </c>
      <c r="P167">
        <v>292</v>
      </c>
      <c r="Q167">
        <v>931</v>
      </c>
      <c r="R167">
        <v>229</v>
      </c>
      <c r="S167" s="31">
        <f t="shared" si="8"/>
        <v>3.5180722891566263</v>
      </c>
      <c r="T167" s="14">
        <f t="shared" si="7"/>
        <v>12195.906296296294</v>
      </c>
    </row>
    <row r="168" spans="1:20" x14ac:dyDescent="0.25">
      <c r="A168" s="7">
        <v>167</v>
      </c>
      <c r="B168" t="s">
        <v>21</v>
      </c>
      <c r="C168">
        <v>40</v>
      </c>
      <c r="D168">
        <v>17</v>
      </c>
      <c r="E168">
        <v>49</v>
      </c>
      <c r="F168">
        <v>8</v>
      </c>
      <c r="G168">
        <v>1</v>
      </c>
      <c r="H168">
        <v>0</v>
      </c>
      <c r="I168" s="9">
        <v>327407.88</v>
      </c>
      <c r="O168">
        <v>5</v>
      </c>
      <c r="P168">
        <v>155</v>
      </c>
      <c r="Q168">
        <v>574</v>
      </c>
      <c r="R168">
        <v>132</v>
      </c>
      <c r="S168" s="31">
        <f t="shared" si="8"/>
        <v>3.1632653061224492</v>
      </c>
      <c r="T168" s="14">
        <f t="shared" si="7"/>
        <v>19259.287058823531</v>
      </c>
    </row>
    <row r="169" spans="1:20" x14ac:dyDescent="0.25">
      <c r="A169" s="7">
        <v>168</v>
      </c>
      <c r="B169" t="s">
        <v>210</v>
      </c>
      <c r="C169">
        <v>48</v>
      </c>
      <c r="D169">
        <v>17</v>
      </c>
      <c r="E169">
        <v>59</v>
      </c>
      <c r="F169">
        <v>12</v>
      </c>
      <c r="G169">
        <v>1</v>
      </c>
      <c r="H169">
        <v>0</v>
      </c>
      <c r="I169" s="9">
        <v>326590.3</v>
      </c>
      <c r="J169">
        <v>274.60000000000002</v>
      </c>
      <c r="K169">
        <v>71.900000000000006</v>
      </c>
      <c r="L169">
        <v>58.4</v>
      </c>
      <c r="M169">
        <v>1.7849999999999999</v>
      </c>
      <c r="N169">
        <v>40.6</v>
      </c>
      <c r="O169">
        <v>2</v>
      </c>
      <c r="P169">
        <v>185</v>
      </c>
      <c r="Q169">
        <v>672</v>
      </c>
      <c r="R169">
        <v>160</v>
      </c>
      <c r="S169" s="31">
        <f t="shared" si="8"/>
        <v>3.1355932203389831</v>
      </c>
      <c r="T169" s="14">
        <f t="shared" si="7"/>
        <v>19211.194117647057</v>
      </c>
    </row>
    <row r="170" spans="1:20" x14ac:dyDescent="0.25">
      <c r="A170" s="7">
        <v>169</v>
      </c>
      <c r="B170" t="s">
        <v>341</v>
      </c>
      <c r="C170">
        <v>39</v>
      </c>
      <c r="D170">
        <v>16</v>
      </c>
      <c r="E170">
        <v>51</v>
      </c>
      <c r="F170">
        <v>9</v>
      </c>
      <c r="G170">
        <v>0</v>
      </c>
      <c r="H170">
        <v>0</v>
      </c>
      <c r="I170" s="9">
        <v>318818.13</v>
      </c>
      <c r="J170">
        <v>285</v>
      </c>
      <c r="K170">
        <v>63.9</v>
      </c>
      <c r="L170">
        <v>57.8</v>
      </c>
      <c r="M170">
        <v>1.802</v>
      </c>
      <c r="N170">
        <v>45.2</v>
      </c>
      <c r="O170">
        <v>1</v>
      </c>
      <c r="P170">
        <v>174</v>
      </c>
      <c r="Q170">
        <v>605</v>
      </c>
      <c r="R170">
        <v>125</v>
      </c>
      <c r="S170" s="31">
        <f t="shared" si="8"/>
        <v>3.4117647058823528</v>
      </c>
      <c r="T170" s="14">
        <f t="shared" si="7"/>
        <v>19926.133125</v>
      </c>
    </row>
    <row r="171" spans="1:20" x14ac:dyDescent="0.25">
      <c r="A171" s="7">
        <v>170</v>
      </c>
      <c r="B171" t="s">
        <v>267</v>
      </c>
      <c r="C171">
        <v>40</v>
      </c>
      <c r="D171">
        <v>20</v>
      </c>
      <c r="E171">
        <v>59</v>
      </c>
      <c r="F171">
        <v>11</v>
      </c>
      <c r="G171">
        <v>1</v>
      </c>
      <c r="H171">
        <v>0</v>
      </c>
      <c r="I171" s="9">
        <v>312978.21999999997</v>
      </c>
      <c r="J171">
        <v>283.3</v>
      </c>
      <c r="K171">
        <v>66</v>
      </c>
      <c r="L171">
        <v>60.3</v>
      </c>
      <c r="M171">
        <v>1.736</v>
      </c>
      <c r="N171">
        <v>58.8</v>
      </c>
      <c r="O171">
        <v>1</v>
      </c>
      <c r="P171">
        <v>210</v>
      </c>
      <c r="Q171">
        <v>686</v>
      </c>
      <c r="R171">
        <v>151</v>
      </c>
      <c r="S171" s="31">
        <f t="shared" si="8"/>
        <v>3.5593220338983049</v>
      </c>
      <c r="T171" s="14">
        <f t="shared" si="7"/>
        <v>15648.910999999998</v>
      </c>
    </row>
    <row r="172" spans="1:20" x14ac:dyDescent="0.25">
      <c r="A172" s="7">
        <v>171</v>
      </c>
      <c r="B172" t="s">
        <v>369</v>
      </c>
      <c r="C172">
        <v>38</v>
      </c>
      <c r="D172">
        <v>20</v>
      </c>
      <c r="E172">
        <v>60</v>
      </c>
      <c r="F172">
        <v>9</v>
      </c>
      <c r="G172">
        <v>1</v>
      </c>
      <c r="H172">
        <v>0</v>
      </c>
      <c r="I172" s="9">
        <v>307321.88</v>
      </c>
      <c r="J172">
        <v>291</v>
      </c>
      <c r="K172">
        <v>66.5</v>
      </c>
      <c r="L172">
        <v>59.6</v>
      </c>
      <c r="M172">
        <v>1.756</v>
      </c>
      <c r="N172">
        <v>38.9</v>
      </c>
      <c r="O172">
        <v>5</v>
      </c>
      <c r="P172">
        <v>224</v>
      </c>
      <c r="Q172">
        <v>666</v>
      </c>
      <c r="R172">
        <v>163</v>
      </c>
      <c r="S172" s="31">
        <f t="shared" si="8"/>
        <v>3.7333333333333334</v>
      </c>
      <c r="T172" s="14">
        <f t="shared" si="7"/>
        <v>15366.094000000001</v>
      </c>
    </row>
    <row r="173" spans="1:20" x14ac:dyDescent="0.25">
      <c r="A173" s="7">
        <v>172</v>
      </c>
      <c r="B173" t="s">
        <v>151</v>
      </c>
      <c r="C173">
        <v>44</v>
      </c>
      <c r="D173">
        <v>24</v>
      </c>
      <c r="E173">
        <v>73</v>
      </c>
      <c r="F173">
        <v>12</v>
      </c>
      <c r="G173">
        <v>1</v>
      </c>
      <c r="H173">
        <v>0</v>
      </c>
      <c r="I173" s="9">
        <v>302099.65999999997</v>
      </c>
      <c r="J173">
        <v>281.2</v>
      </c>
      <c r="K173">
        <v>69.3</v>
      </c>
      <c r="L173">
        <v>58.4</v>
      </c>
      <c r="M173">
        <v>1.8009999999999999</v>
      </c>
      <c r="N173">
        <v>39.6</v>
      </c>
      <c r="O173">
        <v>4</v>
      </c>
      <c r="P173">
        <v>236</v>
      </c>
      <c r="Q173">
        <v>847</v>
      </c>
      <c r="R173">
        <v>203</v>
      </c>
      <c r="S173" s="31">
        <f t="shared" si="8"/>
        <v>3.2328767123287672</v>
      </c>
      <c r="T173" s="14">
        <f t="shared" si="7"/>
        <v>12587.485833333332</v>
      </c>
    </row>
    <row r="174" spans="1:20" x14ac:dyDescent="0.25">
      <c r="A174" s="7">
        <v>173</v>
      </c>
      <c r="B174" t="s">
        <v>102</v>
      </c>
      <c r="C174">
        <v>45</v>
      </c>
      <c r="D174">
        <v>15</v>
      </c>
      <c r="E174">
        <v>43</v>
      </c>
      <c r="F174">
        <v>6</v>
      </c>
      <c r="G174">
        <v>1</v>
      </c>
      <c r="H174">
        <v>0</v>
      </c>
      <c r="I174" s="9">
        <v>300380.59999999998</v>
      </c>
      <c r="O174">
        <v>2</v>
      </c>
      <c r="P174">
        <v>154</v>
      </c>
      <c r="Q174">
        <v>473</v>
      </c>
      <c r="R174">
        <v>132</v>
      </c>
      <c r="S174" s="31">
        <f t="shared" si="8"/>
        <v>3.5813953488372094</v>
      </c>
      <c r="T174" s="14">
        <f t="shared" si="7"/>
        <v>20025.373333333333</v>
      </c>
    </row>
    <row r="175" spans="1:20" x14ac:dyDescent="0.25">
      <c r="A175" s="7">
        <v>174</v>
      </c>
      <c r="B175" t="s">
        <v>335</v>
      </c>
      <c r="C175">
        <v>32</v>
      </c>
      <c r="D175">
        <v>14</v>
      </c>
      <c r="E175">
        <v>42</v>
      </c>
      <c r="F175">
        <v>6</v>
      </c>
      <c r="G175">
        <v>1</v>
      </c>
      <c r="H175">
        <v>0</v>
      </c>
      <c r="I175" s="9">
        <v>297008.09999999998</v>
      </c>
      <c r="O175">
        <v>1</v>
      </c>
      <c r="P175">
        <v>131</v>
      </c>
      <c r="Q175">
        <v>500</v>
      </c>
      <c r="R175">
        <v>113</v>
      </c>
      <c r="S175" s="31">
        <f t="shared" si="8"/>
        <v>3.1190476190476191</v>
      </c>
      <c r="T175" s="14">
        <f t="shared" si="7"/>
        <v>21214.864285714284</v>
      </c>
    </row>
    <row r="176" spans="1:20" x14ac:dyDescent="0.25">
      <c r="A176" s="7">
        <v>175</v>
      </c>
      <c r="B176" t="s">
        <v>107</v>
      </c>
      <c r="C176">
        <v>41</v>
      </c>
      <c r="D176">
        <v>15</v>
      </c>
      <c r="E176">
        <v>51</v>
      </c>
      <c r="F176">
        <v>10</v>
      </c>
      <c r="G176">
        <v>0</v>
      </c>
      <c r="H176">
        <v>0</v>
      </c>
      <c r="I176" s="9">
        <v>283605.75</v>
      </c>
      <c r="J176">
        <v>281</v>
      </c>
      <c r="K176">
        <v>70.599999999999994</v>
      </c>
      <c r="L176">
        <v>57.7</v>
      </c>
      <c r="M176">
        <v>1.7909999999999999</v>
      </c>
      <c r="N176">
        <v>47.1</v>
      </c>
      <c r="O176">
        <v>3</v>
      </c>
      <c r="P176">
        <v>176</v>
      </c>
      <c r="Q176">
        <v>602</v>
      </c>
      <c r="R176">
        <v>127</v>
      </c>
      <c r="S176" s="31">
        <f t="shared" si="8"/>
        <v>3.4509803921568629</v>
      </c>
      <c r="T176" s="14">
        <f t="shared" si="7"/>
        <v>18907.05</v>
      </c>
    </row>
    <row r="177" spans="1:20" x14ac:dyDescent="0.25">
      <c r="A177" s="7">
        <v>176</v>
      </c>
      <c r="B177" t="s">
        <v>324</v>
      </c>
      <c r="C177">
        <v>29</v>
      </c>
      <c r="D177">
        <v>21</v>
      </c>
      <c r="E177">
        <v>65</v>
      </c>
      <c r="F177">
        <v>11</v>
      </c>
      <c r="G177">
        <v>1</v>
      </c>
      <c r="H177">
        <v>0</v>
      </c>
      <c r="I177" s="9">
        <v>275194.59999999998</v>
      </c>
      <c r="J177">
        <v>287.39999999999998</v>
      </c>
      <c r="K177">
        <v>61.6</v>
      </c>
      <c r="L177">
        <v>57.1</v>
      </c>
      <c r="M177">
        <v>1.804</v>
      </c>
      <c r="N177">
        <v>51</v>
      </c>
      <c r="O177">
        <v>5</v>
      </c>
      <c r="P177">
        <v>190</v>
      </c>
      <c r="Q177">
        <v>799</v>
      </c>
      <c r="R177">
        <v>155</v>
      </c>
      <c r="S177" s="31">
        <f t="shared" si="8"/>
        <v>2.9230769230769229</v>
      </c>
      <c r="T177" s="14">
        <f t="shared" si="7"/>
        <v>13104.50476190476</v>
      </c>
    </row>
    <row r="178" spans="1:20" x14ac:dyDescent="0.25">
      <c r="A178" s="7">
        <v>177</v>
      </c>
      <c r="B178" t="s">
        <v>316</v>
      </c>
      <c r="C178">
        <v>31</v>
      </c>
      <c r="D178">
        <v>25</v>
      </c>
      <c r="E178">
        <v>71</v>
      </c>
      <c r="F178">
        <v>10</v>
      </c>
      <c r="G178">
        <v>0</v>
      </c>
      <c r="H178">
        <v>0</v>
      </c>
      <c r="I178" s="9">
        <v>275032.71999999997</v>
      </c>
      <c r="J178">
        <v>279.3</v>
      </c>
      <c r="K178">
        <v>54.3</v>
      </c>
      <c r="L178">
        <v>58.4</v>
      </c>
      <c r="M178">
        <v>1.7649999999999999</v>
      </c>
      <c r="N178">
        <v>52.9</v>
      </c>
      <c r="O178">
        <v>3</v>
      </c>
      <c r="P178">
        <v>239</v>
      </c>
      <c r="Q178">
        <v>776</v>
      </c>
      <c r="R178">
        <v>217</v>
      </c>
      <c r="S178" s="31">
        <f t="shared" si="8"/>
        <v>3.3661971830985915</v>
      </c>
      <c r="T178" s="14">
        <f t="shared" si="7"/>
        <v>11001.308799999999</v>
      </c>
    </row>
    <row r="179" spans="1:20" x14ac:dyDescent="0.25">
      <c r="A179" s="7">
        <v>178</v>
      </c>
      <c r="B179" t="s">
        <v>84</v>
      </c>
      <c r="C179">
        <v>45</v>
      </c>
      <c r="D179">
        <v>8</v>
      </c>
      <c r="E179">
        <v>28</v>
      </c>
      <c r="F179">
        <v>6</v>
      </c>
      <c r="G179">
        <v>0</v>
      </c>
      <c r="H179">
        <v>0</v>
      </c>
      <c r="I179" s="9">
        <v>265840.7</v>
      </c>
      <c r="O179">
        <v>0</v>
      </c>
      <c r="P179">
        <v>97</v>
      </c>
      <c r="Q179">
        <v>336</v>
      </c>
      <c r="R179">
        <v>65</v>
      </c>
      <c r="S179" s="31">
        <f t="shared" si="8"/>
        <v>3.4642857142857144</v>
      </c>
      <c r="T179" s="14">
        <f t="shared" si="7"/>
        <v>33230.087500000001</v>
      </c>
    </row>
    <row r="180" spans="1:20" x14ac:dyDescent="0.25">
      <c r="A180" s="7">
        <v>179</v>
      </c>
      <c r="B180" t="s">
        <v>367</v>
      </c>
      <c r="C180">
        <v>28</v>
      </c>
      <c r="D180">
        <v>18</v>
      </c>
      <c r="E180">
        <v>48</v>
      </c>
      <c r="F180">
        <v>6</v>
      </c>
      <c r="G180">
        <v>1</v>
      </c>
      <c r="H180">
        <v>0</v>
      </c>
      <c r="I180" s="9">
        <v>263969</v>
      </c>
      <c r="O180">
        <v>4</v>
      </c>
      <c r="P180">
        <v>159</v>
      </c>
      <c r="Q180">
        <v>540</v>
      </c>
      <c r="R180">
        <v>143</v>
      </c>
      <c r="S180" s="31">
        <f t="shared" si="8"/>
        <v>3.3125</v>
      </c>
      <c r="T180" s="14">
        <f t="shared" si="7"/>
        <v>14664.944444444445</v>
      </c>
    </row>
    <row r="181" spans="1:20" x14ac:dyDescent="0.25">
      <c r="A181" s="7">
        <v>180</v>
      </c>
      <c r="B181" t="s">
        <v>184</v>
      </c>
      <c r="C181">
        <v>49</v>
      </c>
      <c r="D181">
        <v>17</v>
      </c>
      <c r="E181">
        <v>55</v>
      </c>
      <c r="F181">
        <v>11</v>
      </c>
      <c r="G181">
        <v>1</v>
      </c>
      <c r="H181">
        <v>0</v>
      </c>
      <c r="I181" s="9">
        <v>263073.75</v>
      </c>
      <c r="J181">
        <v>269.2</v>
      </c>
      <c r="K181">
        <v>70.900000000000006</v>
      </c>
      <c r="L181">
        <v>54.6</v>
      </c>
      <c r="M181">
        <v>1.804</v>
      </c>
      <c r="N181">
        <v>53.1</v>
      </c>
      <c r="O181">
        <v>3</v>
      </c>
      <c r="P181">
        <v>174</v>
      </c>
      <c r="Q181">
        <v>654</v>
      </c>
      <c r="R181">
        <v>141</v>
      </c>
      <c r="S181" s="31">
        <f t="shared" si="8"/>
        <v>3.1636363636363636</v>
      </c>
      <c r="T181" s="14">
        <f t="shared" si="7"/>
        <v>15474.926470588236</v>
      </c>
    </row>
    <row r="182" spans="1:20" x14ac:dyDescent="0.25">
      <c r="A182" s="7">
        <v>181</v>
      </c>
      <c r="B182" t="s">
        <v>13</v>
      </c>
      <c r="C182">
        <v>42</v>
      </c>
      <c r="D182">
        <v>16</v>
      </c>
      <c r="E182">
        <v>49</v>
      </c>
      <c r="F182">
        <v>9</v>
      </c>
      <c r="G182">
        <v>0</v>
      </c>
      <c r="H182">
        <v>0</v>
      </c>
      <c r="I182" s="9">
        <v>257589.66</v>
      </c>
      <c r="O182">
        <v>2</v>
      </c>
      <c r="P182">
        <v>148</v>
      </c>
      <c r="Q182">
        <v>583</v>
      </c>
      <c r="R182">
        <v>137</v>
      </c>
      <c r="S182" s="31">
        <f t="shared" si="8"/>
        <v>3.0204081632653059</v>
      </c>
      <c r="T182" s="14">
        <f t="shared" si="7"/>
        <v>16099.35375</v>
      </c>
    </row>
    <row r="183" spans="1:20" x14ac:dyDescent="0.25">
      <c r="A183" s="7">
        <v>182</v>
      </c>
      <c r="B183" t="s">
        <v>96</v>
      </c>
      <c r="C183">
        <v>41</v>
      </c>
      <c r="D183">
        <v>5</v>
      </c>
      <c r="E183">
        <v>15</v>
      </c>
      <c r="F183">
        <v>3</v>
      </c>
      <c r="G183">
        <v>1</v>
      </c>
      <c r="H183">
        <v>0</v>
      </c>
      <c r="I183" s="9">
        <v>256330.9</v>
      </c>
      <c r="O183">
        <v>0</v>
      </c>
      <c r="P183">
        <v>60</v>
      </c>
      <c r="Q183">
        <v>169</v>
      </c>
      <c r="R183">
        <v>36</v>
      </c>
      <c r="S183" s="31">
        <f t="shared" si="8"/>
        <v>4</v>
      </c>
      <c r="T183" s="14">
        <f t="shared" si="7"/>
        <v>51266.18</v>
      </c>
    </row>
    <row r="184" spans="1:20" x14ac:dyDescent="0.25">
      <c r="A184" s="7">
        <v>183</v>
      </c>
      <c r="B184" t="s">
        <v>53</v>
      </c>
      <c r="C184">
        <v>46</v>
      </c>
      <c r="D184">
        <v>20</v>
      </c>
      <c r="E184">
        <v>62</v>
      </c>
      <c r="F184">
        <v>10</v>
      </c>
      <c r="G184">
        <v>1</v>
      </c>
      <c r="H184">
        <v>0</v>
      </c>
      <c r="I184" s="9">
        <v>250720.25</v>
      </c>
      <c r="J184">
        <v>279.3</v>
      </c>
      <c r="K184">
        <v>74.099999999999994</v>
      </c>
      <c r="L184">
        <v>61.5</v>
      </c>
      <c r="M184">
        <v>1.794</v>
      </c>
      <c r="N184">
        <v>38.5</v>
      </c>
      <c r="O184">
        <v>2</v>
      </c>
      <c r="P184">
        <v>240</v>
      </c>
      <c r="Q184">
        <v>676</v>
      </c>
      <c r="R184">
        <v>176</v>
      </c>
      <c r="S184" s="31">
        <f t="shared" si="8"/>
        <v>3.870967741935484</v>
      </c>
      <c r="T184" s="14">
        <f t="shared" si="7"/>
        <v>12536.012500000001</v>
      </c>
    </row>
    <row r="185" spans="1:20" x14ac:dyDescent="0.25">
      <c r="A185" s="7">
        <v>184</v>
      </c>
      <c r="B185" t="s">
        <v>177</v>
      </c>
      <c r="C185">
        <v>48</v>
      </c>
      <c r="D185">
        <v>23</v>
      </c>
      <c r="E185">
        <v>70</v>
      </c>
      <c r="F185">
        <v>11</v>
      </c>
      <c r="G185">
        <v>0</v>
      </c>
      <c r="H185">
        <v>0</v>
      </c>
      <c r="I185" s="9">
        <v>243404</v>
      </c>
      <c r="J185">
        <v>285.3</v>
      </c>
      <c r="K185">
        <v>68.599999999999994</v>
      </c>
      <c r="L185">
        <v>67.5</v>
      </c>
      <c r="M185">
        <v>1.7789999999999999</v>
      </c>
      <c r="N185">
        <v>46.3</v>
      </c>
      <c r="O185">
        <v>9</v>
      </c>
      <c r="P185">
        <v>232</v>
      </c>
      <c r="Q185">
        <v>823</v>
      </c>
      <c r="R185">
        <v>180</v>
      </c>
      <c r="S185" s="31">
        <f t="shared" si="8"/>
        <v>3.3142857142857145</v>
      </c>
      <c r="T185" s="14">
        <f t="shared" si="7"/>
        <v>10582.782608695652</v>
      </c>
    </row>
    <row r="186" spans="1:20" x14ac:dyDescent="0.25">
      <c r="A186" s="7">
        <v>185</v>
      </c>
      <c r="B186" t="s">
        <v>90</v>
      </c>
      <c r="C186">
        <v>44</v>
      </c>
      <c r="D186">
        <v>22</v>
      </c>
      <c r="E186">
        <v>69</v>
      </c>
      <c r="F186">
        <v>14</v>
      </c>
      <c r="G186">
        <v>0</v>
      </c>
      <c r="H186">
        <v>0</v>
      </c>
      <c r="I186" s="9">
        <v>240749.17</v>
      </c>
      <c r="J186">
        <v>283.3</v>
      </c>
      <c r="K186">
        <v>69.599999999999994</v>
      </c>
      <c r="L186">
        <v>62.3</v>
      </c>
      <c r="M186">
        <v>1.841</v>
      </c>
      <c r="N186">
        <v>51.9</v>
      </c>
      <c r="O186">
        <v>4</v>
      </c>
      <c r="P186">
        <v>227</v>
      </c>
      <c r="Q186">
        <v>812</v>
      </c>
      <c r="R186">
        <v>173</v>
      </c>
      <c r="S186" s="31">
        <f t="shared" si="8"/>
        <v>3.2898550724637681</v>
      </c>
      <c r="T186" s="14">
        <f t="shared" si="7"/>
        <v>10943.144090909091</v>
      </c>
    </row>
    <row r="187" spans="1:20" x14ac:dyDescent="0.25">
      <c r="A187" s="7">
        <v>186</v>
      </c>
      <c r="B187" t="s">
        <v>247</v>
      </c>
      <c r="C187">
        <v>31</v>
      </c>
      <c r="D187">
        <v>11</v>
      </c>
      <c r="E187">
        <v>39</v>
      </c>
      <c r="F187">
        <v>11</v>
      </c>
      <c r="G187">
        <v>2</v>
      </c>
      <c r="H187">
        <v>0</v>
      </c>
      <c r="I187" s="9">
        <v>240391.48</v>
      </c>
      <c r="O187">
        <v>1</v>
      </c>
      <c r="P187">
        <v>139</v>
      </c>
      <c r="Q187">
        <v>425</v>
      </c>
      <c r="R187">
        <v>124</v>
      </c>
      <c r="S187" s="31">
        <f t="shared" si="8"/>
        <v>3.5641025641025643</v>
      </c>
      <c r="T187" s="14">
        <f t="shared" si="7"/>
        <v>21853.770909090908</v>
      </c>
    </row>
    <row r="188" spans="1:20" x14ac:dyDescent="0.25">
      <c r="A188" s="7">
        <v>187</v>
      </c>
      <c r="B188" t="s">
        <v>101</v>
      </c>
      <c r="C188">
        <v>45</v>
      </c>
      <c r="D188">
        <v>4</v>
      </c>
      <c r="E188">
        <v>14</v>
      </c>
      <c r="F188">
        <v>3</v>
      </c>
      <c r="G188">
        <v>1</v>
      </c>
      <c r="H188">
        <v>0</v>
      </c>
      <c r="I188" s="9">
        <v>239629.4</v>
      </c>
      <c r="O188">
        <v>0</v>
      </c>
      <c r="P188">
        <v>48</v>
      </c>
      <c r="Q188">
        <v>162</v>
      </c>
      <c r="R188">
        <v>40</v>
      </c>
      <c r="S188" s="31">
        <f t="shared" si="8"/>
        <v>3.4285714285714284</v>
      </c>
      <c r="T188" s="14">
        <f t="shared" si="7"/>
        <v>59907.35</v>
      </c>
    </row>
    <row r="189" spans="1:20" x14ac:dyDescent="0.25">
      <c r="A189" s="7">
        <v>188</v>
      </c>
      <c r="B189" t="s">
        <v>372</v>
      </c>
      <c r="C189">
        <v>25</v>
      </c>
      <c r="D189">
        <v>21</v>
      </c>
      <c r="E189">
        <v>53</v>
      </c>
      <c r="F189">
        <v>5</v>
      </c>
      <c r="G189">
        <v>0</v>
      </c>
      <c r="H189">
        <v>0</v>
      </c>
      <c r="I189" s="9">
        <v>203840.66</v>
      </c>
      <c r="J189">
        <v>276</v>
      </c>
      <c r="K189">
        <v>62</v>
      </c>
      <c r="L189">
        <v>59.1</v>
      </c>
      <c r="M189">
        <v>1.8280000000000001</v>
      </c>
      <c r="N189">
        <v>43.4</v>
      </c>
      <c r="O189">
        <v>3</v>
      </c>
      <c r="P189">
        <v>153</v>
      </c>
      <c r="Q189">
        <v>585</v>
      </c>
      <c r="R189">
        <v>181</v>
      </c>
      <c r="S189" s="31">
        <f t="shared" si="8"/>
        <v>2.8867924528301887</v>
      </c>
      <c r="T189" s="14">
        <f t="shared" si="7"/>
        <v>9706.6980952380945</v>
      </c>
    </row>
    <row r="190" spans="1:20" x14ac:dyDescent="0.25">
      <c r="A190" s="7">
        <v>189</v>
      </c>
      <c r="B190" t="s">
        <v>133</v>
      </c>
      <c r="C190">
        <v>41</v>
      </c>
      <c r="D190">
        <v>10</v>
      </c>
      <c r="E190">
        <v>29</v>
      </c>
      <c r="F190">
        <v>5</v>
      </c>
      <c r="G190">
        <v>1</v>
      </c>
      <c r="H190">
        <v>0</v>
      </c>
      <c r="I190" s="9">
        <v>202580.34</v>
      </c>
      <c r="O190">
        <v>1</v>
      </c>
      <c r="P190">
        <v>87</v>
      </c>
      <c r="Q190">
        <v>336</v>
      </c>
      <c r="R190">
        <v>86</v>
      </c>
      <c r="S190" s="31">
        <f t="shared" si="8"/>
        <v>3</v>
      </c>
      <c r="T190" s="14">
        <f t="shared" si="7"/>
        <v>20258.034</v>
      </c>
    </row>
    <row r="191" spans="1:20" x14ac:dyDescent="0.25">
      <c r="A191" s="7">
        <v>190</v>
      </c>
      <c r="B191" t="s">
        <v>149</v>
      </c>
      <c r="C191">
        <v>35</v>
      </c>
      <c r="D191">
        <v>20</v>
      </c>
      <c r="E191">
        <v>52</v>
      </c>
      <c r="F191">
        <v>6</v>
      </c>
      <c r="G191">
        <v>1</v>
      </c>
      <c r="H191">
        <v>0</v>
      </c>
      <c r="I191" s="9">
        <v>199871.16</v>
      </c>
      <c r="J191">
        <v>279.8</v>
      </c>
      <c r="K191">
        <v>71.3</v>
      </c>
      <c r="L191">
        <v>60.6</v>
      </c>
      <c r="M191">
        <v>1.7969999999999999</v>
      </c>
      <c r="N191">
        <v>53.7</v>
      </c>
      <c r="O191">
        <v>4</v>
      </c>
      <c r="P191">
        <v>170</v>
      </c>
      <c r="Q191">
        <v>583</v>
      </c>
      <c r="R191">
        <v>161</v>
      </c>
      <c r="S191" s="31">
        <f t="shared" si="8"/>
        <v>3.2692307692307692</v>
      </c>
      <c r="T191" s="14">
        <f t="shared" si="7"/>
        <v>9993.5580000000009</v>
      </c>
    </row>
    <row r="192" spans="1:20" x14ac:dyDescent="0.25">
      <c r="A192" s="7">
        <v>191</v>
      </c>
      <c r="B192" t="s">
        <v>395</v>
      </c>
      <c r="C192">
        <v>33</v>
      </c>
      <c r="D192">
        <v>20</v>
      </c>
      <c r="E192">
        <v>51</v>
      </c>
      <c r="F192">
        <v>6</v>
      </c>
      <c r="G192">
        <v>1</v>
      </c>
      <c r="H192">
        <v>0</v>
      </c>
      <c r="I192" s="9">
        <v>198567</v>
      </c>
      <c r="J192">
        <v>288</v>
      </c>
      <c r="K192">
        <v>63.5</v>
      </c>
      <c r="L192">
        <v>58.8</v>
      </c>
      <c r="M192">
        <v>1.8149999999999999</v>
      </c>
      <c r="N192">
        <v>46.6</v>
      </c>
      <c r="O192">
        <v>5</v>
      </c>
      <c r="P192">
        <v>164</v>
      </c>
      <c r="Q192">
        <v>581</v>
      </c>
      <c r="R192">
        <v>147</v>
      </c>
      <c r="S192" s="31">
        <f t="shared" si="8"/>
        <v>3.215686274509804</v>
      </c>
      <c r="T192" s="14">
        <f t="shared" si="7"/>
        <v>9928.35</v>
      </c>
    </row>
    <row r="193" spans="1:20" x14ac:dyDescent="0.25">
      <c r="A193" s="7">
        <v>192</v>
      </c>
      <c r="B193" t="s">
        <v>334</v>
      </c>
      <c r="C193">
        <v>32</v>
      </c>
      <c r="D193">
        <v>30</v>
      </c>
      <c r="E193">
        <v>78</v>
      </c>
      <c r="F193">
        <v>9</v>
      </c>
      <c r="G193">
        <v>0</v>
      </c>
      <c r="H193">
        <v>0</v>
      </c>
      <c r="I193" s="9">
        <v>197069.38</v>
      </c>
      <c r="J193">
        <v>279.5</v>
      </c>
      <c r="K193">
        <v>66.099999999999994</v>
      </c>
      <c r="L193">
        <v>63</v>
      </c>
      <c r="M193">
        <v>1.819</v>
      </c>
      <c r="N193">
        <v>38.4</v>
      </c>
      <c r="O193">
        <v>2</v>
      </c>
      <c r="P193">
        <v>221</v>
      </c>
      <c r="Q193">
        <v>878</v>
      </c>
      <c r="R193">
        <v>253</v>
      </c>
      <c r="S193" s="31">
        <f t="shared" si="8"/>
        <v>2.8333333333333335</v>
      </c>
      <c r="T193" s="14">
        <f t="shared" si="7"/>
        <v>6568.9793333333337</v>
      </c>
    </row>
    <row r="194" spans="1:20" x14ac:dyDescent="0.25">
      <c r="A194" s="7">
        <v>193</v>
      </c>
      <c r="B194" t="s">
        <v>260</v>
      </c>
      <c r="C194">
        <v>52</v>
      </c>
      <c r="D194">
        <v>19</v>
      </c>
      <c r="E194">
        <v>47</v>
      </c>
      <c r="F194">
        <v>5</v>
      </c>
      <c r="G194">
        <v>0</v>
      </c>
      <c r="H194">
        <v>0</v>
      </c>
      <c r="I194" s="9">
        <v>184683.1</v>
      </c>
      <c r="O194">
        <v>5</v>
      </c>
      <c r="P194">
        <v>153</v>
      </c>
      <c r="Q194">
        <v>517</v>
      </c>
      <c r="R194">
        <v>151</v>
      </c>
      <c r="S194" s="31">
        <f t="shared" ref="S194:S201" si="9">P194/E194</f>
        <v>3.2553191489361701</v>
      </c>
      <c r="T194" s="14">
        <f t="shared" si="7"/>
        <v>9720.1631578947363</v>
      </c>
    </row>
    <row r="195" spans="1:20" x14ac:dyDescent="0.25">
      <c r="A195" s="7">
        <v>194</v>
      </c>
      <c r="B195" t="s">
        <v>396</v>
      </c>
      <c r="C195">
        <v>39</v>
      </c>
      <c r="D195">
        <v>15</v>
      </c>
      <c r="E195">
        <v>48</v>
      </c>
      <c r="F195">
        <v>11</v>
      </c>
      <c r="G195">
        <v>2</v>
      </c>
      <c r="H195">
        <v>0</v>
      </c>
      <c r="I195" s="9">
        <v>183504</v>
      </c>
      <c r="O195">
        <v>6</v>
      </c>
      <c r="P195">
        <v>159</v>
      </c>
      <c r="Q195">
        <v>542</v>
      </c>
      <c r="R195">
        <v>142</v>
      </c>
      <c r="S195" s="31">
        <f t="shared" si="9"/>
        <v>3.3125</v>
      </c>
      <c r="T195" s="14">
        <f t="shared" ref="T195:T201" si="10">I195/D195</f>
        <v>12233.6</v>
      </c>
    </row>
    <row r="196" spans="1:20" x14ac:dyDescent="0.25">
      <c r="A196" s="7">
        <v>195</v>
      </c>
      <c r="B196" t="s">
        <v>61</v>
      </c>
      <c r="C196">
        <v>41</v>
      </c>
      <c r="D196">
        <v>14</v>
      </c>
      <c r="E196">
        <v>36</v>
      </c>
      <c r="F196">
        <v>5</v>
      </c>
      <c r="G196">
        <v>0</v>
      </c>
      <c r="H196">
        <v>0</v>
      </c>
      <c r="I196" s="9">
        <v>183419.23</v>
      </c>
      <c r="O196">
        <v>2</v>
      </c>
      <c r="P196">
        <v>120</v>
      </c>
      <c r="Q196">
        <v>411</v>
      </c>
      <c r="R196">
        <v>102</v>
      </c>
      <c r="S196" s="31">
        <f t="shared" si="9"/>
        <v>3.3333333333333335</v>
      </c>
      <c r="T196" s="14">
        <f t="shared" si="10"/>
        <v>13101.373571428572</v>
      </c>
    </row>
    <row r="197" spans="1:20" x14ac:dyDescent="0.25">
      <c r="A197" s="7">
        <v>196</v>
      </c>
      <c r="B197" t="s">
        <v>370</v>
      </c>
      <c r="C197">
        <v>25</v>
      </c>
      <c r="D197">
        <v>24</v>
      </c>
      <c r="E197">
        <v>71</v>
      </c>
      <c r="F197">
        <v>11</v>
      </c>
      <c r="G197">
        <v>0</v>
      </c>
      <c r="H197">
        <v>0</v>
      </c>
      <c r="I197" s="9">
        <v>180753.66</v>
      </c>
      <c r="J197">
        <v>279.60000000000002</v>
      </c>
      <c r="K197">
        <v>69.8</v>
      </c>
      <c r="L197">
        <v>58.8</v>
      </c>
      <c r="M197">
        <v>1.7749999999999999</v>
      </c>
      <c r="N197">
        <v>39.5</v>
      </c>
      <c r="O197">
        <v>4</v>
      </c>
      <c r="P197">
        <v>244</v>
      </c>
      <c r="Q197">
        <v>802</v>
      </c>
      <c r="R197">
        <v>200</v>
      </c>
      <c r="S197" s="31">
        <f t="shared" si="9"/>
        <v>3.436619718309859</v>
      </c>
      <c r="T197" s="14">
        <f t="shared" si="10"/>
        <v>7531.4025000000001</v>
      </c>
    </row>
    <row r="198" spans="1:20" x14ac:dyDescent="0.25">
      <c r="A198" s="7">
        <v>197</v>
      </c>
      <c r="B198" t="s">
        <v>228</v>
      </c>
      <c r="C198">
        <v>42</v>
      </c>
      <c r="D198">
        <v>9</v>
      </c>
      <c r="E198">
        <v>27</v>
      </c>
      <c r="F198">
        <v>5</v>
      </c>
      <c r="G198">
        <v>1</v>
      </c>
      <c r="H198">
        <v>0</v>
      </c>
      <c r="I198" s="9">
        <v>166649.4</v>
      </c>
      <c r="O198">
        <v>1</v>
      </c>
      <c r="P198">
        <v>97</v>
      </c>
      <c r="Q198">
        <v>310</v>
      </c>
      <c r="R198">
        <v>70</v>
      </c>
      <c r="S198" s="31">
        <f t="shared" si="9"/>
        <v>3.5925925925925926</v>
      </c>
      <c r="T198" s="14">
        <f t="shared" si="10"/>
        <v>18516.599999999999</v>
      </c>
    </row>
    <row r="199" spans="1:20" x14ac:dyDescent="0.25">
      <c r="A199" s="7">
        <v>198</v>
      </c>
      <c r="B199" t="s">
        <v>146</v>
      </c>
      <c r="C199">
        <v>37</v>
      </c>
      <c r="D199">
        <v>6</v>
      </c>
      <c r="E199">
        <v>19</v>
      </c>
      <c r="F199">
        <v>3</v>
      </c>
      <c r="G199">
        <v>0</v>
      </c>
      <c r="H199">
        <v>0</v>
      </c>
      <c r="I199" s="9">
        <v>164905</v>
      </c>
      <c r="O199">
        <v>1</v>
      </c>
      <c r="P199">
        <v>62</v>
      </c>
      <c r="Q199">
        <v>230</v>
      </c>
      <c r="R199">
        <v>43</v>
      </c>
      <c r="S199" s="31">
        <f t="shared" si="9"/>
        <v>3.263157894736842</v>
      </c>
      <c r="T199" s="14">
        <f t="shared" si="10"/>
        <v>27484.166666666668</v>
      </c>
    </row>
    <row r="200" spans="1:20" x14ac:dyDescent="0.25">
      <c r="A200" s="7">
        <v>199</v>
      </c>
      <c r="B200" t="s">
        <v>126</v>
      </c>
      <c r="C200">
        <v>42</v>
      </c>
      <c r="D200">
        <v>14</v>
      </c>
      <c r="E200">
        <v>40</v>
      </c>
      <c r="F200">
        <v>7</v>
      </c>
      <c r="G200">
        <v>0</v>
      </c>
      <c r="H200">
        <v>0</v>
      </c>
      <c r="I200" s="9">
        <v>158398.81</v>
      </c>
      <c r="O200">
        <v>1</v>
      </c>
      <c r="P200">
        <v>111</v>
      </c>
      <c r="Q200">
        <v>456</v>
      </c>
      <c r="R200">
        <v>106</v>
      </c>
      <c r="S200" s="31">
        <f t="shared" si="9"/>
        <v>2.7749999999999999</v>
      </c>
      <c r="T200" s="14">
        <f t="shared" si="10"/>
        <v>11314.200714285715</v>
      </c>
    </row>
    <row r="201" spans="1:20" x14ac:dyDescent="0.25">
      <c r="A201" s="7">
        <v>200</v>
      </c>
      <c r="B201" t="s">
        <v>298</v>
      </c>
      <c r="C201">
        <v>46</v>
      </c>
      <c r="D201">
        <v>21</v>
      </c>
      <c r="E201">
        <v>51</v>
      </c>
      <c r="F201">
        <v>4</v>
      </c>
      <c r="G201">
        <v>0</v>
      </c>
      <c r="H201">
        <v>0</v>
      </c>
      <c r="I201" s="9">
        <v>156686.25</v>
      </c>
      <c r="J201">
        <v>273.2</v>
      </c>
      <c r="K201">
        <v>63.6</v>
      </c>
      <c r="L201">
        <v>57.7</v>
      </c>
      <c r="M201">
        <v>1.8280000000000001</v>
      </c>
      <c r="N201">
        <v>36.1</v>
      </c>
      <c r="O201">
        <v>0</v>
      </c>
      <c r="P201">
        <v>146</v>
      </c>
      <c r="Q201">
        <v>583</v>
      </c>
      <c r="R201">
        <v>157</v>
      </c>
      <c r="S201" s="31">
        <f t="shared" si="9"/>
        <v>2.8627450980392157</v>
      </c>
      <c r="T201" s="14">
        <f t="shared" si="10"/>
        <v>7461.25</v>
      </c>
    </row>
  </sheetData>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T201"/>
  <sheetViews>
    <sheetView workbookViewId="0"/>
  </sheetViews>
  <sheetFormatPr defaultRowHeight="15" x14ac:dyDescent="0.25"/>
  <cols>
    <col min="1" max="1" width="8.5703125" style="7" customWidth="1"/>
    <col min="2" max="2" width="17" bestFit="1" customWidth="1"/>
    <col min="3" max="3" width="4.5703125" customWidth="1"/>
    <col min="4" max="4" width="7.7109375" customWidth="1"/>
    <col min="5" max="5" width="8.5703125" customWidth="1"/>
    <col min="6" max="6" width="11.140625" bestFit="1" customWidth="1"/>
    <col min="7" max="7" width="7" customWidth="1"/>
    <col min="8" max="8" width="5.85546875" customWidth="1"/>
    <col min="9" max="9" width="13.5703125" style="9" bestFit="1" customWidth="1"/>
    <col min="10" max="10" width="11.42578125" bestFit="1" customWidth="1"/>
    <col min="11" max="11" width="15.5703125" bestFit="1" customWidth="1"/>
    <col min="12" max="12" width="19.85546875" bestFit="1" customWidth="1"/>
    <col min="13" max="13" width="15.28515625" bestFit="1" customWidth="1"/>
    <col min="14" max="14" width="13.140625" bestFit="1" customWidth="1"/>
    <col min="19" max="19" width="13.85546875" bestFit="1" customWidth="1"/>
    <col min="20" max="20" width="14.42578125" bestFit="1" customWidth="1"/>
  </cols>
  <sheetData>
    <row r="1" spans="1:20" x14ac:dyDescent="0.25">
      <c r="A1" s="6" t="s">
        <v>457</v>
      </c>
      <c r="B1" s="2" t="s">
        <v>373</v>
      </c>
      <c r="C1" s="1" t="s">
        <v>374</v>
      </c>
      <c r="D1" s="1" t="s">
        <v>375</v>
      </c>
      <c r="E1" s="1" t="s">
        <v>376</v>
      </c>
      <c r="F1" s="1" t="s">
        <v>390</v>
      </c>
      <c r="G1" s="1" t="s">
        <v>377</v>
      </c>
      <c r="H1" s="1" t="s">
        <v>378</v>
      </c>
      <c r="I1" s="8" t="s">
        <v>379</v>
      </c>
      <c r="J1" s="1" t="s">
        <v>380</v>
      </c>
      <c r="K1" s="1" t="s">
        <v>381</v>
      </c>
      <c r="L1" s="1" t="s">
        <v>383</v>
      </c>
      <c r="M1" s="3" t="s">
        <v>382</v>
      </c>
      <c r="N1" s="1" t="s">
        <v>384</v>
      </c>
      <c r="O1" s="1" t="s">
        <v>385</v>
      </c>
      <c r="P1" s="1" t="s">
        <v>386</v>
      </c>
      <c r="Q1" s="1" t="s">
        <v>387</v>
      </c>
      <c r="R1" s="1" t="s">
        <v>388</v>
      </c>
      <c r="S1" s="3" t="s">
        <v>389</v>
      </c>
      <c r="T1" s="4" t="s">
        <v>746</v>
      </c>
    </row>
    <row r="2" spans="1:20" x14ac:dyDescent="0.25">
      <c r="A2" s="7">
        <v>1</v>
      </c>
      <c r="B2" t="s">
        <v>168</v>
      </c>
      <c r="C2">
        <v>33</v>
      </c>
      <c r="D2">
        <v>26</v>
      </c>
      <c r="E2">
        <v>95</v>
      </c>
      <c r="F2">
        <v>23</v>
      </c>
      <c r="G2">
        <v>11</v>
      </c>
      <c r="H2">
        <v>1</v>
      </c>
      <c r="I2" s="9">
        <v>4910476.5</v>
      </c>
      <c r="J2">
        <v>286.89999999999998</v>
      </c>
      <c r="K2">
        <v>67.900000000000006</v>
      </c>
      <c r="L2">
        <v>69.400000000000006</v>
      </c>
      <c r="M2">
        <v>1.7390000000000001</v>
      </c>
      <c r="N2">
        <v>56.2</v>
      </c>
      <c r="O2">
        <v>9</v>
      </c>
      <c r="P2">
        <v>377</v>
      </c>
      <c r="Q2">
        <v>1111</v>
      </c>
      <c r="R2">
        <v>199</v>
      </c>
      <c r="S2" s="31">
        <f t="shared" ref="S2:S44" si="0">P2/E2</f>
        <v>3.9684210526315788</v>
      </c>
      <c r="T2" s="14">
        <f>I2/D2</f>
        <v>188864.48076923078</v>
      </c>
    </row>
    <row r="3" spans="1:20" x14ac:dyDescent="0.25">
      <c r="A3" s="7">
        <v>2</v>
      </c>
      <c r="B3" t="s">
        <v>4</v>
      </c>
      <c r="C3">
        <v>41</v>
      </c>
      <c r="D3">
        <v>21</v>
      </c>
      <c r="E3">
        <v>74</v>
      </c>
      <c r="F3">
        <v>18</v>
      </c>
      <c r="G3">
        <v>7</v>
      </c>
      <c r="H3">
        <v>3</v>
      </c>
      <c r="I3" s="9">
        <v>4809622.5</v>
      </c>
      <c r="J3">
        <v>276</v>
      </c>
      <c r="K3">
        <v>71</v>
      </c>
      <c r="L3">
        <v>67.099999999999994</v>
      </c>
      <c r="M3">
        <v>1.7669999999999999</v>
      </c>
      <c r="N3">
        <v>48</v>
      </c>
      <c r="O3">
        <v>3</v>
      </c>
      <c r="P3">
        <v>269</v>
      </c>
      <c r="Q3">
        <v>872</v>
      </c>
      <c r="R3">
        <v>171</v>
      </c>
      <c r="S3" s="31">
        <f t="shared" si="0"/>
        <v>3.6351351351351351</v>
      </c>
      <c r="T3" s="14">
        <f t="shared" ref="T3:T66" si="1">I3/D3</f>
        <v>229029.64285714287</v>
      </c>
    </row>
    <row r="4" spans="1:20" x14ac:dyDescent="0.25">
      <c r="A4" s="7">
        <v>3</v>
      </c>
      <c r="B4" t="s">
        <v>7</v>
      </c>
      <c r="C4">
        <v>42</v>
      </c>
      <c r="D4">
        <v>20</v>
      </c>
      <c r="E4">
        <v>70</v>
      </c>
      <c r="F4">
        <v>17</v>
      </c>
      <c r="G4">
        <v>7</v>
      </c>
      <c r="H4">
        <v>2</v>
      </c>
      <c r="I4" s="9">
        <v>4558861</v>
      </c>
      <c r="J4">
        <v>288.39999999999998</v>
      </c>
      <c r="K4">
        <v>60.2</v>
      </c>
      <c r="L4">
        <v>67.900000000000006</v>
      </c>
      <c r="M4">
        <v>1.768</v>
      </c>
      <c r="N4">
        <v>48.4</v>
      </c>
      <c r="O4">
        <v>3</v>
      </c>
      <c r="P4">
        <v>265</v>
      </c>
      <c r="Q4">
        <v>808</v>
      </c>
      <c r="R4">
        <v>162</v>
      </c>
      <c r="S4" s="31">
        <f t="shared" si="0"/>
        <v>3.7857142857142856</v>
      </c>
      <c r="T4" s="14">
        <f t="shared" si="1"/>
        <v>227943.05</v>
      </c>
    </row>
    <row r="5" spans="1:20" x14ac:dyDescent="0.25">
      <c r="A5" s="7">
        <v>4</v>
      </c>
      <c r="B5" t="s">
        <v>331</v>
      </c>
      <c r="C5">
        <v>27</v>
      </c>
      <c r="D5">
        <v>23</v>
      </c>
      <c r="E5">
        <v>82</v>
      </c>
      <c r="F5">
        <v>20</v>
      </c>
      <c r="G5">
        <v>7</v>
      </c>
      <c r="H5">
        <v>2</v>
      </c>
      <c r="I5" s="9">
        <v>4473122</v>
      </c>
      <c r="J5">
        <v>308.5</v>
      </c>
      <c r="K5">
        <v>56.4</v>
      </c>
      <c r="L5">
        <v>68</v>
      </c>
      <c r="M5">
        <v>1.7669999999999999</v>
      </c>
      <c r="N5">
        <v>44.8</v>
      </c>
      <c r="O5">
        <v>16</v>
      </c>
      <c r="P5">
        <v>323</v>
      </c>
      <c r="Q5">
        <v>886</v>
      </c>
      <c r="R5">
        <v>224</v>
      </c>
      <c r="S5" s="31">
        <f t="shared" si="0"/>
        <v>3.9390243902439024</v>
      </c>
      <c r="T5" s="14">
        <f t="shared" si="1"/>
        <v>194483.5652173913</v>
      </c>
    </row>
    <row r="6" spans="1:20" x14ac:dyDescent="0.25">
      <c r="A6" s="7">
        <v>5</v>
      </c>
      <c r="B6" t="s">
        <v>190</v>
      </c>
      <c r="C6">
        <v>44</v>
      </c>
      <c r="D6">
        <v>19</v>
      </c>
      <c r="E6">
        <v>72</v>
      </c>
      <c r="F6">
        <v>19</v>
      </c>
      <c r="G6">
        <v>9</v>
      </c>
      <c r="H6">
        <v>2</v>
      </c>
      <c r="I6" s="9">
        <v>4190235.5</v>
      </c>
      <c r="J6">
        <v>282.89999999999998</v>
      </c>
      <c r="K6">
        <v>68.5</v>
      </c>
      <c r="L6">
        <v>68.3</v>
      </c>
      <c r="M6">
        <v>1.746</v>
      </c>
      <c r="N6">
        <v>54.8</v>
      </c>
      <c r="O6">
        <v>5</v>
      </c>
      <c r="P6">
        <v>280</v>
      </c>
      <c r="Q6">
        <v>841</v>
      </c>
      <c r="R6">
        <v>157</v>
      </c>
      <c r="S6" s="31">
        <f t="shared" si="0"/>
        <v>3.8888888888888888</v>
      </c>
      <c r="T6" s="14">
        <f t="shared" si="1"/>
        <v>220538.71052631579</v>
      </c>
    </row>
    <row r="7" spans="1:20" x14ac:dyDescent="0.25">
      <c r="A7" s="7">
        <v>6</v>
      </c>
      <c r="B7" t="s">
        <v>26</v>
      </c>
      <c r="C7">
        <v>41</v>
      </c>
      <c r="D7">
        <v>20</v>
      </c>
      <c r="E7">
        <v>76</v>
      </c>
      <c r="F7">
        <v>18</v>
      </c>
      <c r="G7">
        <v>6</v>
      </c>
      <c r="H7">
        <v>1</v>
      </c>
      <c r="I7" s="9">
        <v>3821733.3</v>
      </c>
      <c r="J7">
        <v>299.10000000000002</v>
      </c>
      <c r="K7">
        <v>52.7</v>
      </c>
      <c r="L7">
        <v>65.099999999999994</v>
      </c>
      <c r="M7">
        <v>1.762</v>
      </c>
      <c r="N7">
        <v>53.6</v>
      </c>
      <c r="O7">
        <v>12</v>
      </c>
      <c r="P7">
        <v>296</v>
      </c>
      <c r="Q7">
        <v>846</v>
      </c>
      <c r="R7">
        <v>193</v>
      </c>
      <c r="S7" s="31">
        <f t="shared" si="0"/>
        <v>3.8947368421052633</v>
      </c>
      <c r="T7" s="14">
        <f t="shared" si="1"/>
        <v>191086.66499999998</v>
      </c>
    </row>
    <row r="8" spans="1:20" x14ac:dyDescent="0.25">
      <c r="A8" s="7">
        <v>7</v>
      </c>
      <c r="B8" t="s">
        <v>97</v>
      </c>
      <c r="C8">
        <v>34</v>
      </c>
      <c r="D8">
        <v>20</v>
      </c>
      <c r="E8">
        <v>68</v>
      </c>
      <c r="F8">
        <v>16</v>
      </c>
      <c r="G8">
        <v>7</v>
      </c>
      <c r="H8">
        <v>0</v>
      </c>
      <c r="I8" s="9">
        <v>3665234.3</v>
      </c>
      <c r="J8">
        <v>277</v>
      </c>
      <c r="K8">
        <v>62.4</v>
      </c>
      <c r="L8">
        <v>65.3</v>
      </c>
      <c r="M8">
        <v>1.7509999999999999</v>
      </c>
      <c r="N8">
        <v>65.8</v>
      </c>
      <c r="O8">
        <v>1</v>
      </c>
      <c r="P8">
        <v>241</v>
      </c>
      <c r="Q8">
        <v>817</v>
      </c>
      <c r="R8">
        <v>149</v>
      </c>
      <c r="S8" s="31">
        <f t="shared" si="0"/>
        <v>3.5441176470588234</v>
      </c>
      <c r="T8" s="14">
        <f t="shared" si="1"/>
        <v>183261.715</v>
      </c>
    </row>
    <row r="9" spans="1:20" x14ac:dyDescent="0.25">
      <c r="A9" s="7">
        <v>8</v>
      </c>
      <c r="B9" t="s">
        <v>216</v>
      </c>
      <c r="C9">
        <v>34</v>
      </c>
      <c r="D9">
        <v>17</v>
      </c>
      <c r="E9">
        <v>58</v>
      </c>
      <c r="F9">
        <v>14</v>
      </c>
      <c r="G9">
        <v>7</v>
      </c>
      <c r="H9">
        <v>0</v>
      </c>
      <c r="I9" s="9">
        <v>3613193.8</v>
      </c>
      <c r="J9">
        <v>294.2</v>
      </c>
      <c r="K9">
        <v>61.3</v>
      </c>
      <c r="L9">
        <v>68.7</v>
      </c>
      <c r="M9">
        <v>1.7529999999999999</v>
      </c>
      <c r="N9">
        <v>47.9</v>
      </c>
      <c r="O9">
        <v>7</v>
      </c>
      <c r="P9">
        <v>225</v>
      </c>
      <c r="Q9">
        <v>665</v>
      </c>
      <c r="R9">
        <v>128</v>
      </c>
      <c r="S9" s="31">
        <f t="shared" si="0"/>
        <v>3.8793103448275863</v>
      </c>
      <c r="T9" s="14">
        <f t="shared" si="1"/>
        <v>212540.81176470587</v>
      </c>
    </row>
    <row r="10" spans="1:20" x14ac:dyDescent="0.25">
      <c r="A10" s="7">
        <v>9</v>
      </c>
      <c r="B10" t="s">
        <v>207</v>
      </c>
      <c r="C10">
        <v>31</v>
      </c>
      <c r="D10">
        <v>22</v>
      </c>
      <c r="E10">
        <v>78</v>
      </c>
      <c r="F10">
        <v>16</v>
      </c>
      <c r="G10">
        <v>4</v>
      </c>
      <c r="H10">
        <v>2</v>
      </c>
      <c r="I10" s="9">
        <v>3603331.3</v>
      </c>
      <c r="J10">
        <v>287.8</v>
      </c>
      <c r="K10">
        <v>65.2</v>
      </c>
      <c r="L10">
        <v>66.3</v>
      </c>
      <c r="M10">
        <v>1.76</v>
      </c>
      <c r="N10">
        <v>58.8</v>
      </c>
      <c r="O10">
        <v>2</v>
      </c>
      <c r="P10">
        <v>302</v>
      </c>
      <c r="Q10">
        <v>898</v>
      </c>
      <c r="R10">
        <v>186</v>
      </c>
      <c r="S10" s="31">
        <f t="shared" si="0"/>
        <v>3.8717948717948718</v>
      </c>
      <c r="T10" s="14">
        <f t="shared" si="1"/>
        <v>163787.78636363635</v>
      </c>
    </row>
    <row r="11" spans="1:20" x14ac:dyDescent="0.25">
      <c r="A11" s="7">
        <v>10</v>
      </c>
      <c r="B11" t="s">
        <v>213</v>
      </c>
      <c r="C11">
        <v>29</v>
      </c>
      <c r="D11">
        <v>25</v>
      </c>
      <c r="E11">
        <v>84</v>
      </c>
      <c r="F11">
        <v>19</v>
      </c>
      <c r="G11">
        <v>3</v>
      </c>
      <c r="H11">
        <v>2</v>
      </c>
      <c r="I11" s="9">
        <v>3574549.8</v>
      </c>
      <c r="J11">
        <v>291.8</v>
      </c>
      <c r="K11">
        <v>67.900000000000006</v>
      </c>
      <c r="L11">
        <v>68.7</v>
      </c>
      <c r="M11">
        <v>1.7969999999999999</v>
      </c>
      <c r="N11">
        <v>45.8</v>
      </c>
      <c r="O11">
        <v>10</v>
      </c>
      <c r="P11">
        <v>297</v>
      </c>
      <c r="Q11">
        <v>962</v>
      </c>
      <c r="R11">
        <v>218</v>
      </c>
      <c r="S11" s="31">
        <f t="shared" si="0"/>
        <v>3.5357142857142856</v>
      </c>
      <c r="T11" s="14">
        <f t="shared" si="1"/>
        <v>142981.992</v>
      </c>
    </row>
    <row r="12" spans="1:20" x14ac:dyDescent="0.25">
      <c r="A12" s="7">
        <v>11</v>
      </c>
      <c r="B12" t="s">
        <v>258</v>
      </c>
      <c r="C12">
        <v>38</v>
      </c>
      <c r="D12">
        <v>11</v>
      </c>
      <c r="E12">
        <v>38</v>
      </c>
      <c r="F12">
        <v>10</v>
      </c>
      <c r="G12">
        <v>6</v>
      </c>
      <c r="H12">
        <v>1</v>
      </c>
      <c r="I12" s="9">
        <v>3564954</v>
      </c>
      <c r="J12">
        <v>298.7</v>
      </c>
      <c r="K12">
        <v>61.3</v>
      </c>
      <c r="L12">
        <v>69.3</v>
      </c>
      <c r="M12" t="s">
        <v>391</v>
      </c>
      <c r="N12">
        <v>57.6</v>
      </c>
      <c r="O12">
        <v>6</v>
      </c>
      <c r="P12">
        <v>144</v>
      </c>
      <c r="Q12">
        <v>431</v>
      </c>
      <c r="R12">
        <v>93</v>
      </c>
      <c r="S12" s="31">
        <f t="shared" si="0"/>
        <v>3.7894736842105261</v>
      </c>
      <c r="T12" s="14">
        <f t="shared" si="1"/>
        <v>324086.72727272729</v>
      </c>
    </row>
    <row r="13" spans="1:20" x14ac:dyDescent="0.25">
      <c r="A13" s="7">
        <v>12</v>
      </c>
      <c r="B13" t="s">
        <v>51</v>
      </c>
      <c r="C13">
        <v>36</v>
      </c>
      <c r="D13">
        <v>24</v>
      </c>
      <c r="E13">
        <v>85</v>
      </c>
      <c r="F13">
        <v>20</v>
      </c>
      <c r="G13">
        <v>7</v>
      </c>
      <c r="H13">
        <v>1</v>
      </c>
      <c r="I13" s="9">
        <v>3530002.5</v>
      </c>
      <c r="J13">
        <v>272.2</v>
      </c>
      <c r="K13">
        <v>73.7</v>
      </c>
      <c r="L13">
        <v>66.7</v>
      </c>
      <c r="M13">
        <v>1.756</v>
      </c>
      <c r="N13">
        <v>61.6</v>
      </c>
      <c r="O13">
        <v>5</v>
      </c>
      <c r="P13">
        <v>299</v>
      </c>
      <c r="Q13">
        <v>1010</v>
      </c>
      <c r="R13">
        <v>193</v>
      </c>
      <c r="S13" s="31">
        <f t="shared" si="0"/>
        <v>3.5176470588235293</v>
      </c>
      <c r="T13" s="14">
        <f t="shared" si="1"/>
        <v>147083.4375</v>
      </c>
    </row>
    <row r="14" spans="1:20" x14ac:dyDescent="0.25">
      <c r="A14" s="7">
        <v>13</v>
      </c>
      <c r="B14" t="s">
        <v>289</v>
      </c>
      <c r="C14">
        <v>28</v>
      </c>
      <c r="D14">
        <v>26</v>
      </c>
      <c r="E14">
        <v>89</v>
      </c>
      <c r="F14">
        <v>18</v>
      </c>
      <c r="G14">
        <v>6</v>
      </c>
      <c r="H14">
        <v>0</v>
      </c>
      <c r="I14" s="9">
        <v>3456355.8</v>
      </c>
      <c r="J14">
        <v>297.3</v>
      </c>
      <c r="K14">
        <v>55.4</v>
      </c>
      <c r="L14">
        <v>63.9</v>
      </c>
      <c r="M14">
        <v>1.7529999999999999</v>
      </c>
      <c r="N14">
        <v>51.1</v>
      </c>
      <c r="O14">
        <v>9</v>
      </c>
      <c r="P14">
        <v>335</v>
      </c>
      <c r="Q14">
        <v>1002</v>
      </c>
      <c r="R14">
        <v>229</v>
      </c>
      <c r="S14" s="31">
        <f t="shared" si="0"/>
        <v>3.7640449438202248</v>
      </c>
      <c r="T14" s="14">
        <f t="shared" si="1"/>
        <v>132936.76153846152</v>
      </c>
    </row>
    <row r="15" spans="1:20" x14ac:dyDescent="0.25">
      <c r="A15" s="7">
        <v>14</v>
      </c>
      <c r="B15" t="s">
        <v>205</v>
      </c>
      <c r="C15">
        <v>36</v>
      </c>
      <c r="D15">
        <v>28</v>
      </c>
      <c r="E15">
        <v>104</v>
      </c>
      <c r="F15">
        <v>24</v>
      </c>
      <c r="G15">
        <v>8</v>
      </c>
      <c r="H15">
        <v>0</v>
      </c>
      <c r="I15" s="9">
        <v>3336257.8</v>
      </c>
      <c r="J15">
        <v>292</v>
      </c>
      <c r="K15">
        <v>65.2</v>
      </c>
      <c r="L15">
        <v>69.2</v>
      </c>
      <c r="M15">
        <v>1.776</v>
      </c>
      <c r="N15">
        <v>54.7</v>
      </c>
      <c r="O15">
        <v>6</v>
      </c>
      <c r="P15">
        <v>401</v>
      </c>
      <c r="Q15">
        <v>1195</v>
      </c>
      <c r="R15">
        <v>240</v>
      </c>
      <c r="S15" s="31">
        <f t="shared" si="0"/>
        <v>3.8557692307692308</v>
      </c>
      <c r="T15" s="14">
        <f t="shared" si="1"/>
        <v>119152.06428571428</v>
      </c>
    </row>
    <row r="16" spans="1:20" x14ac:dyDescent="0.25">
      <c r="A16" s="7">
        <v>15</v>
      </c>
      <c r="B16" t="s">
        <v>15</v>
      </c>
      <c r="C16">
        <v>42</v>
      </c>
      <c r="D16">
        <v>19</v>
      </c>
      <c r="E16">
        <v>71</v>
      </c>
      <c r="F16">
        <v>18</v>
      </c>
      <c r="G16">
        <v>10</v>
      </c>
      <c r="H16">
        <v>0</v>
      </c>
      <c r="I16" s="9">
        <v>3218089</v>
      </c>
      <c r="J16">
        <v>291.39999999999998</v>
      </c>
      <c r="K16">
        <v>64.8</v>
      </c>
      <c r="L16">
        <v>66</v>
      </c>
      <c r="M16">
        <v>1.766</v>
      </c>
      <c r="N16">
        <v>54.6</v>
      </c>
      <c r="O16">
        <v>4</v>
      </c>
      <c r="P16">
        <v>266</v>
      </c>
      <c r="Q16">
        <v>837</v>
      </c>
      <c r="R16">
        <v>151</v>
      </c>
      <c r="S16" s="31">
        <f t="shared" si="0"/>
        <v>3.7464788732394365</v>
      </c>
      <c r="T16" s="14">
        <f t="shared" si="1"/>
        <v>169373.10526315789</v>
      </c>
    </row>
    <row r="17" spans="1:20" x14ac:dyDescent="0.25">
      <c r="A17" s="7">
        <v>16</v>
      </c>
      <c r="B17" t="s">
        <v>282</v>
      </c>
      <c r="C17">
        <v>33</v>
      </c>
      <c r="D17">
        <v>22</v>
      </c>
      <c r="E17">
        <v>77</v>
      </c>
      <c r="F17">
        <v>16</v>
      </c>
      <c r="G17">
        <v>4</v>
      </c>
      <c r="H17">
        <v>1</v>
      </c>
      <c r="I17" s="9">
        <v>3198998.3</v>
      </c>
      <c r="J17">
        <v>309.8</v>
      </c>
      <c r="K17">
        <v>55.7</v>
      </c>
      <c r="L17">
        <v>68.5</v>
      </c>
      <c r="M17">
        <v>1.7629999999999999</v>
      </c>
      <c r="N17">
        <v>47</v>
      </c>
      <c r="O17">
        <v>13</v>
      </c>
      <c r="P17">
        <v>303</v>
      </c>
      <c r="Q17">
        <v>846</v>
      </c>
      <c r="R17">
        <v>196</v>
      </c>
      <c r="S17" s="31">
        <f t="shared" si="0"/>
        <v>3.9350649350649349</v>
      </c>
      <c r="T17" s="14">
        <f t="shared" si="1"/>
        <v>145409.01363636364</v>
      </c>
    </row>
    <row r="18" spans="1:20" x14ac:dyDescent="0.25">
      <c r="A18" s="7">
        <v>17</v>
      </c>
      <c r="B18" t="s">
        <v>276</v>
      </c>
      <c r="C18">
        <v>30</v>
      </c>
      <c r="D18">
        <v>20</v>
      </c>
      <c r="E18">
        <v>72</v>
      </c>
      <c r="F18">
        <v>18</v>
      </c>
      <c r="G18">
        <v>7</v>
      </c>
      <c r="H18">
        <v>1</v>
      </c>
      <c r="I18" s="9">
        <v>3035522.8</v>
      </c>
      <c r="J18">
        <v>289.60000000000002</v>
      </c>
      <c r="K18">
        <v>61.7</v>
      </c>
      <c r="L18">
        <v>66</v>
      </c>
      <c r="M18">
        <v>1.7969999999999999</v>
      </c>
      <c r="N18">
        <v>50.8</v>
      </c>
      <c r="O18">
        <v>6</v>
      </c>
      <c r="P18">
        <v>252</v>
      </c>
      <c r="Q18">
        <v>812</v>
      </c>
      <c r="R18">
        <v>206</v>
      </c>
      <c r="S18" s="31">
        <f t="shared" si="0"/>
        <v>3.5</v>
      </c>
      <c r="T18" s="14">
        <f t="shared" si="1"/>
        <v>151776.13999999998</v>
      </c>
    </row>
    <row r="19" spans="1:20" x14ac:dyDescent="0.25">
      <c r="A19" s="7">
        <v>18</v>
      </c>
      <c r="B19" t="s">
        <v>204</v>
      </c>
      <c r="C19">
        <v>35</v>
      </c>
      <c r="D19">
        <v>27</v>
      </c>
      <c r="E19">
        <v>84</v>
      </c>
      <c r="F19">
        <v>15</v>
      </c>
      <c r="G19">
        <v>5</v>
      </c>
      <c r="H19">
        <v>1</v>
      </c>
      <c r="I19" s="9">
        <v>2985296.5</v>
      </c>
      <c r="J19">
        <v>295.8</v>
      </c>
      <c r="K19">
        <v>57.2</v>
      </c>
      <c r="L19">
        <v>65.5</v>
      </c>
      <c r="M19">
        <v>1.744</v>
      </c>
      <c r="N19">
        <v>52.4</v>
      </c>
      <c r="O19">
        <v>6</v>
      </c>
      <c r="P19">
        <v>329</v>
      </c>
      <c r="Q19">
        <v>916</v>
      </c>
      <c r="R19">
        <v>237</v>
      </c>
      <c r="S19" s="31">
        <f t="shared" si="0"/>
        <v>3.9166666666666665</v>
      </c>
      <c r="T19" s="14">
        <f t="shared" si="1"/>
        <v>110566.53703703704</v>
      </c>
    </row>
    <row r="20" spans="1:20" x14ac:dyDescent="0.25">
      <c r="A20" s="7">
        <v>19</v>
      </c>
      <c r="B20" t="s">
        <v>24</v>
      </c>
      <c r="C20">
        <v>40</v>
      </c>
      <c r="D20">
        <v>22</v>
      </c>
      <c r="E20">
        <v>75</v>
      </c>
      <c r="F20">
        <v>18</v>
      </c>
      <c r="G20">
        <v>5</v>
      </c>
      <c r="H20">
        <v>0</v>
      </c>
      <c r="I20" s="9">
        <v>2974997.5</v>
      </c>
      <c r="J20">
        <v>289.10000000000002</v>
      </c>
      <c r="K20">
        <v>64.8</v>
      </c>
      <c r="L20">
        <v>68.2</v>
      </c>
      <c r="M20">
        <v>1.77</v>
      </c>
      <c r="N20">
        <v>55.6</v>
      </c>
      <c r="O20">
        <v>9</v>
      </c>
      <c r="P20">
        <v>276</v>
      </c>
      <c r="Q20">
        <v>825</v>
      </c>
      <c r="R20">
        <v>200</v>
      </c>
      <c r="S20" s="31">
        <f t="shared" si="0"/>
        <v>3.68</v>
      </c>
      <c r="T20" s="14">
        <f t="shared" si="1"/>
        <v>135227.15909090909</v>
      </c>
    </row>
    <row r="21" spans="1:20" x14ac:dyDescent="0.25">
      <c r="A21" s="7">
        <v>20</v>
      </c>
      <c r="B21" t="s">
        <v>202</v>
      </c>
      <c r="C21">
        <v>35</v>
      </c>
      <c r="D21">
        <v>25</v>
      </c>
      <c r="E21">
        <v>91</v>
      </c>
      <c r="F21">
        <v>23</v>
      </c>
      <c r="G21">
        <v>3</v>
      </c>
      <c r="H21">
        <v>1</v>
      </c>
      <c r="I21" s="9">
        <v>2916993.3</v>
      </c>
      <c r="J21">
        <v>279.7</v>
      </c>
      <c r="K21">
        <v>71.2</v>
      </c>
      <c r="L21">
        <v>66.5</v>
      </c>
      <c r="M21">
        <v>1.7390000000000001</v>
      </c>
      <c r="N21">
        <v>56.3</v>
      </c>
      <c r="O21">
        <v>2</v>
      </c>
      <c r="P21">
        <v>345</v>
      </c>
      <c r="Q21">
        <v>1035</v>
      </c>
      <c r="R21">
        <v>225</v>
      </c>
      <c r="S21" s="31">
        <f t="shared" si="0"/>
        <v>3.7912087912087911</v>
      </c>
      <c r="T21" s="14">
        <f t="shared" si="1"/>
        <v>116679.73199999999</v>
      </c>
    </row>
    <row r="22" spans="1:20" x14ac:dyDescent="0.25">
      <c r="A22" s="7">
        <v>21</v>
      </c>
      <c r="B22" t="s">
        <v>285</v>
      </c>
      <c r="C22">
        <v>29</v>
      </c>
      <c r="D22">
        <v>25</v>
      </c>
      <c r="E22">
        <v>87</v>
      </c>
      <c r="F22">
        <v>18</v>
      </c>
      <c r="G22">
        <v>4</v>
      </c>
      <c r="H22">
        <v>2</v>
      </c>
      <c r="I22" s="9">
        <v>2905136.5</v>
      </c>
      <c r="J22">
        <v>293.3</v>
      </c>
      <c r="K22">
        <v>64.2</v>
      </c>
      <c r="L22">
        <v>69.900000000000006</v>
      </c>
      <c r="M22">
        <v>1.774</v>
      </c>
      <c r="N22">
        <v>44.5</v>
      </c>
      <c r="O22">
        <v>9</v>
      </c>
      <c r="P22">
        <v>323</v>
      </c>
      <c r="Q22">
        <v>995</v>
      </c>
      <c r="R22">
        <v>223</v>
      </c>
      <c r="S22" s="31">
        <f t="shared" si="0"/>
        <v>3.7126436781609193</v>
      </c>
      <c r="T22" s="14">
        <f t="shared" si="1"/>
        <v>116205.46</v>
      </c>
    </row>
    <row r="23" spans="1:20" x14ac:dyDescent="0.25">
      <c r="A23" s="7">
        <v>22</v>
      </c>
      <c r="B23" t="s">
        <v>340</v>
      </c>
      <c r="C23">
        <v>24</v>
      </c>
      <c r="D23">
        <v>24</v>
      </c>
      <c r="E23">
        <v>83</v>
      </c>
      <c r="F23">
        <v>18</v>
      </c>
      <c r="G23">
        <v>5</v>
      </c>
      <c r="H23">
        <v>1</v>
      </c>
      <c r="I23" s="9">
        <v>2904327</v>
      </c>
      <c r="J23">
        <v>298.2</v>
      </c>
      <c r="K23">
        <v>57.8</v>
      </c>
      <c r="L23">
        <v>67.7</v>
      </c>
      <c r="M23">
        <v>1.7769999999999999</v>
      </c>
      <c r="N23">
        <v>54.8</v>
      </c>
      <c r="O23">
        <v>5</v>
      </c>
      <c r="P23">
        <v>301</v>
      </c>
      <c r="Q23">
        <v>935</v>
      </c>
      <c r="R23">
        <v>213</v>
      </c>
      <c r="S23" s="31">
        <f t="shared" si="0"/>
        <v>3.6265060240963853</v>
      </c>
      <c r="T23" s="14">
        <f t="shared" si="1"/>
        <v>121013.625</v>
      </c>
    </row>
    <row r="24" spans="1:20" x14ac:dyDescent="0.25">
      <c r="A24" s="7">
        <v>23</v>
      </c>
      <c r="B24" t="s">
        <v>402</v>
      </c>
      <c r="C24">
        <v>23</v>
      </c>
      <c r="D24">
        <v>28</v>
      </c>
      <c r="E24">
        <v>98</v>
      </c>
      <c r="F24">
        <v>20</v>
      </c>
      <c r="G24">
        <v>7</v>
      </c>
      <c r="H24">
        <v>0</v>
      </c>
      <c r="I24" s="9">
        <v>2857108.3</v>
      </c>
      <c r="J24">
        <v>292.7</v>
      </c>
      <c r="K24">
        <v>64.2</v>
      </c>
      <c r="L24">
        <v>69.900000000000006</v>
      </c>
      <c r="M24">
        <v>1.7789999999999999</v>
      </c>
      <c r="N24">
        <v>42.7</v>
      </c>
      <c r="O24">
        <v>11</v>
      </c>
      <c r="P24">
        <v>353</v>
      </c>
      <c r="Q24">
        <v>1140</v>
      </c>
      <c r="R24">
        <v>231</v>
      </c>
      <c r="S24" s="31">
        <f t="shared" si="0"/>
        <v>3.6020408163265305</v>
      </c>
      <c r="T24" s="14">
        <f t="shared" si="1"/>
        <v>102039.58214285714</v>
      </c>
    </row>
    <row r="25" spans="1:20" x14ac:dyDescent="0.25">
      <c r="A25" s="7">
        <v>24</v>
      </c>
      <c r="B25" t="s">
        <v>37</v>
      </c>
      <c r="C25">
        <v>35</v>
      </c>
      <c r="D25">
        <v>24</v>
      </c>
      <c r="E25">
        <v>82</v>
      </c>
      <c r="F25">
        <v>19</v>
      </c>
      <c r="G25">
        <v>5</v>
      </c>
      <c r="H25">
        <v>1</v>
      </c>
      <c r="I25" s="9">
        <v>2841500</v>
      </c>
      <c r="J25">
        <v>282.3</v>
      </c>
      <c r="K25">
        <v>71.099999999999994</v>
      </c>
      <c r="L25">
        <v>68.2</v>
      </c>
      <c r="M25">
        <v>1.752</v>
      </c>
      <c r="N25">
        <v>52.7</v>
      </c>
      <c r="O25">
        <v>8</v>
      </c>
      <c r="P25">
        <v>311</v>
      </c>
      <c r="Q25">
        <v>922</v>
      </c>
      <c r="R25">
        <v>211</v>
      </c>
      <c r="S25" s="31">
        <f t="shared" si="0"/>
        <v>3.7926829268292681</v>
      </c>
      <c r="T25" s="14">
        <f t="shared" si="1"/>
        <v>118395.83333333333</v>
      </c>
    </row>
    <row r="26" spans="1:20" x14ac:dyDescent="0.25">
      <c r="A26" s="7">
        <v>25</v>
      </c>
      <c r="B26" t="s">
        <v>308</v>
      </c>
      <c r="C26">
        <v>26</v>
      </c>
      <c r="D26">
        <v>14</v>
      </c>
      <c r="E26">
        <v>44</v>
      </c>
      <c r="F26">
        <v>10</v>
      </c>
      <c r="G26">
        <v>4</v>
      </c>
      <c r="H26">
        <v>1</v>
      </c>
      <c r="I26" s="9">
        <v>2574921.2999999998</v>
      </c>
      <c r="J26">
        <v>287.2</v>
      </c>
      <c r="K26">
        <v>52</v>
      </c>
      <c r="L26">
        <v>62.9</v>
      </c>
      <c r="M26" t="s">
        <v>391</v>
      </c>
      <c r="N26">
        <v>55.4</v>
      </c>
      <c r="O26">
        <v>4</v>
      </c>
      <c r="P26">
        <v>154</v>
      </c>
      <c r="Q26">
        <v>504</v>
      </c>
      <c r="R26">
        <v>115</v>
      </c>
      <c r="S26" s="31">
        <f t="shared" si="0"/>
        <v>3.5</v>
      </c>
      <c r="T26" s="14">
        <f t="shared" si="1"/>
        <v>183922.94999999998</v>
      </c>
    </row>
    <row r="27" spans="1:20" x14ac:dyDescent="0.25">
      <c r="A27" s="7">
        <v>26</v>
      </c>
      <c r="B27" t="s">
        <v>281</v>
      </c>
      <c r="C27">
        <v>35</v>
      </c>
      <c r="D27">
        <v>24</v>
      </c>
      <c r="E27">
        <v>85</v>
      </c>
      <c r="F27">
        <v>18</v>
      </c>
      <c r="G27">
        <v>5</v>
      </c>
      <c r="H27">
        <v>1</v>
      </c>
      <c r="I27" s="9">
        <v>2559646</v>
      </c>
      <c r="J27">
        <v>298.2</v>
      </c>
      <c r="K27">
        <v>61.6</v>
      </c>
      <c r="L27">
        <v>65</v>
      </c>
      <c r="M27">
        <v>1.752</v>
      </c>
      <c r="N27">
        <v>50</v>
      </c>
      <c r="O27">
        <v>10</v>
      </c>
      <c r="P27">
        <v>336</v>
      </c>
      <c r="Q27">
        <v>951</v>
      </c>
      <c r="R27">
        <v>212</v>
      </c>
      <c r="S27" s="31">
        <f t="shared" si="0"/>
        <v>3.9529411764705884</v>
      </c>
      <c r="T27" s="14">
        <f t="shared" si="1"/>
        <v>106651.91666666667</v>
      </c>
    </row>
    <row r="28" spans="1:20" x14ac:dyDescent="0.25">
      <c r="A28" s="7">
        <v>27</v>
      </c>
      <c r="B28" t="s">
        <v>401</v>
      </c>
      <c r="C28">
        <v>22</v>
      </c>
      <c r="D28">
        <v>16</v>
      </c>
      <c r="E28">
        <v>52</v>
      </c>
      <c r="F28">
        <v>12</v>
      </c>
      <c r="G28">
        <v>5</v>
      </c>
      <c r="H28">
        <v>1</v>
      </c>
      <c r="I28" s="9">
        <v>2554279.7999999998</v>
      </c>
      <c r="J28">
        <v>300</v>
      </c>
      <c r="K28">
        <v>62.6</v>
      </c>
      <c r="L28">
        <v>66.2</v>
      </c>
      <c r="M28">
        <v>1.7949999999999999</v>
      </c>
      <c r="N28">
        <v>52.5</v>
      </c>
      <c r="O28">
        <v>6</v>
      </c>
      <c r="P28">
        <v>179</v>
      </c>
      <c r="Q28">
        <v>597</v>
      </c>
      <c r="R28">
        <v>135</v>
      </c>
      <c r="S28" s="31">
        <f t="shared" si="0"/>
        <v>3.4423076923076925</v>
      </c>
      <c r="T28" s="14">
        <f t="shared" si="1"/>
        <v>159642.48749999999</v>
      </c>
    </row>
    <row r="29" spans="1:20" x14ac:dyDescent="0.25">
      <c r="A29" s="7">
        <v>28</v>
      </c>
      <c r="B29" t="s">
        <v>255</v>
      </c>
      <c r="C29">
        <v>30</v>
      </c>
      <c r="D29">
        <v>24</v>
      </c>
      <c r="E29">
        <v>88</v>
      </c>
      <c r="F29">
        <v>22</v>
      </c>
      <c r="G29">
        <v>8</v>
      </c>
      <c r="H29">
        <v>0</v>
      </c>
      <c r="I29" s="9">
        <v>2536713.5</v>
      </c>
      <c r="J29">
        <v>296.5</v>
      </c>
      <c r="K29">
        <v>62.6</v>
      </c>
      <c r="L29">
        <v>69.599999999999994</v>
      </c>
      <c r="M29">
        <v>1.764</v>
      </c>
      <c r="N29">
        <v>43.3</v>
      </c>
      <c r="O29">
        <v>10</v>
      </c>
      <c r="P29">
        <v>353</v>
      </c>
      <c r="Q29">
        <v>966</v>
      </c>
      <c r="R29">
        <v>227</v>
      </c>
      <c r="S29" s="31">
        <f t="shared" si="0"/>
        <v>4.0113636363636367</v>
      </c>
      <c r="T29" s="14">
        <f t="shared" si="1"/>
        <v>105696.39583333333</v>
      </c>
    </row>
    <row r="30" spans="1:20" x14ac:dyDescent="0.25">
      <c r="A30" s="7">
        <v>29</v>
      </c>
      <c r="B30" t="s">
        <v>70</v>
      </c>
      <c r="C30">
        <v>31</v>
      </c>
      <c r="D30">
        <v>20</v>
      </c>
      <c r="E30">
        <v>68</v>
      </c>
      <c r="F30">
        <v>16</v>
      </c>
      <c r="G30">
        <v>4</v>
      </c>
      <c r="H30">
        <v>1</v>
      </c>
      <c r="I30" s="9">
        <v>2489401.5</v>
      </c>
      <c r="J30">
        <v>294.39999999999998</v>
      </c>
      <c r="K30">
        <v>62.9</v>
      </c>
      <c r="L30">
        <v>69.599999999999994</v>
      </c>
      <c r="M30">
        <v>1.7989999999999999</v>
      </c>
      <c r="N30">
        <v>53</v>
      </c>
      <c r="O30">
        <v>11</v>
      </c>
      <c r="P30">
        <v>247</v>
      </c>
      <c r="Q30">
        <v>749</v>
      </c>
      <c r="R30">
        <v>202</v>
      </c>
      <c r="S30" s="31">
        <f t="shared" si="0"/>
        <v>3.6323529411764706</v>
      </c>
      <c r="T30" s="14">
        <f t="shared" si="1"/>
        <v>124470.075</v>
      </c>
    </row>
    <row r="31" spans="1:20" x14ac:dyDescent="0.25">
      <c r="A31" s="7">
        <v>30</v>
      </c>
      <c r="B31" t="s">
        <v>44</v>
      </c>
      <c r="C31">
        <v>34</v>
      </c>
      <c r="D31">
        <v>19</v>
      </c>
      <c r="E31">
        <v>60</v>
      </c>
      <c r="F31">
        <v>13</v>
      </c>
      <c r="G31">
        <v>2</v>
      </c>
      <c r="H31">
        <v>1</v>
      </c>
      <c r="I31" s="9">
        <v>2393045</v>
      </c>
      <c r="J31">
        <v>287</v>
      </c>
      <c r="K31">
        <v>57.9</v>
      </c>
      <c r="L31">
        <v>67.7</v>
      </c>
      <c r="M31">
        <v>1.752</v>
      </c>
      <c r="N31">
        <v>57.3</v>
      </c>
      <c r="O31">
        <v>1</v>
      </c>
      <c r="P31">
        <v>235</v>
      </c>
      <c r="Q31">
        <v>663</v>
      </c>
      <c r="R31">
        <v>159</v>
      </c>
      <c r="S31" s="31">
        <f t="shared" si="0"/>
        <v>3.9166666666666665</v>
      </c>
      <c r="T31" s="14">
        <f t="shared" si="1"/>
        <v>125949.73684210527</v>
      </c>
    </row>
    <row r="32" spans="1:20" x14ac:dyDescent="0.25">
      <c r="A32" s="7">
        <v>31</v>
      </c>
      <c r="B32" t="s">
        <v>74</v>
      </c>
      <c r="C32">
        <v>37</v>
      </c>
      <c r="D32">
        <v>25</v>
      </c>
      <c r="E32">
        <v>97</v>
      </c>
      <c r="F32">
        <v>23</v>
      </c>
      <c r="G32">
        <v>5</v>
      </c>
      <c r="H32">
        <v>1</v>
      </c>
      <c r="I32" s="9">
        <v>2387686.7999999998</v>
      </c>
      <c r="J32">
        <v>278.89999999999998</v>
      </c>
      <c r="K32">
        <v>72.400000000000006</v>
      </c>
      <c r="L32">
        <v>66.7</v>
      </c>
      <c r="M32">
        <v>1.802</v>
      </c>
      <c r="N32">
        <v>50</v>
      </c>
      <c r="O32">
        <v>4</v>
      </c>
      <c r="P32">
        <v>338</v>
      </c>
      <c r="Q32">
        <v>1157</v>
      </c>
      <c r="R32">
        <v>225</v>
      </c>
      <c r="S32" s="31">
        <f t="shared" si="0"/>
        <v>3.4845360824742269</v>
      </c>
      <c r="T32" s="14">
        <f t="shared" si="1"/>
        <v>95507.471999999994</v>
      </c>
    </row>
    <row r="33" spans="1:20" x14ac:dyDescent="0.25">
      <c r="A33" s="7">
        <v>32</v>
      </c>
      <c r="B33" t="s">
        <v>278</v>
      </c>
      <c r="C33">
        <v>29</v>
      </c>
      <c r="D33">
        <v>26</v>
      </c>
      <c r="E33">
        <v>100</v>
      </c>
      <c r="F33">
        <v>24</v>
      </c>
      <c r="G33">
        <v>3</v>
      </c>
      <c r="H33">
        <v>0</v>
      </c>
      <c r="I33" s="9">
        <v>2386248</v>
      </c>
      <c r="J33">
        <v>307.2</v>
      </c>
      <c r="K33">
        <v>54.5</v>
      </c>
      <c r="L33">
        <v>65.5</v>
      </c>
      <c r="M33">
        <v>1.77</v>
      </c>
      <c r="N33">
        <v>52.8</v>
      </c>
      <c r="O33">
        <v>14</v>
      </c>
      <c r="P33">
        <v>381</v>
      </c>
      <c r="Q33">
        <v>1124</v>
      </c>
      <c r="R33">
        <v>251</v>
      </c>
      <c r="S33" s="31">
        <f t="shared" si="0"/>
        <v>3.81</v>
      </c>
      <c r="T33" s="14">
        <f t="shared" si="1"/>
        <v>91778.769230769234</v>
      </c>
    </row>
    <row r="34" spans="1:20" x14ac:dyDescent="0.25">
      <c r="A34" s="7">
        <v>33</v>
      </c>
      <c r="B34" t="s">
        <v>252</v>
      </c>
      <c r="C34">
        <v>29</v>
      </c>
      <c r="D34">
        <v>24</v>
      </c>
      <c r="E34">
        <v>79</v>
      </c>
      <c r="F34">
        <v>18</v>
      </c>
      <c r="G34">
        <v>6</v>
      </c>
      <c r="H34">
        <v>0</v>
      </c>
      <c r="I34" s="9">
        <v>2374823.2999999998</v>
      </c>
      <c r="J34">
        <v>289.7</v>
      </c>
      <c r="K34">
        <v>68</v>
      </c>
      <c r="L34">
        <v>66.7</v>
      </c>
      <c r="M34">
        <v>1.768</v>
      </c>
      <c r="N34">
        <v>45.8</v>
      </c>
      <c r="O34">
        <v>6</v>
      </c>
      <c r="P34">
        <v>290</v>
      </c>
      <c r="Q34">
        <v>908</v>
      </c>
      <c r="R34">
        <v>185</v>
      </c>
      <c r="S34" s="31">
        <f t="shared" si="0"/>
        <v>3.6708860759493671</v>
      </c>
      <c r="T34" s="14">
        <f t="shared" si="1"/>
        <v>98950.970833333326</v>
      </c>
    </row>
    <row r="35" spans="1:20" x14ac:dyDescent="0.25">
      <c r="A35" s="7">
        <v>34</v>
      </c>
      <c r="B35" t="s">
        <v>408</v>
      </c>
      <c r="C35">
        <v>27</v>
      </c>
      <c r="D35">
        <v>10</v>
      </c>
      <c r="E35">
        <v>30</v>
      </c>
      <c r="F35">
        <v>7</v>
      </c>
      <c r="G35">
        <v>4</v>
      </c>
      <c r="H35">
        <v>1</v>
      </c>
      <c r="I35" s="9">
        <v>2356459.7999999998</v>
      </c>
      <c r="J35">
        <v>292.39999999999998</v>
      </c>
      <c r="K35">
        <v>60.1</v>
      </c>
      <c r="L35">
        <v>66.5</v>
      </c>
      <c r="M35" t="s">
        <v>391</v>
      </c>
      <c r="N35">
        <v>51</v>
      </c>
      <c r="O35">
        <v>2</v>
      </c>
      <c r="P35">
        <v>106</v>
      </c>
      <c r="Q35">
        <v>345</v>
      </c>
      <c r="R35">
        <v>79</v>
      </c>
      <c r="S35" s="31">
        <f t="shared" si="0"/>
        <v>3.5333333333333332</v>
      </c>
      <c r="T35" s="14">
        <f t="shared" si="1"/>
        <v>235645.97999999998</v>
      </c>
    </row>
    <row r="36" spans="1:20" x14ac:dyDescent="0.25">
      <c r="A36" s="7">
        <v>35</v>
      </c>
      <c r="B36" t="s">
        <v>38</v>
      </c>
      <c r="C36">
        <v>41</v>
      </c>
      <c r="D36">
        <v>22</v>
      </c>
      <c r="E36">
        <v>82</v>
      </c>
      <c r="F36">
        <v>19</v>
      </c>
      <c r="G36">
        <v>4</v>
      </c>
      <c r="H36">
        <v>0</v>
      </c>
      <c r="I36" s="9">
        <v>2199961.5</v>
      </c>
      <c r="J36">
        <v>283.10000000000002</v>
      </c>
      <c r="K36">
        <v>66</v>
      </c>
      <c r="L36">
        <v>65.2</v>
      </c>
      <c r="M36">
        <v>1.774</v>
      </c>
      <c r="N36">
        <v>59.1</v>
      </c>
      <c r="O36">
        <v>6</v>
      </c>
      <c r="P36">
        <v>297</v>
      </c>
      <c r="Q36">
        <v>960</v>
      </c>
      <c r="R36">
        <v>186</v>
      </c>
      <c r="S36" s="31">
        <f t="shared" si="0"/>
        <v>3.6219512195121952</v>
      </c>
      <c r="T36" s="14">
        <f t="shared" si="1"/>
        <v>99998.25</v>
      </c>
    </row>
    <row r="37" spans="1:20" x14ac:dyDescent="0.25">
      <c r="A37" s="7">
        <v>36</v>
      </c>
      <c r="B37" t="s">
        <v>321</v>
      </c>
      <c r="C37">
        <v>31</v>
      </c>
      <c r="D37">
        <v>32</v>
      </c>
      <c r="E37">
        <v>114</v>
      </c>
      <c r="F37">
        <v>24</v>
      </c>
      <c r="G37">
        <v>7</v>
      </c>
      <c r="H37">
        <v>0</v>
      </c>
      <c r="I37" s="9">
        <v>2167978.5</v>
      </c>
      <c r="J37">
        <v>286.89999999999998</v>
      </c>
      <c r="K37">
        <v>65.5</v>
      </c>
      <c r="L37">
        <v>65.2</v>
      </c>
      <c r="M37">
        <v>1.7589999999999999</v>
      </c>
      <c r="N37">
        <v>48.8</v>
      </c>
      <c r="O37">
        <v>11</v>
      </c>
      <c r="P37">
        <v>429</v>
      </c>
      <c r="Q37">
        <v>1306</v>
      </c>
      <c r="R37">
        <v>276</v>
      </c>
      <c r="S37" s="31">
        <f t="shared" si="0"/>
        <v>3.763157894736842</v>
      </c>
      <c r="T37" s="14">
        <f t="shared" si="1"/>
        <v>67749.328125</v>
      </c>
    </row>
    <row r="38" spans="1:20" x14ac:dyDescent="0.25">
      <c r="A38" s="7">
        <v>37</v>
      </c>
      <c r="B38" t="s">
        <v>338</v>
      </c>
      <c r="C38">
        <v>29</v>
      </c>
      <c r="D38">
        <v>26</v>
      </c>
      <c r="E38">
        <v>91</v>
      </c>
      <c r="F38">
        <v>18</v>
      </c>
      <c r="G38">
        <v>4</v>
      </c>
      <c r="H38">
        <v>0</v>
      </c>
      <c r="I38" s="9">
        <v>2137927.7999999998</v>
      </c>
      <c r="J38">
        <v>296.5</v>
      </c>
      <c r="K38">
        <v>60.3</v>
      </c>
      <c r="L38">
        <v>67.8</v>
      </c>
      <c r="M38">
        <v>1.794</v>
      </c>
      <c r="N38">
        <v>51.6</v>
      </c>
      <c r="O38">
        <v>14</v>
      </c>
      <c r="P38">
        <v>318</v>
      </c>
      <c r="Q38">
        <v>1033</v>
      </c>
      <c r="R38">
        <v>234</v>
      </c>
      <c r="S38" s="31">
        <f t="shared" si="0"/>
        <v>3.4945054945054945</v>
      </c>
      <c r="T38" s="14">
        <f t="shared" si="1"/>
        <v>82227.992307692301</v>
      </c>
    </row>
    <row r="39" spans="1:20" x14ac:dyDescent="0.25">
      <c r="A39" s="7">
        <v>38</v>
      </c>
      <c r="B39" t="s">
        <v>240</v>
      </c>
      <c r="C39">
        <v>36</v>
      </c>
      <c r="D39">
        <v>15</v>
      </c>
      <c r="E39">
        <v>49</v>
      </c>
      <c r="F39">
        <v>11</v>
      </c>
      <c r="G39">
        <v>2</v>
      </c>
      <c r="H39">
        <v>1</v>
      </c>
      <c r="I39" s="9">
        <v>2079663.9</v>
      </c>
      <c r="J39">
        <v>286.8</v>
      </c>
      <c r="K39">
        <v>62.7</v>
      </c>
      <c r="L39">
        <v>62.5</v>
      </c>
      <c r="M39">
        <v>1.804</v>
      </c>
      <c r="N39">
        <v>54.6</v>
      </c>
      <c r="O39">
        <v>2</v>
      </c>
      <c r="P39">
        <v>154</v>
      </c>
      <c r="Q39">
        <v>574</v>
      </c>
      <c r="R39">
        <v>133</v>
      </c>
      <c r="S39" s="31">
        <f t="shared" si="0"/>
        <v>3.1428571428571428</v>
      </c>
      <c r="T39" s="14">
        <f t="shared" si="1"/>
        <v>138644.25999999998</v>
      </c>
    </row>
    <row r="40" spans="1:20" x14ac:dyDescent="0.25">
      <c r="A40" s="7">
        <v>39</v>
      </c>
      <c r="B40" t="s">
        <v>211</v>
      </c>
      <c r="C40">
        <v>28</v>
      </c>
      <c r="D40">
        <v>26</v>
      </c>
      <c r="E40">
        <v>93</v>
      </c>
      <c r="F40">
        <v>23</v>
      </c>
      <c r="G40">
        <v>4</v>
      </c>
      <c r="H40">
        <v>0</v>
      </c>
      <c r="I40" s="9">
        <v>2021814.9</v>
      </c>
      <c r="J40">
        <v>278.60000000000002</v>
      </c>
      <c r="K40">
        <v>66.5</v>
      </c>
      <c r="L40">
        <v>65.900000000000006</v>
      </c>
      <c r="M40">
        <v>1.752</v>
      </c>
      <c r="N40">
        <v>54.8</v>
      </c>
      <c r="O40">
        <v>5</v>
      </c>
      <c r="P40">
        <v>349</v>
      </c>
      <c r="Q40">
        <v>1085</v>
      </c>
      <c r="R40">
        <v>209</v>
      </c>
      <c r="S40" s="31">
        <f t="shared" si="0"/>
        <v>3.752688172043011</v>
      </c>
      <c r="T40" s="14">
        <f t="shared" si="1"/>
        <v>77762.11153846154</v>
      </c>
    </row>
    <row r="41" spans="1:20" x14ac:dyDescent="0.25">
      <c r="A41" s="7">
        <v>40</v>
      </c>
      <c r="B41" t="s">
        <v>48</v>
      </c>
      <c r="C41">
        <v>40</v>
      </c>
      <c r="D41">
        <v>31</v>
      </c>
      <c r="E41">
        <v>101</v>
      </c>
      <c r="F41">
        <v>19</v>
      </c>
      <c r="G41">
        <v>3</v>
      </c>
      <c r="H41">
        <v>1</v>
      </c>
      <c r="I41" s="9">
        <v>1965824.9</v>
      </c>
      <c r="J41">
        <v>289</v>
      </c>
      <c r="K41">
        <v>59.8</v>
      </c>
      <c r="L41">
        <v>60.6</v>
      </c>
      <c r="M41">
        <v>1.778</v>
      </c>
      <c r="N41">
        <v>49.1</v>
      </c>
      <c r="O41">
        <v>7</v>
      </c>
      <c r="P41">
        <v>333</v>
      </c>
      <c r="Q41">
        <v>1154</v>
      </c>
      <c r="R41">
        <v>284</v>
      </c>
      <c r="S41" s="31">
        <f t="shared" si="0"/>
        <v>3.2970297029702968</v>
      </c>
      <c r="T41" s="14">
        <f t="shared" si="1"/>
        <v>63413.706451612903</v>
      </c>
    </row>
    <row r="42" spans="1:20" x14ac:dyDescent="0.25">
      <c r="A42" s="7">
        <v>41</v>
      </c>
      <c r="B42" t="s">
        <v>71</v>
      </c>
      <c r="C42">
        <v>34</v>
      </c>
      <c r="D42">
        <v>29</v>
      </c>
      <c r="E42">
        <v>99</v>
      </c>
      <c r="F42">
        <v>20</v>
      </c>
      <c r="G42">
        <v>4</v>
      </c>
      <c r="H42">
        <v>1</v>
      </c>
      <c r="I42" s="9">
        <v>1934464.9</v>
      </c>
      <c r="J42">
        <v>282.10000000000002</v>
      </c>
      <c r="K42">
        <v>62.8</v>
      </c>
      <c r="L42">
        <v>58.6</v>
      </c>
      <c r="M42">
        <v>1.736</v>
      </c>
      <c r="N42">
        <v>62.9</v>
      </c>
      <c r="O42">
        <v>8</v>
      </c>
      <c r="P42">
        <v>350</v>
      </c>
      <c r="Q42">
        <v>1160</v>
      </c>
      <c r="R42">
        <v>231</v>
      </c>
      <c r="S42" s="31">
        <f t="shared" si="0"/>
        <v>3.5353535353535355</v>
      </c>
      <c r="T42" s="14">
        <f t="shared" si="1"/>
        <v>66705.686206896542</v>
      </c>
    </row>
    <row r="43" spans="1:20" x14ac:dyDescent="0.25">
      <c r="A43" s="7">
        <v>42</v>
      </c>
      <c r="B43" t="s">
        <v>218</v>
      </c>
      <c r="C43">
        <v>38</v>
      </c>
      <c r="D43">
        <v>25</v>
      </c>
      <c r="E43">
        <v>84</v>
      </c>
      <c r="F43">
        <v>16</v>
      </c>
      <c r="G43">
        <v>2</v>
      </c>
      <c r="H43">
        <v>1</v>
      </c>
      <c r="I43" s="9">
        <v>1904762.8</v>
      </c>
      <c r="J43">
        <v>279.8</v>
      </c>
      <c r="K43">
        <v>66.900000000000006</v>
      </c>
      <c r="L43">
        <v>67.8</v>
      </c>
      <c r="M43">
        <v>1.7549999999999999</v>
      </c>
      <c r="N43">
        <v>40.9</v>
      </c>
      <c r="O43">
        <v>6</v>
      </c>
      <c r="P43">
        <v>304</v>
      </c>
      <c r="Q43">
        <v>968</v>
      </c>
      <c r="R43">
        <v>198</v>
      </c>
      <c r="S43" s="31">
        <f t="shared" si="0"/>
        <v>3.6190476190476191</v>
      </c>
      <c r="T43" s="14">
        <f t="shared" si="1"/>
        <v>76190.512000000002</v>
      </c>
    </row>
    <row r="44" spans="1:20" x14ac:dyDescent="0.25">
      <c r="A44" s="7">
        <v>43</v>
      </c>
      <c r="B44" t="s">
        <v>242</v>
      </c>
      <c r="C44">
        <v>29</v>
      </c>
      <c r="D44">
        <v>25</v>
      </c>
      <c r="E44">
        <v>82</v>
      </c>
      <c r="F44">
        <v>19</v>
      </c>
      <c r="G44">
        <v>3</v>
      </c>
      <c r="H44">
        <v>0</v>
      </c>
      <c r="I44" s="9">
        <v>1859039.8</v>
      </c>
      <c r="J44">
        <v>289.3</v>
      </c>
      <c r="K44">
        <v>64</v>
      </c>
      <c r="L44">
        <v>68.2</v>
      </c>
      <c r="M44">
        <v>1.8169999999999999</v>
      </c>
      <c r="N44">
        <v>48.2</v>
      </c>
      <c r="O44">
        <v>9</v>
      </c>
      <c r="P44">
        <v>270</v>
      </c>
      <c r="Q44">
        <v>971</v>
      </c>
      <c r="R44">
        <v>209</v>
      </c>
      <c r="S44" s="31">
        <f t="shared" si="0"/>
        <v>3.2926829268292681</v>
      </c>
      <c r="T44" s="14">
        <f t="shared" si="1"/>
        <v>74361.592000000004</v>
      </c>
    </row>
    <row r="45" spans="1:20" x14ac:dyDescent="0.25">
      <c r="A45" s="7">
        <v>44</v>
      </c>
      <c r="B45" t="s">
        <v>247</v>
      </c>
      <c r="C45">
        <v>32</v>
      </c>
      <c r="D45">
        <v>10</v>
      </c>
      <c r="E45">
        <v>30</v>
      </c>
      <c r="F45">
        <v>7</v>
      </c>
      <c r="G45">
        <v>2</v>
      </c>
      <c r="H45">
        <v>1</v>
      </c>
      <c r="I45" s="9">
        <v>1848636.6</v>
      </c>
      <c r="J45">
        <v>291.7</v>
      </c>
      <c r="K45">
        <v>67.099999999999994</v>
      </c>
      <c r="L45">
        <v>66.900000000000006</v>
      </c>
      <c r="M45" t="s">
        <v>391</v>
      </c>
      <c r="N45">
        <v>44.4</v>
      </c>
      <c r="O45" t="s">
        <v>391</v>
      </c>
      <c r="P45" t="s">
        <v>391</v>
      </c>
      <c r="Q45" t="s">
        <v>391</v>
      </c>
      <c r="R45" t="s">
        <v>391</v>
      </c>
      <c r="S45" s="31"/>
      <c r="T45" s="14">
        <f t="shared" si="1"/>
        <v>184863.66</v>
      </c>
    </row>
    <row r="46" spans="1:20" x14ac:dyDescent="0.25">
      <c r="A46" s="7">
        <v>45</v>
      </c>
      <c r="B46" t="s">
        <v>208</v>
      </c>
      <c r="C46">
        <v>35</v>
      </c>
      <c r="D46">
        <v>26</v>
      </c>
      <c r="E46">
        <v>87</v>
      </c>
      <c r="F46">
        <v>17</v>
      </c>
      <c r="G46">
        <v>6</v>
      </c>
      <c r="H46">
        <v>0</v>
      </c>
      <c r="I46" s="9">
        <v>1838861.5</v>
      </c>
      <c r="J46">
        <v>284.39999999999998</v>
      </c>
      <c r="K46">
        <v>68.3</v>
      </c>
      <c r="L46">
        <v>68.3</v>
      </c>
      <c r="M46">
        <v>1.7669999999999999</v>
      </c>
      <c r="N46">
        <v>51</v>
      </c>
      <c r="O46">
        <v>6</v>
      </c>
      <c r="P46">
        <v>325</v>
      </c>
      <c r="Q46">
        <v>991</v>
      </c>
      <c r="R46">
        <v>211</v>
      </c>
      <c r="S46" s="31">
        <f t="shared" ref="S46:S77" si="2">P46/E46</f>
        <v>3.735632183908046</v>
      </c>
      <c r="T46" s="14">
        <f t="shared" si="1"/>
        <v>70725.442307692312</v>
      </c>
    </row>
    <row r="47" spans="1:20" x14ac:dyDescent="0.25">
      <c r="A47" s="7">
        <v>46</v>
      </c>
      <c r="B47" t="s">
        <v>392</v>
      </c>
      <c r="C47">
        <v>30</v>
      </c>
      <c r="D47">
        <v>28</v>
      </c>
      <c r="E47">
        <v>103</v>
      </c>
      <c r="F47">
        <v>23</v>
      </c>
      <c r="G47">
        <v>6</v>
      </c>
      <c r="H47">
        <v>0</v>
      </c>
      <c r="I47" s="9">
        <v>1835195.4</v>
      </c>
      <c r="J47">
        <v>285.5</v>
      </c>
      <c r="K47">
        <v>58.4</v>
      </c>
      <c r="L47">
        <v>68.2</v>
      </c>
      <c r="M47">
        <v>1.776</v>
      </c>
      <c r="N47">
        <v>54.3</v>
      </c>
      <c r="O47">
        <v>10</v>
      </c>
      <c r="P47">
        <v>372</v>
      </c>
      <c r="Q47">
        <v>1183</v>
      </c>
      <c r="R47">
        <v>258</v>
      </c>
      <c r="S47" s="31">
        <f t="shared" si="2"/>
        <v>3.6116504854368934</v>
      </c>
      <c r="T47" s="14">
        <f t="shared" si="1"/>
        <v>65542.692857142858</v>
      </c>
    </row>
    <row r="48" spans="1:20" x14ac:dyDescent="0.25">
      <c r="A48" s="7">
        <v>47</v>
      </c>
      <c r="B48" t="s">
        <v>400</v>
      </c>
      <c r="C48">
        <v>27</v>
      </c>
      <c r="D48">
        <v>11</v>
      </c>
      <c r="E48">
        <v>36</v>
      </c>
      <c r="F48">
        <v>9</v>
      </c>
      <c r="G48">
        <v>3</v>
      </c>
      <c r="H48">
        <v>0</v>
      </c>
      <c r="I48" s="9">
        <v>1710845.3</v>
      </c>
      <c r="J48">
        <v>292.2</v>
      </c>
      <c r="K48">
        <v>64.3</v>
      </c>
      <c r="L48">
        <v>63.6</v>
      </c>
      <c r="M48" t="s">
        <v>391</v>
      </c>
      <c r="N48">
        <v>48.6</v>
      </c>
      <c r="O48">
        <v>4</v>
      </c>
      <c r="P48">
        <v>121</v>
      </c>
      <c r="Q48">
        <v>411</v>
      </c>
      <c r="R48">
        <v>99</v>
      </c>
      <c r="S48" s="31">
        <f t="shared" si="2"/>
        <v>3.3611111111111112</v>
      </c>
      <c r="T48" s="14">
        <f t="shared" si="1"/>
        <v>155531.3909090909</v>
      </c>
    </row>
    <row r="49" spans="1:20" x14ac:dyDescent="0.25">
      <c r="A49" s="7">
        <v>48</v>
      </c>
      <c r="B49" t="s">
        <v>67</v>
      </c>
      <c r="C49">
        <v>37</v>
      </c>
      <c r="D49">
        <v>24</v>
      </c>
      <c r="E49">
        <v>83</v>
      </c>
      <c r="F49">
        <v>18</v>
      </c>
      <c r="G49">
        <v>3</v>
      </c>
      <c r="H49">
        <v>0</v>
      </c>
      <c r="I49" s="9">
        <v>1666252</v>
      </c>
      <c r="J49">
        <v>283.10000000000002</v>
      </c>
      <c r="K49">
        <v>62.2</v>
      </c>
      <c r="L49">
        <v>67.8</v>
      </c>
      <c r="M49">
        <v>1.766</v>
      </c>
      <c r="N49">
        <v>50</v>
      </c>
      <c r="O49">
        <v>3</v>
      </c>
      <c r="P49">
        <v>303</v>
      </c>
      <c r="Q49">
        <v>978</v>
      </c>
      <c r="R49">
        <v>187</v>
      </c>
      <c r="S49" s="31">
        <f t="shared" si="2"/>
        <v>3.6506024096385543</v>
      </c>
      <c r="T49" s="14">
        <f t="shared" si="1"/>
        <v>69427.166666666672</v>
      </c>
    </row>
    <row r="50" spans="1:20" x14ac:dyDescent="0.25">
      <c r="A50" s="7">
        <v>49</v>
      </c>
      <c r="B50" t="s">
        <v>19</v>
      </c>
      <c r="C50">
        <v>47</v>
      </c>
      <c r="D50">
        <v>22</v>
      </c>
      <c r="E50">
        <v>73</v>
      </c>
      <c r="F50">
        <v>16</v>
      </c>
      <c r="G50">
        <v>3</v>
      </c>
      <c r="H50">
        <v>0</v>
      </c>
      <c r="I50" s="9">
        <v>1653190.1</v>
      </c>
      <c r="J50">
        <v>278.60000000000002</v>
      </c>
      <c r="K50">
        <v>68.2</v>
      </c>
      <c r="L50">
        <v>63.9</v>
      </c>
      <c r="M50">
        <v>1.7589999999999999</v>
      </c>
      <c r="N50">
        <v>48.3</v>
      </c>
      <c r="O50">
        <v>4</v>
      </c>
      <c r="P50">
        <v>250</v>
      </c>
      <c r="Q50">
        <v>837</v>
      </c>
      <c r="R50">
        <v>193</v>
      </c>
      <c r="S50" s="31">
        <f t="shared" si="2"/>
        <v>3.4246575342465753</v>
      </c>
      <c r="T50" s="14">
        <f t="shared" si="1"/>
        <v>75145.004545454547</v>
      </c>
    </row>
    <row r="51" spans="1:20" x14ac:dyDescent="0.25">
      <c r="A51" s="7">
        <v>50</v>
      </c>
      <c r="B51" t="s">
        <v>248</v>
      </c>
      <c r="C51">
        <v>37</v>
      </c>
      <c r="D51">
        <v>32</v>
      </c>
      <c r="E51">
        <v>101</v>
      </c>
      <c r="F51">
        <v>18</v>
      </c>
      <c r="G51">
        <v>2</v>
      </c>
      <c r="H51">
        <v>0</v>
      </c>
      <c r="I51" s="9">
        <v>1640515.9</v>
      </c>
      <c r="J51">
        <v>278.89999999999998</v>
      </c>
      <c r="K51">
        <v>68.3</v>
      </c>
      <c r="L51">
        <v>63.1</v>
      </c>
      <c r="M51">
        <v>1.786</v>
      </c>
      <c r="N51">
        <v>54.2</v>
      </c>
      <c r="O51">
        <v>6</v>
      </c>
      <c r="P51">
        <v>329</v>
      </c>
      <c r="Q51">
        <v>1176</v>
      </c>
      <c r="R51">
        <v>277</v>
      </c>
      <c r="S51" s="31">
        <f t="shared" si="2"/>
        <v>3.2574257425742572</v>
      </c>
      <c r="T51" s="14">
        <f t="shared" si="1"/>
        <v>51266.121874999997</v>
      </c>
    </row>
    <row r="52" spans="1:20" x14ac:dyDescent="0.25">
      <c r="A52" s="7">
        <v>51</v>
      </c>
      <c r="B52" t="s">
        <v>250</v>
      </c>
      <c r="C52">
        <v>31</v>
      </c>
      <c r="D52">
        <v>27</v>
      </c>
      <c r="E52">
        <v>92</v>
      </c>
      <c r="F52">
        <v>19</v>
      </c>
      <c r="G52">
        <v>7</v>
      </c>
      <c r="H52">
        <v>0</v>
      </c>
      <c r="I52" s="9">
        <v>1619693.4</v>
      </c>
      <c r="J52">
        <v>301.10000000000002</v>
      </c>
      <c r="K52">
        <v>61.4</v>
      </c>
      <c r="L52">
        <v>71.3</v>
      </c>
      <c r="M52">
        <v>1.79</v>
      </c>
      <c r="N52">
        <v>48.3</v>
      </c>
      <c r="O52">
        <v>11</v>
      </c>
      <c r="P52">
        <v>350</v>
      </c>
      <c r="Q52">
        <v>1028</v>
      </c>
      <c r="R52">
        <v>239</v>
      </c>
      <c r="S52" s="31">
        <f t="shared" si="2"/>
        <v>3.8043478260869565</v>
      </c>
      <c r="T52" s="14">
        <f t="shared" si="1"/>
        <v>59988.644444444442</v>
      </c>
    </row>
    <row r="53" spans="1:20" x14ac:dyDescent="0.25">
      <c r="A53" s="7">
        <v>52</v>
      </c>
      <c r="B53" t="s">
        <v>304</v>
      </c>
      <c r="C53">
        <v>31</v>
      </c>
      <c r="D53">
        <v>26</v>
      </c>
      <c r="E53">
        <v>89</v>
      </c>
      <c r="F53">
        <v>18</v>
      </c>
      <c r="G53">
        <v>5</v>
      </c>
      <c r="H53">
        <v>0</v>
      </c>
      <c r="I53" s="9">
        <v>1602689.9</v>
      </c>
      <c r="J53">
        <v>277.10000000000002</v>
      </c>
      <c r="K53">
        <v>64.3</v>
      </c>
      <c r="L53">
        <v>62.4</v>
      </c>
      <c r="M53">
        <v>1.71</v>
      </c>
      <c r="N53">
        <v>59.2</v>
      </c>
      <c r="O53">
        <v>7</v>
      </c>
      <c r="P53">
        <v>340</v>
      </c>
      <c r="Q53">
        <v>997</v>
      </c>
      <c r="R53">
        <v>230</v>
      </c>
      <c r="S53" s="31">
        <f t="shared" si="2"/>
        <v>3.8202247191011236</v>
      </c>
      <c r="T53" s="14">
        <f t="shared" si="1"/>
        <v>61641.919230769228</v>
      </c>
    </row>
    <row r="54" spans="1:20" x14ac:dyDescent="0.25">
      <c r="A54" s="7">
        <v>53</v>
      </c>
      <c r="B54" t="s">
        <v>6</v>
      </c>
      <c r="C54">
        <v>45</v>
      </c>
      <c r="D54">
        <v>25</v>
      </c>
      <c r="E54">
        <v>85</v>
      </c>
      <c r="F54">
        <v>19</v>
      </c>
      <c r="G54">
        <v>2</v>
      </c>
      <c r="H54">
        <v>0</v>
      </c>
      <c r="I54" s="9">
        <v>1590997.5</v>
      </c>
      <c r="J54">
        <v>281.3</v>
      </c>
      <c r="K54">
        <v>71.900000000000006</v>
      </c>
      <c r="L54">
        <v>67.599999999999994</v>
      </c>
      <c r="M54">
        <v>1.7529999999999999</v>
      </c>
      <c r="N54">
        <v>50</v>
      </c>
      <c r="O54">
        <v>4</v>
      </c>
      <c r="P54">
        <v>318</v>
      </c>
      <c r="Q54">
        <v>982</v>
      </c>
      <c r="R54">
        <v>202</v>
      </c>
      <c r="S54" s="31">
        <f t="shared" si="2"/>
        <v>3.7411764705882353</v>
      </c>
      <c r="T54" s="14">
        <f t="shared" si="1"/>
        <v>63639.9</v>
      </c>
    </row>
    <row r="55" spans="1:20" x14ac:dyDescent="0.25">
      <c r="A55" s="7">
        <v>54</v>
      </c>
      <c r="B55" t="s">
        <v>291</v>
      </c>
      <c r="C55">
        <v>34</v>
      </c>
      <c r="D55">
        <v>22</v>
      </c>
      <c r="E55">
        <v>71</v>
      </c>
      <c r="F55">
        <v>14</v>
      </c>
      <c r="G55">
        <v>3</v>
      </c>
      <c r="H55">
        <v>1</v>
      </c>
      <c r="I55" s="9">
        <v>1583275.1</v>
      </c>
      <c r="J55">
        <v>315.5</v>
      </c>
      <c r="K55">
        <v>55.7</v>
      </c>
      <c r="L55">
        <v>61.9</v>
      </c>
      <c r="M55">
        <v>1.786</v>
      </c>
      <c r="N55">
        <v>37.299999999999997</v>
      </c>
      <c r="O55">
        <v>5</v>
      </c>
      <c r="P55">
        <v>271</v>
      </c>
      <c r="Q55">
        <v>767</v>
      </c>
      <c r="R55">
        <v>209</v>
      </c>
      <c r="S55" s="31">
        <f t="shared" si="2"/>
        <v>3.816901408450704</v>
      </c>
      <c r="T55" s="14">
        <f t="shared" si="1"/>
        <v>71967.05</v>
      </c>
    </row>
    <row r="56" spans="1:20" x14ac:dyDescent="0.25">
      <c r="A56" s="7">
        <v>55</v>
      </c>
      <c r="B56" t="s">
        <v>32</v>
      </c>
      <c r="C56">
        <v>38</v>
      </c>
      <c r="D56">
        <v>23</v>
      </c>
      <c r="E56">
        <v>80</v>
      </c>
      <c r="F56">
        <v>19</v>
      </c>
      <c r="G56">
        <v>3</v>
      </c>
      <c r="H56">
        <v>0</v>
      </c>
      <c r="I56" s="9">
        <v>1573635.6</v>
      </c>
      <c r="J56">
        <v>292.39999999999998</v>
      </c>
      <c r="K56">
        <v>64</v>
      </c>
      <c r="L56">
        <v>68.599999999999994</v>
      </c>
      <c r="M56">
        <v>1.7769999999999999</v>
      </c>
      <c r="N56">
        <v>45</v>
      </c>
      <c r="O56">
        <v>8</v>
      </c>
      <c r="P56">
        <v>292</v>
      </c>
      <c r="Q56">
        <v>909</v>
      </c>
      <c r="R56">
        <v>210</v>
      </c>
      <c r="S56" s="31">
        <f t="shared" si="2"/>
        <v>3.65</v>
      </c>
      <c r="T56" s="14">
        <f t="shared" si="1"/>
        <v>68418.939130434781</v>
      </c>
    </row>
    <row r="57" spans="1:20" x14ac:dyDescent="0.25">
      <c r="A57" s="7">
        <v>56</v>
      </c>
      <c r="B57" t="s">
        <v>271</v>
      </c>
      <c r="C57">
        <v>40</v>
      </c>
      <c r="D57">
        <v>27</v>
      </c>
      <c r="E57">
        <v>95</v>
      </c>
      <c r="F57">
        <v>21</v>
      </c>
      <c r="G57">
        <v>4</v>
      </c>
      <c r="H57">
        <v>0</v>
      </c>
      <c r="I57" s="9">
        <v>1568492.5</v>
      </c>
      <c r="J57">
        <v>281.2</v>
      </c>
      <c r="K57">
        <v>64.2</v>
      </c>
      <c r="L57">
        <v>66.5</v>
      </c>
      <c r="M57">
        <v>1.752</v>
      </c>
      <c r="N57">
        <v>58.3</v>
      </c>
      <c r="O57">
        <v>5</v>
      </c>
      <c r="P57">
        <v>343</v>
      </c>
      <c r="Q57">
        <v>1127</v>
      </c>
      <c r="R57">
        <v>204</v>
      </c>
      <c r="S57" s="31">
        <f t="shared" si="2"/>
        <v>3.6105263157894738</v>
      </c>
      <c r="T57" s="14">
        <f t="shared" si="1"/>
        <v>58092.314814814818</v>
      </c>
    </row>
    <row r="58" spans="1:20" x14ac:dyDescent="0.25">
      <c r="A58" s="7">
        <v>57</v>
      </c>
      <c r="B58" t="s">
        <v>27</v>
      </c>
      <c r="C58">
        <v>35</v>
      </c>
      <c r="D58">
        <v>26</v>
      </c>
      <c r="E58">
        <v>78</v>
      </c>
      <c r="F58">
        <v>15</v>
      </c>
      <c r="G58">
        <v>3</v>
      </c>
      <c r="H58">
        <v>0</v>
      </c>
      <c r="I58" s="9">
        <v>1546808</v>
      </c>
      <c r="J58">
        <v>289.10000000000002</v>
      </c>
      <c r="K58">
        <v>60.3</v>
      </c>
      <c r="L58">
        <v>65</v>
      </c>
      <c r="M58">
        <v>1.768</v>
      </c>
      <c r="N58">
        <v>58.9</v>
      </c>
      <c r="O58">
        <v>5</v>
      </c>
      <c r="P58">
        <v>304</v>
      </c>
      <c r="Q58">
        <v>844</v>
      </c>
      <c r="R58">
        <v>216</v>
      </c>
      <c r="S58" s="31">
        <f t="shared" si="2"/>
        <v>3.8974358974358974</v>
      </c>
      <c r="T58" s="14">
        <f t="shared" si="1"/>
        <v>59492.615384615383</v>
      </c>
    </row>
    <row r="59" spans="1:20" x14ac:dyDescent="0.25">
      <c r="A59" s="7">
        <v>58</v>
      </c>
      <c r="B59" t="s">
        <v>69</v>
      </c>
      <c r="C59">
        <v>34</v>
      </c>
      <c r="D59">
        <v>26</v>
      </c>
      <c r="E59">
        <v>85</v>
      </c>
      <c r="F59">
        <v>17</v>
      </c>
      <c r="G59">
        <v>4</v>
      </c>
      <c r="H59">
        <v>1</v>
      </c>
      <c r="I59" s="9">
        <v>1534981</v>
      </c>
      <c r="J59">
        <v>290.89999999999998</v>
      </c>
      <c r="K59">
        <v>61.5</v>
      </c>
      <c r="L59">
        <v>70</v>
      </c>
      <c r="M59">
        <v>1.796</v>
      </c>
      <c r="N59">
        <v>53.8</v>
      </c>
      <c r="O59">
        <v>6</v>
      </c>
      <c r="P59">
        <v>311</v>
      </c>
      <c r="Q59">
        <v>994</v>
      </c>
      <c r="R59">
        <v>189</v>
      </c>
      <c r="S59" s="31">
        <f t="shared" si="2"/>
        <v>3.6588235294117646</v>
      </c>
      <c r="T59" s="14">
        <f t="shared" si="1"/>
        <v>59037.730769230766</v>
      </c>
    </row>
    <row r="60" spans="1:20" x14ac:dyDescent="0.25">
      <c r="A60" s="7">
        <v>59</v>
      </c>
      <c r="B60" t="s">
        <v>135</v>
      </c>
      <c r="C60">
        <v>40</v>
      </c>
      <c r="D60">
        <v>30</v>
      </c>
      <c r="E60">
        <v>98</v>
      </c>
      <c r="F60">
        <v>20</v>
      </c>
      <c r="G60">
        <v>2</v>
      </c>
      <c r="H60">
        <v>0</v>
      </c>
      <c r="I60" s="9">
        <v>1521663</v>
      </c>
      <c r="J60">
        <v>266.39999999999998</v>
      </c>
      <c r="K60">
        <v>74</v>
      </c>
      <c r="L60">
        <v>63.4</v>
      </c>
      <c r="M60">
        <v>1.7350000000000001</v>
      </c>
      <c r="N60">
        <v>59.3</v>
      </c>
      <c r="O60">
        <v>4</v>
      </c>
      <c r="P60">
        <v>334</v>
      </c>
      <c r="Q60">
        <v>1182</v>
      </c>
      <c r="R60">
        <v>213</v>
      </c>
      <c r="S60" s="31">
        <f t="shared" si="2"/>
        <v>3.4081632653061225</v>
      </c>
      <c r="T60" s="14">
        <f t="shared" si="1"/>
        <v>50722.1</v>
      </c>
    </row>
    <row r="61" spans="1:20" x14ac:dyDescent="0.25">
      <c r="A61" s="7">
        <v>60</v>
      </c>
      <c r="B61" t="s">
        <v>220</v>
      </c>
      <c r="C61">
        <v>32</v>
      </c>
      <c r="D61">
        <v>23</v>
      </c>
      <c r="E61">
        <v>74</v>
      </c>
      <c r="F61">
        <v>16</v>
      </c>
      <c r="G61">
        <v>3</v>
      </c>
      <c r="H61">
        <v>0</v>
      </c>
      <c r="I61" s="9">
        <v>1511275.3</v>
      </c>
      <c r="J61">
        <v>295.7</v>
      </c>
      <c r="K61">
        <v>62.8</v>
      </c>
      <c r="L61">
        <v>67.400000000000006</v>
      </c>
      <c r="M61">
        <v>1.7829999999999999</v>
      </c>
      <c r="N61">
        <v>54.6</v>
      </c>
      <c r="O61">
        <v>7</v>
      </c>
      <c r="P61">
        <v>275</v>
      </c>
      <c r="Q61">
        <v>810</v>
      </c>
      <c r="R61">
        <v>215</v>
      </c>
      <c r="S61" s="31">
        <f t="shared" si="2"/>
        <v>3.7162162162162162</v>
      </c>
      <c r="T61" s="14">
        <f t="shared" si="1"/>
        <v>65707.621739130438</v>
      </c>
    </row>
    <row r="62" spans="1:20" x14ac:dyDescent="0.25">
      <c r="A62" s="7">
        <v>61</v>
      </c>
      <c r="B62" t="s">
        <v>224</v>
      </c>
      <c r="C62">
        <v>38</v>
      </c>
      <c r="D62">
        <v>13</v>
      </c>
      <c r="E62">
        <v>47</v>
      </c>
      <c r="F62">
        <v>11</v>
      </c>
      <c r="G62">
        <v>3</v>
      </c>
      <c r="H62">
        <v>1</v>
      </c>
      <c r="I62" s="9">
        <v>1507143</v>
      </c>
      <c r="J62">
        <v>291.39999999999998</v>
      </c>
      <c r="K62">
        <v>61.2</v>
      </c>
      <c r="L62">
        <v>68.599999999999994</v>
      </c>
      <c r="M62" t="s">
        <v>391</v>
      </c>
      <c r="N62">
        <v>50</v>
      </c>
      <c r="O62">
        <v>0</v>
      </c>
      <c r="P62">
        <v>179</v>
      </c>
      <c r="Q62" t="s">
        <v>391</v>
      </c>
      <c r="R62" t="s">
        <v>391</v>
      </c>
      <c r="S62" s="31">
        <f t="shared" si="2"/>
        <v>3.8085106382978724</v>
      </c>
      <c r="T62" s="14">
        <f t="shared" si="1"/>
        <v>115934.07692307692</v>
      </c>
    </row>
    <row r="63" spans="1:20" x14ac:dyDescent="0.25">
      <c r="A63" s="7">
        <v>62</v>
      </c>
      <c r="B63" t="s">
        <v>361</v>
      </c>
      <c r="C63">
        <v>28</v>
      </c>
      <c r="D63">
        <v>26</v>
      </c>
      <c r="E63">
        <v>87</v>
      </c>
      <c r="F63">
        <v>17</v>
      </c>
      <c r="G63">
        <v>2</v>
      </c>
      <c r="H63">
        <v>0</v>
      </c>
      <c r="I63" s="9">
        <v>1488837.3</v>
      </c>
      <c r="J63">
        <v>295</v>
      </c>
      <c r="K63">
        <v>58.4</v>
      </c>
      <c r="L63">
        <v>66.7</v>
      </c>
      <c r="M63">
        <v>1.792</v>
      </c>
      <c r="N63">
        <v>49.3</v>
      </c>
      <c r="O63">
        <v>4</v>
      </c>
      <c r="P63">
        <v>313</v>
      </c>
      <c r="Q63">
        <v>979</v>
      </c>
      <c r="R63">
        <v>242</v>
      </c>
      <c r="S63" s="31">
        <f t="shared" si="2"/>
        <v>3.5977011494252875</v>
      </c>
      <c r="T63" s="14">
        <f t="shared" si="1"/>
        <v>57262.973076923081</v>
      </c>
    </row>
    <row r="64" spans="1:20" x14ac:dyDescent="0.25">
      <c r="A64" s="7">
        <v>63</v>
      </c>
      <c r="B64" t="s">
        <v>17</v>
      </c>
      <c r="C64">
        <v>32</v>
      </c>
      <c r="D64">
        <v>28</v>
      </c>
      <c r="E64">
        <v>103</v>
      </c>
      <c r="F64">
        <v>23</v>
      </c>
      <c r="G64">
        <v>6</v>
      </c>
      <c r="H64">
        <v>0</v>
      </c>
      <c r="I64" s="9">
        <v>1482211.4</v>
      </c>
      <c r="J64">
        <v>294.3</v>
      </c>
      <c r="K64">
        <v>54.6</v>
      </c>
      <c r="L64">
        <v>65.900000000000006</v>
      </c>
      <c r="M64">
        <v>1.764</v>
      </c>
      <c r="N64">
        <v>50</v>
      </c>
      <c r="O64">
        <v>9</v>
      </c>
      <c r="P64">
        <v>364</v>
      </c>
      <c r="Q64">
        <v>1251</v>
      </c>
      <c r="R64">
        <v>200</v>
      </c>
      <c r="S64" s="31">
        <f t="shared" si="2"/>
        <v>3.5339805825242721</v>
      </c>
      <c r="T64" s="14">
        <f t="shared" si="1"/>
        <v>52936.121428571423</v>
      </c>
    </row>
    <row r="65" spans="1:20" x14ac:dyDescent="0.25">
      <c r="A65" s="7">
        <v>64</v>
      </c>
      <c r="B65" t="s">
        <v>310</v>
      </c>
      <c r="C65">
        <v>31</v>
      </c>
      <c r="D65">
        <v>25</v>
      </c>
      <c r="E65">
        <v>82</v>
      </c>
      <c r="F65">
        <v>17</v>
      </c>
      <c r="G65">
        <v>3</v>
      </c>
      <c r="H65">
        <v>0</v>
      </c>
      <c r="I65" s="9">
        <v>1479239.1</v>
      </c>
      <c r="J65">
        <v>290.60000000000002</v>
      </c>
      <c r="K65">
        <v>62</v>
      </c>
      <c r="L65">
        <v>67.5</v>
      </c>
      <c r="M65">
        <v>1.77</v>
      </c>
      <c r="N65">
        <v>41.7</v>
      </c>
      <c r="O65">
        <v>6</v>
      </c>
      <c r="P65">
        <v>305</v>
      </c>
      <c r="Q65">
        <v>901</v>
      </c>
      <c r="R65">
        <v>214</v>
      </c>
      <c r="S65" s="31">
        <f t="shared" si="2"/>
        <v>3.7195121951219514</v>
      </c>
      <c r="T65" s="14">
        <f t="shared" si="1"/>
        <v>59169.564000000006</v>
      </c>
    </row>
    <row r="66" spans="1:20" x14ac:dyDescent="0.25">
      <c r="A66" s="7">
        <v>65</v>
      </c>
      <c r="B66" t="s">
        <v>333</v>
      </c>
      <c r="C66">
        <v>33</v>
      </c>
      <c r="D66">
        <v>28</v>
      </c>
      <c r="E66">
        <v>90</v>
      </c>
      <c r="F66">
        <v>17</v>
      </c>
      <c r="G66">
        <v>5</v>
      </c>
      <c r="H66">
        <v>0</v>
      </c>
      <c r="I66" s="9">
        <v>1472349.3</v>
      </c>
      <c r="J66">
        <v>290.3</v>
      </c>
      <c r="K66">
        <v>65.599999999999994</v>
      </c>
      <c r="L66">
        <v>63.7</v>
      </c>
      <c r="M66">
        <v>1.7549999999999999</v>
      </c>
      <c r="N66">
        <v>50.3</v>
      </c>
      <c r="O66">
        <v>6</v>
      </c>
      <c r="P66">
        <v>354</v>
      </c>
      <c r="Q66">
        <v>995</v>
      </c>
      <c r="R66">
        <v>226</v>
      </c>
      <c r="S66" s="31">
        <f t="shared" si="2"/>
        <v>3.9333333333333331</v>
      </c>
      <c r="T66" s="14">
        <f t="shared" si="1"/>
        <v>52583.903571428571</v>
      </c>
    </row>
    <row r="67" spans="1:20" x14ac:dyDescent="0.25">
      <c r="A67" s="7">
        <v>66</v>
      </c>
      <c r="B67" t="s">
        <v>409</v>
      </c>
      <c r="C67">
        <v>29</v>
      </c>
      <c r="D67">
        <v>5</v>
      </c>
      <c r="E67">
        <v>14</v>
      </c>
      <c r="F67">
        <v>2</v>
      </c>
      <c r="G67">
        <v>2</v>
      </c>
      <c r="H67">
        <v>1</v>
      </c>
      <c r="I67" s="9">
        <v>1431426.6</v>
      </c>
      <c r="J67">
        <v>308.39999999999998</v>
      </c>
      <c r="K67">
        <v>70.599999999999994</v>
      </c>
      <c r="L67">
        <v>69.400000000000006</v>
      </c>
      <c r="M67" t="s">
        <v>391</v>
      </c>
      <c r="N67">
        <v>16.7</v>
      </c>
      <c r="O67">
        <v>2</v>
      </c>
      <c r="P67">
        <v>53</v>
      </c>
      <c r="Q67">
        <v>148</v>
      </c>
      <c r="R67">
        <v>45</v>
      </c>
      <c r="S67" s="31">
        <f t="shared" si="2"/>
        <v>3.7857142857142856</v>
      </c>
      <c r="T67" s="14">
        <f t="shared" ref="T67:T130" si="3">I67/D67</f>
        <v>286285.32</v>
      </c>
    </row>
    <row r="68" spans="1:20" x14ac:dyDescent="0.25">
      <c r="A68" s="7">
        <v>67</v>
      </c>
      <c r="B68" t="s">
        <v>327</v>
      </c>
      <c r="C68">
        <v>33</v>
      </c>
      <c r="D68">
        <v>26</v>
      </c>
      <c r="E68">
        <v>84</v>
      </c>
      <c r="F68">
        <v>16</v>
      </c>
      <c r="G68">
        <v>6</v>
      </c>
      <c r="H68">
        <v>0</v>
      </c>
      <c r="I68" s="9">
        <v>1428438</v>
      </c>
      <c r="J68">
        <v>278</v>
      </c>
      <c r="K68">
        <v>63.2</v>
      </c>
      <c r="L68">
        <v>62.2</v>
      </c>
      <c r="M68">
        <v>1.766</v>
      </c>
      <c r="N68">
        <v>54</v>
      </c>
      <c r="O68">
        <v>4</v>
      </c>
      <c r="P68">
        <v>308</v>
      </c>
      <c r="Q68">
        <v>968</v>
      </c>
      <c r="R68">
        <v>215</v>
      </c>
      <c r="S68" s="31">
        <f t="shared" si="2"/>
        <v>3.6666666666666665</v>
      </c>
      <c r="T68" s="14">
        <f t="shared" si="3"/>
        <v>54939.923076923078</v>
      </c>
    </row>
    <row r="69" spans="1:20" x14ac:dyDescent="0.25">
      <c r="A69" s="7">
        <v>68</v>
      </c>
      <c r="B69" t="s">
        <v>50</v>
      </c>
      <c r="C69">
        <v>40</v>
      </c>
      <c r="D69">
        <v>18</v>
      </c>
      <c r="E69">
        <v>56</v>
      </c>
      <c r="F69">
        <v>12</v>
      </c>
      <c r="G69">
        <v>5</v>
      </c>
      <c r="H69">
        <v>0</v>
      </c>
      <c r="I69" s="9">
        <v>1381452.8</v>
      </c>
      <c r="J69">
        <v>292.10000000000002</v>
      </c>
      <c r="K69">
        <v>56.7</v>
      </c>
      <c r="L69">
        <v>61.9</v>
      </c>
      <c r="M69">
        <v>1.75</v>
      </c>
      <c r="N69">
        <v>53.7</v>
      </c>
      <c r="O69">
        <v>5</v>
      </c>
      <c r="P69">
        <v>188</v>
      </c>
      <c r="Q69">
        <v>655</v>
      </c>
      <c r="R69">
        <v>140</v>
      </c>
      <c r="S69" s="31">
        <f t="shared" si="2"/>
        <v>3.3571428571428572</v>
      </c>
      <c r="T69" s="14">
        <f t="shared" si="3"/>
        <v>76747.377777777787</v>
      </c>
    </row>
    <row r="70" spans="1:20" x14ac:dyDescent="0.25">
      <c r="A70" s="7">
        <v>69</v>
      </c>
      <c r="B70" t="s">
        <v>323</v>
      </c>
      <c r="C70">
        <v>27</v>
      </c>
      <c r="D70">
        <v>20</v>
      </c>
      <c r="E70">
        <v>63</v>
      </c>
      <c r="F70">
        <v>13</v>
      </c>
      <c r="G70">
        <v>3</v>
      </c>
      <c r="H70">
        <v>0</v>
      </c>
      <c r="I70" s="9">
        <v>1338926</v>
      </c>
      <c r="J70">
        <v>283.3</v>
      </c>
      <c r="K70">
        <v>63.3</v>
      </c>
      <c r="L70">
        <v>65.3</v>
      </c>
      <c r="M70">
        <v>1.7450000000000001</v>
      </c>
      <c r="N70">
        <v>51.6</v>
      </c>
      <c r="O70">
        <v>2</v>
      </c>
      <c r="P70">
        <v>224</v>
      </c>
      <c r="Q70">
        <v>739</v>
      </c>
      <c r="R70">
        <v>156</v>
      </c>
      <c r="S70" s="31">
        <f t="shared" si="2"/>
        <v>3.5555555555555554</v>
      </c>
      <c r="T70" s="14">
        <f t="shared" si="3"/>
        <v>66946.3</v>
      </c>
    </row>
    <row r="71" spans="1:20" x14ac:dyDescent="0.25">
      <c r="A71" s="7">
        <v>70</v>
      </c>
      <c r="B71" t="s">
        <v>2</v>
      </c>
      <c r="C71">
        <v>48</v>
      </c>
      <c r="D71">
        <v>24</v>
      </c>
      <c r="E71">
        <v>75</v>
      </c>
      <c r="F71">
        <v>17</v>
      </c>
      <c r="G71">
        <v>2</v>
      </c>
      <c r="H71">
        <v>0</v>
      </c>
      <c r="I71" s="9">
        <v>1334262.1000000001</v>
      </c>
      <c r="J71">
        <v>292.3</v>
      </c>
      <c r="K71">
        <v>63.3</v>
      </c>
      <c r="L71">
        <v>68.599999999999994</v>
      </c>
      <c r="M71">
        <v>1.79</v>
      </c>
      <c r="N71">
        <v>51.9</v>
      </c>
      <c r="O71">
        <v>7</v>
      </c>
      <c r="P71">
        <v>265</v>
      </c>
      <c r="Q71">
        <v>826</v>
      </c>
      <c r="R71">
        <v>212</v>
      </c>
      <c r="S71" s="31">
        <f t="shared" si="2"/>
        <v>3.5333333333333332</v>
      </c>
      <c r="T71" s="14">
        <f t="shared" si="3"/>
        <v>55594.254166666673</v>
      </c>
    </row>
    <row r="72" spans="1:20" x14ac:dyDescent="0.25">
      <c r="A72" s="7">
        <v>71</v>
      </c>
      <c r="B72" t="s">
        <v>345</v>
      </c>
      <c r="C72">
        <v>40</v>
      </c>
      <c r="D72">
        <v>21</v>
      </c>
      <c r="E72">
        <v>70</v>
      </c>
      <c r="F72">
        <v>16</v>
      </c>
      <c r="G72">
        <v>2</v>
      </c>
      <c r="H72">
        <v>0</v>
      </c>
      <c r="I72" s="9">
        <v>1301726.3999999999</v>
      </c>
      <c r="J72">
        <v>288.60000000000002</v>
      </c>
      <c r="K72">
        <v>64.3</v>
      </c>
      <c r="L72">
        <v>66</v>
      </c>
      <c r="M72">
        <v>1.764</v>
      </c>
      <c r="N72">
        <v>51.1</v>
      </c>
      <c r="O72">
        <v>4</v>
      </c>
      <c r="P72">
        <v>260</v>
      </c>
      <c r="Q72">
        <v>782</v>
      </c>
      <c r="R72">
        <v>175</v>
      </c>
      <c r="S72" s="31">
        <f t="shared" si="2"/>
        <v>3.7142857142857144</v>
      </c>
      <c r="T72" s="14">
        <f t="shared" si="3"/>
        <v>61986.971428571422</v>
      </c>
    </row>
    <row r="73" spans="1:20" x14ac:dyDescent="0.25">
      <c r="A73" s="7">
        <v>72</v>
      </c>
      <c r="B73" t="s">
        <v>1</v>
      </c>
      <c r="C73">
        <v>36</v>
      </c>
      <c r="D73">
        <v>12</v>
      </c>
      <c r="E73">
        <v>45</v>
      </c>
      <c r="F73">
        <v>10</v>
      </c>
      <c r="G73">
        <v>2</v>
      </c>
      <c r="H73">
        <v>0</v>
      </c>
      <c r="I73" s="9">
        <v>1294764.8</v>
      </c>
      <c r="J73">
        <v>295.8</v>
      </c>
      <c r="K73">
        <v>57.2</v>
      </c>
      <c r="L73">
        <v>64.099999999999994</v>
      </c>
      <c r="M73" t="s">
        <v>391</v>
      </c>
      <c r="N73">
        <v>47.1</v>
      </c>
      <c r="O73">
        <v>4</v>
      </c>
      <c r="P73">
        <v>170</v>
      </c>
      <c r="Q73">
        <v>484</v>
      </c>
      <c r="R73">
        <v>137</v>
      </c>
      <c r="S73" s="31">
        <f t="shared" si="2"/>
        <v>3.7777777777777777</v>
      </c>
      <c r="T73" s="14">
        <f t="shared" si="3"/>
        <v>107897.06666666667</v>
      </c>
    </row>
    <row r="74" spans="1:20" x14ac:dyDescent="0.25">
      <c r="A74" s="7">
        <v>73</v>
      </c>
      <c r="B74" t="s">
        <v>110</v>
      </c>
      <c r="C74">
        <v>40</v>
      </c>
      <c r="D74">
        <v>30</v>
      </c>
      <c r="E74">
        <v>103</v>
      </c>
      <c r="F74">
        <v>21</v>
      </c>
      <c r="G74">
        <v>2</v>
      </c>
      <c r="H74">
        <v>0</v>
      </c>
      <c r="I74" s="9">
        <v>1274057.8999999999</v>
      </c>
      <c r="J74">
        <v>290.2</v>
      </c>
      <c r="K74">
        <v>67.2</v>
      </c>
      <c r="L74">
        <v>72.5</v>
      </c>
      <c r="M74">
        <v>1.8120000000000001</v>
      </c>
      <c r="N74">
        <v>54.4</v>
      </c>
      <c r="O74">
        <v>5</v>
      </c>
      <c r="P74">
        <v>366</v>
      </c>
      <c r="Q74">
        <v>1218</v>
      </c>
      <c r="R74">
        <v>241</v>
      </c>
      <c r="S74" s="31">
        <f t="shared" si="2"/>
        <v>3.5533980582524274</v>
      </c>
      <c r="T74" s="14">
        <f t="shared" si="3"/>
        <v>42468.596666666665</v>
      </c>
    </row>
    <row r="75" spans="1:20" x14ac:dyDescent="0.25">
      <c r="A75" s="7">
        <v>74</v>
      </c>
      <c r="B75" t="s">
        <v>410</v>
      </c>
      <c r="C75" t="s">
        <v>398</v>
      </c>
      <c r="D75">
        <v>28</v>
      </c>
      <c r="E75">
        <v>88</v>
      </c>
      <c r="F75">
        <v>16</v>
      </c>
      <c r="G75">
        <v>4</v>
      </c>
      <c r="H75">
        <v>0</v>
      </c>
      <c r="I75" s="9">
        <v>1272606.1000000001</v>
      </c>
      <c r="J75">
        <v>295.7</v>
      </c>
      <c r="K75">
        <v>58.4</v>
      </c>
      <c r="L75">
        <v>67</v>
      </c>
      <c r="M75">
        <v>1.768</v>
      </c>
      <c r="N75">
        <v>52</v>
      </c>
      <c r="O75">
        <v>10</v>
      </c>
      <c r="P75">
        <v>326</v>
      </c>
      <c r="Q75">
        <v>987</v>
      </c>
      <c r="R75">
        <v>229</v>
      </c>
      <c r="S75" s="31">
        <f t="shared" si="2"/>
        <v>3.7045454545454546</v>
      </c>
      <c r="T75" s="14">
        <f t="shared" si="3"/>
        <v>45450.217857142859</v>
      </c>
    </row>
    <row r="76" spans="1:20" x14ac:dyDescent="0.25">
      <c r="A76" s="7">
        <v>75</v>
      </c>
      <c r="B76" t="s">
        <v>136</v>
      </c>
      <c r="C76">
        <v>42</v>
      </c>
      <c r="D76">
        <v>19</v>
      </c>
      <c r="E76">
        <v>63</v>
      </c>
      <c r="F76">
        <v>15</v>
      </c>
      <c r="G76">
        <v>2</v>
      </c>
      <c r="H76">
        <v>0</v>
      </c>
      <c r="I76" s="9">
        <v>1266439.8</v>
      </c>
      <c r="J76">
        <v>304.5</v>
      </c>
      <c r="K76">
        <v>54.5</v>
      </c>
      <c r="L76">
        <v>65.8</v>
      </c>
      <c r="M76">
        <v>1.7989999999999999</v>
      </c>
      <c r="N76">
        <v>45</v>
      </c>
      <c r="O76">
        <v>4</v>
      </c>
      <c r="P76">
        <v>221</v>
      </c>
      <c r="Q76">
        <v>700</v>
      </c>
      <c r="R76">
        <v>194</v>
      </c>
      <c r="S76" s="31">
        <f t="shared" si="2"/>
        <v>3.5079365079365079</v>
      </c>
      <c r="T76" s="14">
        <f t="shared" si="3"/>
        <v>66654.726315789478</v>
      </c>
    </row>
    <row r="77" spans="1:20" x14ac:dyDescent="0.25">
      <c r="A77" s="7">
        <v>76</v>
      </c>
      <c r="B77" t="s">
        <v>339</v>
      </c>
      <c r="C77">
        <v>31</v>
      </c>
      <c r="D77">
        <v>27</v>
      </c>
      <c r="E77">
        <v>89</v>
      </c>
      <c r="F77">
        <v>17</v>
      </c>
      <c r="G77">
        <v>5</v>
      </c>
      <c r="H77">
        <v>0</v>
      </c>
      <c r="I77" s="9">
        <v>1215743.3999999999</v>
      </c>
      <c r="J77">
        <v>293.3</v>
      </c>
      <c r="K77">
        <v>57.1</v>
      </c>
      <c r="L77">
        <v>65.3</v>
      </c>
      <c r="M77">
        <v>1.7529999999999999</v>
      </c>
      <c r="N77">
        <v>58.7</v>
      </c>
      <c r="O77">
        <v>10</v>
      </c>
      <c r="P77">
        <v>330</v>
      </c>
      <c r="Q77">
        <v>1016</v>
      </c>
      <c r="R77">
        <v>211</v>
      </c>
      <c r="S77" s="31">
        <f t="shared" si="2"/>
        <v>3.707865168539326</v>
      </c>
      <c r="T77" s="14">
        <f t="shared" si="3"/>
        <v>45027.533333333333</v>
      </c>
    </row>
    <row r="78" spans="1:20" x14ac:dyDescent="0.25">
      <c r="A78" s="7">
        <v>77</v>
      </c>
      <c r="B78" t="s">
        <v>0</v>
      </c>
      <c r="C78">
        <v>47</v>
      </c>
      <c r="D78">
        <v>24</v>
      </c>
      <c r="E78">
        <v>79</v>
      </c>
      <c r="F78">
        <v>15</v>
      </c>
      <c r="G78">
        <v>3</v>
      </c>
      <c r="H78">
        <v>0</v>
      </c>
      <c r="I78" s="9">
        <v>1214472</v>
      </c>
      <c r="J78">
        <v>297.7</v>
      </c>
      <c r="K78">
        <v>64.2</v>
      </c>
      <c r="L78">
        <v>70.3</v>
      </c>
      <c r="M78">
        <v>1.8149999999999999</v>
      </c>
      <c r="N78">
        <v>36.9</v>
      </c>
      <c r="O78">
        <v>12</v>
      </c>
      <c r="P78">
        <v>277</v>
      </c>
      <c r="Q78">
        <v>890</v>
      </c>
      <c r="R78">
        <v>214</v>
      </c>
      <c r="S78" s="31">
        <f t="shared" ref="S78:S109" si="4">P78/E78</f>
        <v>3.5063291139240507</v>
      </c>
      <c r="T78" s="14">
        <f t="shared" si="3"/>
        <v>50603</v>
      </c>
    </row>
    <row r="79" spans="1:20" x14ac:dyDescent="0.25">
      <c r="A79" s="7">
        <v>78</v>
      </c>
      <c r="B79" t="s">
        <v>366</v>
      </c>
      <c r="C79">
        <v>27</v>
      </c>
      <c r="D79">
        <v>31</v>
      </c>
      <c r="E79">
        <v>110</v>
      </c>
      <c r="F79">
        <v>24</v>
      </c>
      <c r="G79">
        <v>3</v>
      </c>
      <c r="H79">
        <v>0</v>
      </c>
      <c r="I79" s="9">
        <v>1199672</v>
      </c>
      <c r="J79">
        <v>280.60000000000002</v>
      </c>
      <c r="K79">
        <v>65.099999999999994</v>
      </c>
      <c r="L79">
        <v>64.8</v>
      </c>
      <c r="M79">
        <v>1.7649999999999999</v>
      </c>
      <c r="N79">
        <v>44.7</v>
      </c>
      <c r="O79">
        <v>2</v>
      </c>
      <c r="P79">
        <v>406</v>
      </c>
      <c r="Q79">
        <v>1291</v>
      </c>
      <c r="R79">
        <v>255</v>
      </c>
      <c r="S79" s="31">
        <f t="shared" si="4"/>
        <v>3.6909090909090909</v>
      </c>
      <c r="T79" s="14">
        <f t="shared" si="3"/>
        <v>38699.096774193546</v>
      </c>
    </row>
    <row r="80" spans="1:20" x14ac:dyDescent="0.25">
      <c r="A80" s="7">
        <v>79</v>
      </c>
      <c r="B80" t="s">
        <v>25</v>
      </c>
      <c r="C80">
        <v>36</v>
      </c>
      <c r="D80">
        <v>26</v>
      </c>
      <c r="E80">
        <v>81</v>
      </c>
      <c r="F80">
        <v>15</v>
      </c>
      <c r="G80">
        <v>2</v>
      </c>
      <c r="H80">
        <v>0</v>
      </c>
      <c r="I80" s="9">
        <v>1182735.6000000001</v>
      </c>
      <c r="J80">
        <v>295.5</v>
      </c>
      <c r="K80">
        <v>64.599999999999994</v>
      </c>
      <c r="L80">
        <v>68.2</v>
      </c>
      <c r="M80">
        <v>1.794</v>
      </c>
      <c r="N80">
        <v>45</v>
      </c>
      <c r="O80">
        <v>8</v>
      </c>
      <c r="P80">
        <v>304</v>
      </c>
      <c r="Q80">
        <v>907</v>
      </c>
      <c r="R80">
        <v>219</v>
      </c>
      <c r="S80" s="31">
        <f t="shared" si="4"/>
        <v>3.7530864197530862</v>
      </c>
      <c r="T80" s="14">
        <f t="shared" si="3"/>
        <v>45489.830769230772</v>
      </c>
    </row>
    <row r="81" spans="1:20" x14ac:dyDescent="0.25">
      <c r="A81" s="7">
        <v>80</v>
      </c>
      <c r="B81" t="s">
        <v>143</v>
      </c>
      <c r="C81">
        <v>43</v>
      </c>
      <c r="D81">
        <v>27</v>
      </c>
      <c r="E81">
        <v>97</v>
      </c>
      <c r="F81">
        <v>21</v>
      </c>
      <c r="G81">
        <v>3</v>
      </c>
      <c r="H81">
        <v>0</v>
      </c>
      <c r="I81" s="9">
        <v>1166146</v>
      </c>
      <c r="J81">
        <v>288.7</v>
      </c>
      <c r="K81">
        <v>68.5</v>
      </c>
      <c r="L81">
        <v>66</v>
      </c>
      <c r="M81">
        <v>1.7490000000000001</v>
      </c>
      <c r="N81">
        <v>45.1</v>
      </c>
      <c r="O81">
        <v>9</v>
      </c>
      <c r="P81">
        <v>394</v>
      </c>
      <c r="Q81">
        <v>1057</v>
      </c>
      <c r="R81">
        <v>262</v>
      </c>
      <c r="S81" s="31">
        <f t="shared" si="4"/>
        <v>4.0618556701030926</v>
      </c>
      <c r="T81" s="14">
        <f t="shared" si="3"/>
        <v>43190.592592592591</v>
      </c>
    </row>
    <row r="82" spans="1:20" x14ac:dyDescent="0.25">
      <c r="A82" s="7">
        <v>81</v>
      </c>
      <c r="B82" t="s">
        <v>116</v>
      </c>
      <c r="C82">
        <v>41</v>
      </c>
      <c r="D82">
        <v>25</v>
      </c>
      <c r="E82">
        <v>68</v>
      </c>
      <c r="F82">
        <v>9</v>
      </c>
      <c r="G82">
        <v>3</v>
      </c>
      <c r="H82">
        <v>1</v>
      </c>
      <c r="I82" s="9">
        <v>1158485.1000000001</v>
      </c>
      <c r="J82">
        <v>285.7</v>
      </c>
      <c r="K82">
        <v>63.7</v>
      </c>
      <c r="L82">
        <v>62.3</v>
      </c>
      <c r="M82">
        <v>1.8069999999999999</v>
      </c>
      <c r="N82">
        <v>50</v>
      </c>
      <c r="O82">
        <v>2</v>
      </c>
      <c r="P82">
        <v>224</v>
      </c>
      <c r="Q82">
        <v>797</v>
      </c>
      <c r="R82">
        <v>173</v>
      </c>
      <c r="S82" s="31">
        <f t="shared" si="4"/>
        <v>3.2941176470588234</v>
      </c>
      <c r="T82" s="14">
        <f t="shared" si="3"/>
        <v>46339.404000000002</v>
      </c>
    </row>
    <row r="83" spans="1:20" x14ac:dyDescent="0.25">
      <c r="A83" s="7">
        <v>82</v>
      </c>
      <c r="B83" t="s">
        <v>54</v>
      </c>
      <c r="C83">
        <v>49</v>
      </c>
      <c r="D83">
        <v>25</v>
      </c>
      <c r="E83">
        <v>71</v>
      </c>
      <c r="F83">
        <v>10</v>
      </c>
      <c r="G83">
        <v>1</v>
      </c>
      <c r="H83">
        <v>1</v>
      </c>
      <c r="I83" s="9">
        <v>1138067.3</v>
      </c>
      <c r="J83">
        <v>278.10000000000002</v>
      </c>
      <c r="K83">
        <v>68.3</v>
      </c>
      <c r="L83">
        <v>67.400000000000006</v>
      </c>
      <c r="M83">
        <v>1.821</v>
      </c>
      <c r="N83">
        <v>43.2</v>
      </c>
      <c r="O83">
        <v>9</v>
      </c>
      <c r="P83">
        <v>215</v>
      </c>
      <c r="Q83">
        <v>836</v>
      </c>
      <c r="R83">
        <v>201</v>
      </c>
      <c r="S83" s="31">
        <f t="shared" si="4"/>
        <v>3.028169014084507</v>
      </c>
      <c r="T83" s="14">
        <f t="shared" si="3"/>
        <v>45522.692000000003</v>
      </c>
    </row>
    <row r="84" spans="1:20" x14ac:dyDescent="0.25">
      <c r="A84" s="7">
        <v>83</v>
      </c>
      <c r="B84" t="s">
        <v>16</v>
      </c>
      <c r="C84">
        <v>45</v>
      </c>
      <c r="D84">
        <v>29</v>
      </c>
      <c r="E84">
        <v>99</v>
      </c>
      <c r="F84">
        <v>21</v>
      </c>
      <c r="G84">
        <v>1</v>
      </c>
      <c r="H84">
        <v>0</v>
      </c>
      <c r="I84" s="9">
        <v>1136897.6000000001</v>
      </c>
      <c r="J84">
        <v>279</v>
      </c>
      <c r="K84">
        <v>70.5</v>
      </c>
      <c r="L84">
        <v>64.8</v>
      </c>
      <c r="M84">
        <v>1.7929999999999999</v>
      </c>
      <c r="N84">
        <v>52.3</v>
      </c>
      <c r="O84">
        <v>7</v>
      </c>
      <c r="P84">
        <v>340</v>
      </c>
      <c r="Q84">
        <v>1146</v>
      </c>
      <c r="R84">
        <v>267</v>
      </c>
      <c r="S84" s="31">
        <f t="shared" si="4"/>
        <v>3.4343434343434343</v>
      </c>
      <c r="T84" s="14">
        <f t="shared" si="3"/>
        <v>39203.365517241386</v>
      </c>
    </row>
    <row r="85" spans="1:20" x14ac:dyDescent="0.25">
      <c r="A85" s="7">
        <v>84</v>
      </c>
      <c r="B85" t="s">
        <v>229</v>
      </c>
      <c r="C85">
        <v>34</v>
      </c>
      <c r="D85">
        <v>25</v>
      </c>
      <c r="E85">
        <v>87</v>
      </c>
      <c r="F85">
        <v>18</v>
      </c>
      <c r="G85">
        <v>2</v>
      </c>
      <c r="H85">
        <v>0</v>
      </c>
      <c r="I85" s="9">
        <v>1121695.1000000001</v>
      </c>
      <c r="J85">
        <v>281.89999999999998</v>
      </c>
      <c r="K85">
        <v>69.2</v>
      </c>
      <c r="L85">
        <v>66.7</v>
      </c>
      <c r="M85">
        <v>1.8120000000000001</v>
      </c>
      <c r="N85">
        <v>47.1</v>
      </c>
      <c r="O85">
        <v>9</v>
      </c>
      <c r="P85">
        <v>292</v>
      </c>
      <c r="Q85">
        <v>993</v>
      </c>
      <c r="R85">
        <v>242</v>
      </c>
      <c r="S85" s="31">
        <f t="shared" si="4"/>
        <v>3.3563218390804597</v>
      </c>
      <c r="T85" s="14">
        <f t="shared" si="3"/>
        <v>44867.804000000004</v>
      </c>
    </row>
    <row r="86" spans="1:20" x14ac:dyDescent="0.25">
      <c r="A86" s="7">
        <v>85</v>
      </c>
      <c r="B86" t="s">
        <v>111</v>
      </c>
      <c r="C86">
        <v>47</v>
      </c>
      <c r="D86">
        <v>25</v>
      </c>
      <c r="E86">
        <v>78</v>
      </c>
      <c r="F86">
        <v>14</v>
      </c>
      <c r="G86">
        <v>3</v>
      </c>
      <c r="H86">
        <v>0</v>
      </c>
      <c r="I86" s="9">
        <v>1121250.3</v>
      </c>
      <c r="J86">
        <v>273.60000000000002</v>
      </c>
      <c r="K86">
        <v>70.599999999999994</v>
      </c>
      <c r="L86">
        <v>66</v>
      </c>
      <c r="M86">
        <v>1.7589999999999999</v>
      </c>
      <c r="N86">
        <v>39.1</v>
      </c>
      <c r="O86">
        <v>4</v>
      </c>
      <c r="P86">
        <v>285</v>
      </c>
      <c r="Q86">
        <v>859</v>
      </c>
      <c r="R86">
        <v>220</v>
      </c>
      <c r="S86" s="31">
        <f t="shared" si="4"/>
        <v>3.6538461538461537</v>
      </c>
      <c r="T86" s="14">
        <f t="shared" si="3"/>
        <v>44850.012000000002</v>
      </c>
    </row>
    <row r="87" spans="1:20" x14ac:dyDescent="0.25">
      <c r="A87" s="7">
        <v>86</v>
      </c>
      <c r="B87" t="s">
        <v>369</v>
      </c>
      <c r="C87">
        <v>39</v>
      </c>
      <c r="D87">
        <v>30</v>
      </c>
      <c r="E87">
        <v>91</v>
      </c>
      <c r="F87">
        <v>15</v>
      </c>
      <c r="G87">
        <v>3</v>
      </c>
      <c r="H87">
        <v>0</v>
      </c>
      <c r="I87" s="9">
        <v>1109178.3</v>
      </c>
      <c r="J87">
        <v>286.39999999999998</v>
      </c>
      <c r="K87">
        <v>66.900000000000006</v>
      </c>
      <c r="L87">
        <v>64.900000000000006</v>
      </c>
      <c r="M87">
        <v>1.8320000000000001</v>
      </c>
      <c r="N87">
        <v>40.799999999999997</v>
      </c>
      <c r="O87">
        <v>2</v>
      </c>
      <c r="P87">
        <v>307</v>
      </c>
      <c r="Q87">
        <v>1059</v>
      </c>
      <c r="R87">
        <v>249</v>
      </c>
      <c r="S87" s="31">
        <f t="shared" si="4"/>
        <v>3.3736263736263736</v>
      </c>
      <c r="T87" s="14">
        <f t="shared" si="3"/>
        <v>36972.61</v>
      </c>
    </row>
    <row r="88" spans="1:20" x14ac:dyDescent="0.25">
      <c r="A88" s="7">
        <v>87</v>
      </c>
      <c r="B88" t="s">
        <v>362</v>
      </c>
      <c r="C88">
        <v>36</v>
      </c>
      <c r="D88">
        <v>28</v>
      </c>
      <c r="E88">
        <v>80</v>
      </c>
      <c r="F88">
        <v>12</v>
      </c>
      <c r="G88">
        <v>3</v>
      </c>
      <c r="H88">
        <v>1</v>
      </c>
      <c r="I88" s="9">
        <v>1075874.1000000001</v>
      </c>
      <c r="J88">
        <v>288.89999999999998</v>
      </c>
      <c r="K88">
        <v>60.7</v>
      </c>
      <c r="L88">
        <v>62.5</v>
      </c>
      <c r="M88">
        <v>1.819</v>
      </c>
      <c r="N88">
        <v>48.6</v>
      </c>
      <c r="O88">
        <v>9</v>
      </c>
      <c r="P88">
        <v>247</v>
      </c>
      <c r="Q88">
        <v>923</v>
      </c>
      <c r="R88">
        <v>217</v>
      </c>
      <c r="S88" s="31">
        <f t="shared" si="4"/>
        <v>3.0874999999999999</v>
      </c>
      <c r="T88" s="14">
        <f t="shared" si="3"/>
        <v>38424.075000000004</v>
      </c>
    </row>
    <row r="89" spans="1:20" x14ac:dyDescent="0.25">
      <c r="A89" s="7">
        <v>88</v>
      </c>
      <c r="B89" t="s">
        <v>94</v>
      </c>
      <c r="C89">
        <v>36</v>
      </c>
      <c r="D89">
        <v>27</v>
      </c>
      <c r="E89">
        <v>92</v>
      </c>
      <c r="F89">
        <v>19</v>
      </c>
      <c r="G89">
        <v>2</v>
      </c>
      <c r="H89">
        <v>0</v>
      </c>
      <c r="I89" s="9">
        <v>1035688.44</v>
      </c>
      <c r="J89">
        <v>292.8</v>
      </c>
      <c r="K89">
        <v>65.099999999999994</v>
      </c>
      <c r="L89">
        <v>62.7</v>
      </c>
      <c r="M89">
        <v>1.7909999999999999</v>
      </c>
      <c r="N89">
        <v>38.200000000000003</v>
      </c>
      <c r="O89">
        <v>7</v>
      </c>
      <c r="P89">
        <v>304</v>
      </c>
      <c r="Q89">
        <v>1106</v>
      </c>
      <c r="R89">
        <v>215</v>
      </c>
      <c r="S89" s="31">
        <f t="shared" si="4"/>
        <v>3.3043478260869565</v>
      </c>
      <c r="T89" s="14">
        <f t="shared" si="3"/>
        <v>38358.831111111111</v>
      </c>
    </row>
    <row r="90" spans="1:20" x14ac:dyDescent="0.25">
      <c r="A90" s="7">
        <v>89</v>
      </c>
      <c r="B90" t="s">
        <v>411</v>
      </c>
      <c r="C90">
        <v>42</v>
      </c>
      <c r="D90">
        <v>11</v>
      </c>
      <c r="E90">
        <v>38</v>
      </c>
      <c r="F90">
        <v>10</v>
      </c>
      <c r="G90">
        <v>1</v>
      </c>
      <c r="H90">
        <v>0</v>
      </c>
      <c r="I90" s="9">
        <v>1030919.56</v>
      </c>
      <c r="J90">
        <v>288.8</v>
      </c>
      <c r="K90">
        <v>58.4</v>
      </c>
      <c r="L90">
        <v>61.7</v>
      </c>
      <c r="M90" t="s">
        <v>391</v>
      </c>
      <c r="N90">
        <v>52.7</v>
      </c>
      <c r="O90">
        <v>2</v>
      </c>
      <c r="P90">
        <v>110</v>
      </c>
      <c r="Q90">
        <v>454</v>
      </c>
      <c r="R90">
        <v>104</v>
      </c>
      <c r="S90" s="31">
        <f t="shared" si="4"/>
        <v>2.8947368421052633</v>
      </c>
      <c r="T90" s="14">
        <f t="shared" si="3"/>
        <v>93719.96</v>
      </c>
    </row>
    <row r="91" spans="1:20" x14ac:dyDescent="0.25">
      <c r="A91" s="7">
        <v>90</v>
      </c>
      <c r="B91" t="s">
        <v>42</v>
      </c>
      <c r="C91">
        <v>45</v>
      </c>
      <c r="D91">
        <v>32</v>
      </c>
      <c r="E91">
        <v>105</v>
      </c>
      <c r="F91">
        <v>19</v>
      </c>
      <c r="G91">
        <v>2</v>
      </c>
      <c r="H91">
        <v>0</v>
      </c>
      <c r="I91" s="9">
        <v>1028959.7</v>
      </c>
      <c r="J91">
        <v>278.7</v>
      </c>
      <c r="K91">
        <v>67.400000000000006</v>
      </c>
      <c r="L91">
        <v>66.3</v>
      </c>
      <c r="M91">
        <v>1.776</v>
      </c>
      <c r="N91">
        <v>48.1</v>
      </c>
      <c r="O91">
        <v>3</v>
      </c>
      <c r="P91">
        <v>367</v>
      </c>
      <c r="Q91">
        <v>1227</v>
      </c>
      <c r="R91">
        <v>263</v>
      </c>
      <c r="S91" s="31">
        <f t="shared" si="4"/>
        <v>3.4952380952380953</v>
      </c>
      <c r="T91" s="14">
        <f t="shared" si="3"/>
        <v>32154.990624999999</v>
      </c>
    </row>
    <row r="92" spans="1:20" x14ac:dyDescent="0.25">
      <c r="A92" s="7">
        <v>91</v>
      </c>
      <c r="B92" t="s">
        <v>253</v>
      </c>
      <c r="C92">
        <v>35</v>
      </c>
      <c r="D92">
        <v>28</v>
      </c>
      <c r="E92">
        <v>90</v>
      </c>
      <c r="F92">
        <v>16</v>
      </c>
      <c r="G92">
        <v>4</v>
      </c>
      <c r="H92">
        <v>0</v>
      </c>
      <c r="I92" s="9">
        <v>1028868.94</v>
      </c>
      <c r="J92">
        <v>278.7</v>
      </c>
      <c r="K92">
        <v>63.1</v>
      </c>
      <c r="L92">
        <v>64.5</v>
      </c>
      <c r="M92">
        <v>1.7549999999999999</v>
      </c>
      <c r="N92">
        <v>57.9</v>
      </c>
      <c r="O92">
        <v>4</v>
      </c>
      <c r="P92">
        <v>315</v>
      </c>
      <c r="Q92">
        <v>1056</v>
      </c>
      <c r="R92">
        <v>226</v>
      </c>
      <c r="S92" s="31">
        <f t="shared" si="4"/>
        <v>3.5</v>
      </c>
      <c r="T92" s="14">
        <f t="shared" si="3"/>
        <v>36745.319285714286</v>
      </c>
    </row>
    <row r="93" spans="1:20" x14ac:dyDescent="0.25">
      <c r="A93" s="7">
        <v>92</v>
      </c>
      <c r="B93" t="s">
        <v>10</v>
      </c>
      <c r="C93">
        <v>39</v>
      </c>
      <c r="D93">
        <v>27</v>
      </c>
      <c r="E93">
        <v>88</v>
      </c>
      <c r="F93">
        <v>19</v>
      </c>
      <c r="G93">
        <v>1</v>
      </c>
      <c r="H93">
        <v>0</v>
      </c>
      <c r="I93" s="9">
        <v>1026445.4</v>
      </c>
      <c r="J93">
        <v>277.8</v>
      </c>
      <c r="K93">
        <v>69.5</v>
      </c>
      <c r="L93">
        <v>65.099999999999994</v>
      </c>
      <c r="M93">
        <v>1.7549999999999999</v>
      </c>
      <c r="N93">
        <v>47.7</v>
      </c>
      <c r="O93">
        <v>5</v>
      </c>
      <c r="P93">
        <v>313</v>
      </c>
      <c r="Q93">
        <v>988</v>
      </c>
      <c r="R93">
        <v>258</v>
      </c>
      <c r="S93" s="31">
        <f t="shared" si="4"/>
        <v>3.5568181818181817</v>
      </c>
      <c r="T93" s="14">
        <f t="shared" si="3"/>
        <v>38016.496296296296</v>
      </c>
    </row>
    <row r="94" spans="1:20" x14ac:dyDescent="0.25">
      <c r="A94" s="7">
        <v>93</v>
      </c>
      <c r="B94" t="s">
        <v>13</v>
      </c>
      <c r="C94">
        <v>43</v>
      </c>
      <c r="D94">
        <v>21</v>
      </c>
      <c r="E94">
        <v>70</v>
      </c>
      <c r="F94">
        <v>14</v>
      </c>
      <c r="G94">
        <v>3</v>
      </c>
      <c r="H94">
        <v>0</v>
      </c>
      <c r="I94" s="9">
        <v>1025500.5</v>
      </c>
      <c r="J94">
        <v>283.2</v>
      </c>
      <c r="K94">
        <v>62.7</v>
      </c>
      <c r="L94">
        <v>57.2</v>
      </c>
      <c r="M94">
        <v>1.7609999999999999</v>
      </c>
      <c r="N94">
        <v>46.8</v>
      </c>
      <c r="O94">
        <v>1</v>
      </c>
      <c r="P94">
        <v>243</v>
      </c>
      <c r="Q94">
        <v>821</v>
      </c>
      <c r="R94">
        <v>178</v>
      </c>
      <c r="S94" s="31">
        <f t="shared" si="4"/>
        <v>3.4714285714285715</v>
      </c>
      <c r="T94" s="14">
        <f t="shared" si="3"/>
        <v>48833.357142857145</v>
      </c>
    </row>
    <row r="95" spans="1:20" x14ac:dyDescent="0.25">
      <c r="A95" s="7">
        <v>94</v>
      </c>
      <c r="B95" t="s">
        <v>412</v>
      </c>
      <c r="C95">
        <v>32</v>
      </c>
      <c r="D95">
        <v>31</v>
      </c>
      <c r="E95">
        <v>101</v>
      </c>
      <c r="F95">
        <v>19</v>
      </c>
      <c r="G95">
        <v>2</v>
      </c>
      <c r="H95">
        <v>0</v>
      </c>
      <c r="I95" s="9">
        <v>1005322.6</v>
      </c>
      <c r="J95">
        <v>293.10000000000002</v>
      </c>
      <c r="K95">
        <v>63.7</v>
      </c>
      <c r="L95">
        <v>67.400000000000006</v>
      </c>
      <c r="M95">
        <v>1.7909999999999999</v>
      </c>
      <c r="N95">
        <v>49.2</v>
      </c>
      <c r="O95">
        <v>10</v>
      </c>
      <c r="P95">
        <v>347</v>
      </c>
      <c r="Q95">
        <v>1163</v>
      </c>
      <c r="R95">
        <v>261</v>
      </c>
      <c r="S95" s="31">
        <f t="shared" si="4"/>
        <v>3.4356435643564356</v>
      </c>
      <c r="T95" s="14">
        <f t="shared" si="3"/>
        <v>32429.761290322578</v>
      </c>
    </row>
    <row r="96" spans="1:20" x14ac:dyDescent="0.25">
      <c r="A96" s="7">
        <v>95</v>
      </c>
      <c r="B96" t="s">
        <v>34</v>
      </c>
      <c r="C96">
        <v>38</v>
      </c>
      <c r="D96">
        <v>24</v>
      </c>
      <c r="E96">
        <v>73</v>
      </c>
      <c r="F96">
        <v>12</v>
      </c>
      <c r="G96">
        <v>3</v>
      </c>
      <c r="H96">
        <v>0</v>
      </c>
      <c r="I96" s="9">
        <v>1001581.56</v>
      </c>
      <c r="J96">
        <v>278.3</v>
      </c>
      <c r="K96">
        <v>68.7</v>
      </c>
      <c r="L96">
        <v>61.8</v>
      </c>
      <c r="M96">
        <v>1.7749999999999999</v>
      </c>
      <c r="N96">
        <v>56.9</v>
      </c>
      <c r="O96">
        <v>5</v>
      </c>
      <c r="P96">
        <v>245</v>
      </c>
      <c r="Q96">
        <v>887</v>
      </c>
      <c r="R96">
        <v>162</v>
      </c>
      <c r="S96" s="31">
        <f t="shared" si="4"/>
        <v>3.3561643835616439</v>
      </c>
      <c r="T96" s="14">
        <f t="shared" si="3"/>
        <v>41732.565000000002</v>
      </c>
    </row>
    <row r="97" spans="1:20" x14ac:dyDescent="0.25">
      <c r="A97" s="7">
        <v>96</v>
      </c>
      <c r="B97" t="s">
        <v>131</v>
      </c>
      <c r="C97">
        <v>38</v>
      </c>
      <c r="D97">
        <v>27</v>
      </c>
      <c r="E97">
        <v>93</v>
      </c>
      <c r="F97">
        <v>19</v>
      </c>
      <c r="G97">
        <v>2</v>
      </c>
      <c r="H97">
        <v>0</v>
      </c>
      <c r="I97" s="9">
        <v>989414.56</v>
      </c>
      <c r="J97">
        <v>275.5</v>
      </c>
      <c r="K97">
        <v>59.8</v>
      </c>
      <c r="L97">
        <v>66</v>
      </c>
      <c r="M97">
        <v>1.748</v>
      </c>
      <c r="N97">
        <v>57.5</v>
      </c>
      <c r="O97">
        <v>6</v>
      </c>
      <c r="P97">
        <v>328</v>
      </c>
      <c r="Q97">
        <v>1107</v>
      </c>
      <c r="R97">
        <v>204</v>
      </c>
      <c r="S97" s="31">
        <f t="shared" si="4"/>
        <v>3.5268817204301075</v>
      </c>
      <c r="T97" s="14">
        <f t="shared" si="3"/>
        <v>36644.983703703707</v>
      </c>
    </row>
    <row r="98" spans="1:20" x14ac:dyDescent="0.25">
      <c r="A98" s="7">
        <v>97</v>
      </c>
      <c r="B98" t="s">
        <v>330</v>
      </c>
      <c r="C98">
        <v>30</v>
      </c>
      <c r="D98">
        <v>21</v>
      </c>
      <c r="E98">
        <v>73</v>
      </c>
      <c r="F98">
        <v>16</v>
      </c>
      <c r="G98">
        <v>2</v>
      </c>
      <c r="H98">
        <v>0</v>
      </c>
      <c r="I98" s="9">
        <v>979169.9</v>
      </c>
      <c r="J98">
        <v>296</v>
      </c>
      <c r="K98">
        <v>55.1</v>
      </c>
      <c r="L98">
        <v>65.099999999999994</v>
      </c>
      <c r="M98">
        <v>1.7809999999999999</v>
      </c>
      <c r="N98">
        <v>47.5</v>
      </c>
      <c r="O98">
        <v>10</v>
      </c>
      <c r="P98">
        <v>256</v>
      </c>
      <c r="Q98">
        <v>832</v>
      </c>
      <c r="R98">
        <v>186</v>
      </c>
      <c r="S98" s="31">
        <f t="shared" si="4"/>
        <v>3.506849315068493</v>
      </c>
      <c r="T98" s="14">
        <f t="shared" si="3"/>
        <v>46627.138095238093</v>
      </c>
    </row>
    <row r="99" spans="1:20" x14ac:dyDescent="0.25">
      <c r="A99" s="7">
        <v>98</v>
      </c>
      <c r="B99" t="s">
        <v>262</v>
      </c>
      <c r="C99">
        <v>35</v>
      </c>
      <c r="D99">
        <v>29</v>
      </c>
      <c r="E99">
        <v>90</v>
      </c>
      <c r="F99">
        <v>15</v>
      </c>
      <c r="G99">
        <v>3</v>
      </c>
      <c r="H99">
        <v>0</v>
      </c>
      <c r="I99" s="9">
        <v>975433.3</v>
      </c>
      <c r="J99">
        <v>283</v>
      </c>
      <c r="K99">
        <v>64.5</v>
      </c>
      <c r="L99">
        <v>67.900000000000006</v>
      </c>
      <c r="M99">
        <v>1.8080000000000001</v>
      </c>
      <c r="N99">
        <v>45.5</v>
      </c>
      <c r="O99">
        <v>6</v>
      </c>
      <c r="P99">
        <v>312</v>
      </c>
      <c r="Q99">
        <v>1033</v>
      </c>
      <c r="R99">
        <v>248</v>
      </c>
      <c r="S99" s="31">
        <f t="shared" si="4"/>
        <v>3.4666666666666668</v>
      </c>
      <c r="T99" s="14">
        <f t="shared" si="3"/>
        <v>33635.631034482758</v>
      </c>
    </row>
    <row r="100" spans="1:20" x14ac:dyDescent="0.25">
      <c r="A100" s="7">
        <v>99</v>
      </c>
      <c r="B100" t="s">
        <v>360</v>
      </c>
      <c r="C100">
        <v>26</v>
      </c>
      <c r="D100">
        <v>31</v>
      </c>
      <c r="E100">
        <v>98</v>
      </c>
      <c r="F100">
        <v>18</v>
      </c>
      <c r="G100">
        <v>2</v>
      </c>
      <c r="H100">
        <v>0</v>
      </c>
      <c r="I100" s="9">
        <v>972961.56</v>
      </c>
      <c r="J100">
        <v>285.39999999999998</v>
      </c>
      <c r="K100">
        <v>60.5</v>
      </c>
      <c r="L100">
        <v>66.2</v>
      </c>
      <c r="M100">
        <v>1.7509999999999999</v>
      </c>
      <c r="N100">
        <v>55.1</v>
      </c>
      <c r="O100">
        <v>8</v>
      </c>
      <c r="P100">
        <v>361</v>
      </c>
      <c r="Q100">
        <v>1119</v>
      </c>
      <c r="R100">
        <v>248</v>
      </c>
      <c r="S100" s="31">
        <f t="shared" si="4"/>
        <v>3.6836734693877551</v>
      </c>
      <c r="T100" s="14">
        <f t="shared" si="3"/>
        <v>31385.856774193551</v>
      </c>
    </row>
    <row r="101" spans="1:20" x14ac:dyDescent="0.25">
      <c r="A101" s="7">
        <v>100</v>
      </c>
      <c r="B101" t="s">
        <v>413</v>
      </c>
      <c r="C101">
        <v>31</v>
      </c>
      <c r="D101">
        <v>28</v>
      </c>
      <c r="E101">
        <v>82</v>
      </c>
      <c r="F101">
        <v>13</v>
      </c>
      <c r="G101">
        <v>1</v>
      </c>
      <c r="H101">
        <v>1</v>
      </c>
      <c r="I101" s="9">
        <v>972961.1</v>
      </c>
      <c r="J101">
        <v>294</v>
      </c>
      <c r="K101">
        <v>54.8</v>
      </c>
      <c r="L101">
        <v>57.3</v>
      </c>
      <c r="M101">
        <v>1.794</v>
      </c>
      <c r="N101">
        <v>47.9</v>
      </c>
      <c r="O101">
        <v>9</v>
      </c>
      <c r="P101">
        <v>268</v>
      </c>
      <c r="Q101">
        <v>911</v>
      </c>
      <c r="R101">
        <v>242</v>
      </c>
      <c r="S101" s="31">
        <f t="shared" si="4"/>
        <v>3.2682926829268291</v>
      </c>
      <c r="T101" s="14">
        <f t="shared" si="3"/>
        <v>34748.610714285714</v>
      </c>
    </row>
    <row r="102" spans="1:20" x14ac:dyDescent="0.25">
      <c r="A102" s="7">
        <v>101</v>
      </c>
      <c r="B102" t="s">
        <v>8</v>
      </c>
      <c r="C102">
        <v>37</v>
      </c>
      <c r="D102">
        <v>28</v>
      </c>
      <c r="E102">
        <v>94</v>
      </c>
      <c r="F102">
        <v>21</v>
      </c>
      <c r="G102">
        <v>2</v>
      </c>
      <c r="H102">
        <v>0</v>
      </c>
      <c r="I102" s="9">
        <v>971154</v>
      </c>
      <c r="J102">
        <v>285.10000000000002</v>
      </c>
      <c r="K102">
        <v>69</v>
      </c>
      <c r="L102">
        <v>68.3</v>
      </c>
      <c r="M102">
        <v>1.794</v>
      </c>
      <c r="N102">
        <v>52.7</v>
      </c>
      <c r="O102">
        <v>5</v>
      </c>
      <c r="P102">
        <v>329</v>
      </c>
      <c r="Q102">
        <v>1102</v>
      </c>
      <c r="R102">
        <v>231</v>
      </c>
      <c r="S102" s="31">
        <f t="shared" si="4"/>
        <v>3.5</v>
      </c>
      <c r="T102" s="14">
        <f t="shared" si="3"/>
        <v>34684.071428571428</v>
      </c>
    </row>
    <row r="103" spans="1:20" x14ac:dyDescent="0.25">
      <c r="A103" s="7">
        <v>102</v>
      </c>
      <c r="B103" t="s">
        <v>5</v>
      </c>
      <c r="C103">
        <v>51</v>
      </c>
      <c r="D103">
        <v>20</v>
      </c>
      <c r="E103">
        <v>68</v>
      </c>
      <c r="F103">
        <v>16</v>
      </c>
      <c r="G103">
        <v>1</v>
      </c>
      <c r="H103">
        <v>0</v>
      </c>
      <c r="I103" s="9">
        <v>968810.8</v>
      </c>
      <c r="J103">
        <v>290.60000000000002</v>
      </c>
      <c r="K103">
        <v>68</v>
      </c>
      <c r="L103">
        <v>69</v>
      </c>
      <c r="M103">
        <v>1.825</v>
      </c>
      <c r="N103">
        <v>56.3</v>
      </c>
      <c r="O103">
        <v>9</v>
      </c>
      <c r="P103">
        <v>215</v>
      </c>
      <c r="Q103">
        <v>808</v>
      </c>
      <c r="R103">
        <v>176</v>
      </c>
      <c r="S103" s="31">
        <f t="shared" si="4"/>
        <v>3.1617647058823528</v>
      </c>
      <c r="T103" s="14">
        <f t="shared" si="3"/>
        <v>48440.54</v>
      </c>
    </row>
    <row r="104" spans="1:20" x14ac:dyDescent="0.25">
      <c r="A104" s="7">
        <v>103</v>
      </c>
      <c r="B104" t="s">
        <v>414</v>
      </c>
      <c r="C104" t="s">
        <v>398</v>
      </c>
      <c r="D104">
        <v>26</v>
      </c>
      <c r="E104">
        <v>84</v>
      </c>
      <c r="F104">
        <v>15</v>
      </c>
      <c r="G104">
        <v>2</v>
      </c>
      <c r="H104">
        <v>0</v>
      </c>
      <c r="I104" s="9">
        <v>963592.5</v>
      </c>
      <c r="J104">
        <v>291.3</v>
      </c>
      <c r="K104">
        <v>66.8</v>
      </c>
      <c r="L104">
        <v>65.099999999999994</v>
      </c>
      <c r="M104">
        <v>1.77</v>
      </c>
      <c r="N104">
        <v>46.4</v>
      </c>
      <c r="O104">
        <v>6</v>
      </c>
      <c r="P104">
        <v>295</v>
      </c>
      <c r="Q104">
        <v>962</v>
      </c>
      <c r="R104">
        <v>214</v>
      </c>
      <c r="S104" s="31">
        <f t="shared" si="4"/>
        <v>3.5119047619047619</v>
      </c>
      <c r="T104" s="14">
        <f t="shared" si="3"/>
        <v>37061.25</v>
      </c>
    </row>
    <row r="105" spans="1:20" x14ac:dyDescent="0.25">
      <c r="A105" s="7">
        <v>104</v>
      </c>
      <c r="B105" t="s">
        <v>177</v>
      </c>
      <c r="C105">
        <v>49</v>
      </c>
      <c r="D105">
        <v>22</v>
      </c>
      <c r="E105">
        <v>74</v>
      </c>
      <c r="F105">
        <v>15</v>
      </c>
      <c r="G105">
        <v>3</v>
      </c>
      <c r="H105">
        <v>0</v>
      </c>
      <c r="I105" s="9">
        <v>955083.8</v>
      </c>
      <c r="J105">
        <v>289.2</v>
      </c>
      <c r="K105">
        <v>68</v>
      </c>
      <c r="L105">
        <v>63.1</v>
      </c>
      <c r="M105">
        <v>1.7729999999999999</v>
      </c>
      <c r="N105">
        <v>50.5</v>
      </c>
      <c r="O105">
        <v>5</v>
      </c>
      <c r="P105">
        <v>254</v>
      </c>
      <c r="Q105">
        <v>907</v>
      </c>
      <c r="R105">
        <v>154</v>
      </c>
      <c r="S105" s="31">
        <f t="shared" si="4"/>
        <v>3.4324324324324325</v>
      </c>
      <c r="T105" s="14">
        <f t="shared" si="3"/>
        <v>43412.9</v>
      </c>
    </row>
    <row r="106" spans="1:20" x14ac:dyDescent="0.25">
      <c r="A106" s="7">
        <v>105</v>
      </c>
      <c r="B106" t="s">
        <v>415</v>
      </c>
      <c r="C106" t="s">
        <v>398</v>
      </c>
      <c r="D106">
        <v>28</v>
      </c>
      <c r="E106">
        <v>88</v>
      </c>
      <c r="F106">
        <v>15</v>
      </c>
      <c r="G106">
        <v>3</v>
      </c>
      <c r="H106">
        <v>0</v>
      </c>
      <c r="I106" s="9">
        <v>954011.5</v>
      </c>
      <c r="J106">
        <v>305.7</v>
      </c>
      <c r="K106">
        <v>64.7</v>
      </c>
      <c r="L106">
        <v>66.400000000000006</v>
      </c>
      <c r="M106">
        <v>1.8149999999999999</v>
      </c>
      <c r="N106">
        <v>45.7</v>
      </c>
      <c r="O106">
        <v>5</v>
      </c>
      <c r="P106">
        <v>340</v>
      </c>
      <c r="Q106">
        <v>1004</v>
      </c>
      <c r="R106">
        <v>210</v>
      </c>
      <c r="S106" s="31">
        <f t="shared" si="4"/>
        <v>3.8636363636363638</v>
      </c>
      <c r="T106" s="14">
        <f t="shared" si="3"/>
        <v>34071.839285714283</v>
      </c>
    </row>
    <row r="107" spans="1:20" x14ac:dyDescent="0.25">
      <c r="A107" s="7">
        <v>106</v>
      </c>
      <c r="B107" t="s">
        <v>122</v>
      </c>
      <c r="C107">
        <v>35</v>
      </c>
      <c r="D107">
        <v>27</v>
      </c>
      <c r="E107">
        <v>90</v>
      </c>
      <c r="F107">
        <v>18</v>
      </c>
      <c r="G107">
        <v>3</v>
      </c>
      <c r="H107">
        <v>0</v>
      </c>
      <c r="I107" s="9">
        <v>947587.94</v>
      </c>
      <c r="J107">
        <v>287.10000000000002</v>
      </c>
      <c r="K107">
        <v>65.2</v>
      </c>
      <c r="L107">
        <v>69</v>
      </c>
      <c r="M107">
        <v>1.7609999999999999</v>
      </c>
      <c r="N107">
        <v>62</v>
      </c>
      <c r="O107">
        <v>4</v>
      </c>
      <c r="P107">
        <v>351</v>
      </c>
      <c r="Q107">
        <v>1033</v>
      </c>
      <c r="R107">
        <v>208</v>
      </c>
      <c r="S107" s="31">
        <f t="shared" si="4"/>
        <v>3.9</v>
      </c>
      <c r="T107" s="14">
        <f t="shared" si="3"/>
        <v>35095.849629629629</v>
      </c>
    </row>
    <row r="108" spans="1:20" x14ac:dyDescent="0.25">
      <c r="A108" s="7">
        <v>107</v>
      </c>
      <c r="B108" t="s">
        <v>314</v>
      </c>
      <c r="C108">
        <v>29</v>
      </c>
      <c r="D108">
        <v>27</v>
      </c>
      <c r="E108">
        <v>90</v>
      </c>
      <c r="F108">
        <v>16</v>
      </c>
      <c r="G108">
        <v>4</v>
      </c>
      <c r="H108">
        <v>0</v>
      </c>
      <c r="I108" s="9">
        <v>942082.06</v>
      </c>
      <c r="J108">
        <v>287.2</v>
      </c>
      <c r="K108">
        <v>63</v>
      </c>
      <c r="L108">
        <v>63.1</v>
      </c>
      <c r="M108">
        <v>1.8049999999999999</v>
      </c>
      <c r="N108">
        <v>50.4</v>
      </c>
      <c r="O108">
        <v>2</v>
      </c>
      <c r="P108">
        <v>328</v>
      </c>
      <c r="Q108">
        <v>1027</v>
      </c>
      <c r="R108">
        <v>233</v>
      </c>
      <c r="S108" s="31">
        <f t="shared" si="4"/>
        <v>3.6444444444444444</v>
      </c>
      <c r="T108" s="14">
        <f t="shared" si="3"/>
        <v>34891.928148148152</v>
      </c>
    </row>
    <row r="109" spans="1:20" x14ac:dyDescent="0.25">
      <c r="A109" s="7">
        <v>108</v>
      </c>
      <c r="B109" t="s">
        <v>351</v>
      </c>
      <c r="C109">
        <v>34</v>
      </c>
      <c r="D109">
        <v>27</v>
      </c>
      <c r="E109">
        <v>82</v>
      </c>
      <c r="F109">
        <v>13</v>
      </c>
      <c r="G109">
        <v>2</v>
      </c>
      <c r="H109">
        <v>0</v>
      </c>
      <c r="I109" s="9">
        <v>937986.94</v>
      </c>
      <c r="J109">
        <v>292.89999999999998</v>
      </c>
      <c r="K109">
        <v>51.3</v>
      </c>
      <c r="L109">
        <v>62.7</v>
      </c>
      <c r="M109">
        <v>1.77</v>
      </c>
      <c r="N109">
        <v>43.1</v>
      </c>
      <c r="O109">
        <v>5</v>
      </c>
      <c r="P109">
        <v>298</v>
      </c>
      <c r="Q109">
        <v>930</v>
      </c>
      <c r="R109">
        <v>209</v>
      </c>
      <c r="S109" s="31">
        <f t="shared" si="4"/>
        <v>3.6341463414634148</v>
      </c>
      <c r="T109" s="14">
        <f t="shared" si="3"/>
        <v>34740.257037037038</v>
      </c>
    </row>
    <row r="110" spans="1:20" x14ac:dyDescent="0.25">
      <c r="A110" s="7">
        <v>109</v>
      </c>
      <c r="B110" t="s">
        <v>95</v>
      </c>
      <c r="C110">
        <v>32</v>
      </c>
      <c r="D110">
        <v>15</v>
      </c>
      <c r="E110">
        <v>52</v>
      </c>
      <c r="F110">
        <v>13</v>
      </c>
      <c r="G110">
        <v>1</v>
      </c>
      <c r="H110">
        <v>0</v>
      </c>
      <c r="I110" s="9">
        <v>936845.2</v>
      </c>
      <c r="J110">
        <v>292.7</v>
      </c>
      <c r="K110">
        <v>63.7</v>
      </c>
      <c r="L110">
        <v>66.099999999999994</v>
      </c>
      <c r="M110">
        <v>1.8089999999999999</v>
      </c>
      <c r="N110">
        <v>36.5</v>
      </c>
      <c r="O110">
        <v>2</v>
      </c>
      <c r="P110">
        <v>184</v>
      </c>
      <c r="Q110">
        <v>578</v>
      </c>
      <c r="R110">
        <v>146</v>
      </c>
      <c r="S110" s="31">
        <f t="shared" ref="S110:S121" si="5">P110/E110</f>
        <v>3.5384615384615383</v>
      </c>
      <c r="T110" s="14">
        <f t="shared" si="3"/>
        <v>62456.346666666665</v>
      </c>
    </row>
    <row r="111" spans="1:20" x14ac:dyDescent="0.25">
      <c r="A111" s="7">
        <v>110</v>
      </c>
      <c r="B111" t="s">
        <v>265</v>
      </c>
      <c r="C111">
        <v>31</v>
      </c>
      <c r="D111">
        <v>28</v>
      </c>
      <c r="E111">
        <v>87</v>
      </c>
      <c r="F111">
        <v>16</v>
      </c>
      <c r="G111">
        <v>5</v>
      </c>
      <c r="H111">
        <v>0</v>
      </c>
      <c r="I111" s="9">
        <v>931720.44</v>
      </c>
      <c r="J111">
        <v>290.2</v>
      </c>
      <c r="K111">
        <v>63</v>
      </c>
      <c r="L111">
        <v>60.9</v>
      </c>
      <c r="M111">
        <v>1.7789999999999999</v>
      </c>
      <c r="N111">
        <v>45.4</v>
      </c>
      <c r="O111">
        <v>10</v>
      </c>
      <c r="P111">
        <v>328</v>
      </c>
      <c r="Q111">
        <v>971</v>
      </c>
      <c r="R111">
        <v>215</v>
      </c>
      <c r="S111" s="31">
        <f t="shared" si="5"/>
        <v>3.7701149425287355</v>
      </c>
      <c r="T111" s="14">
        <f t="shared" si="3"/>
        <v>33275.729999999996</v>
      </c>
    </row>
    <row r="112" spans="1:20" x14ac:dyDescent="0.25">
      <c r="A112" s="7">
        <v>111</v>
      </c>
      <c r="B112" t="s">
        <v>295</v>
      </c>
      <c r="C112">
        <v>40</v>
      </c>
      <c r="D112">
        <v>24</v>
      </c>
      <c r="E112">
        <v>71</v>
      </c>
      <c r="F112">
        <v>11</v>
      </c>
      <c r="G112">
        <v>2</v>
      </c>
      <c r="H112">
        <v>0</v>
      </c>
      <c r="I112" s="9">
        <v>919584.2</v>
      </c>
      <c r="J112">
        <v>286.89999999999998</v>
      </c>
      <c r="K112">
        <v>57.1</v>
      </c>
      <c r="L112">
        <v>64.2</v>
      </c>
      <c r="M112">
        <v>1.772</v>
      </c>
      <c r="N112">
        <v>44.2</v>
      </c>
      <c r="O112">
        <v>3</v>
      </c>
      <c r="P112">
        <v>251</v>
      </c>
      <c r="Q112">
        <v>795</v>
      </c>
      <c r="R112">
        <v>186</v>
      </c>
      <c r="S112" s="31">
        <f t="shared" si="5"/>
        <v>3.535211267605634</v>
      </c>
      <c r="T112" s="14">
        <f t="shared" si="3"/>
        <v>38316.008333333331</v>
      </c>
    </row>
    <row r="113" spans="1:20" x14ac:dyDescent="0.25">
      <c r="A113" s="7">
        <v>112</v>
      </c>
      <c r="B113" t="s">
        <v>83</v>
      </c>
      <c r="C113">
        <v>47</v>
      </c>
      <c r="D113">
        <v>23</v>
      </c>
      <c r="E113">
        <v>74</v>
      </c>
      <c r="F113">
        <v>17</v>
      </c>
      <c r="G113">
        <v>1</v>
      </c>
      <c r="H113">
        <v>0</v>
      </c>
      <c r="I113" s="9">
        <v>916527</v>
      </c>
      <c r="J113">
        <v>282</v>
      </c>
      <c r="K113">
        <v>66.5</v>
      </c>
      <c r="L113">
        <v>67.8</v>
      </c>
      <c r="M113">
        <v>1.7709999999999999</v>
      </c>
      <c r="N113">
        <v>57.3</v>
      </c>
      <c r="O113">
        <v>4</v>
      </c>
      <c r="P113">
        <v>261</v>
      </c>
      <c r="Q113">
        <v>864</v>
      </c>
      <c r="R113">
        <v>181</v>
      </c>
      <c r="S113" s="31">
        <f t="shared" si="5"/>
        <v>3.5270270270270272</v>
      </c>
      <c r="T113" s="14">
        <f t="shared" si="3"/>
        <v>39849</v>
      </c>
    </row>
    <row r="114" spans="1:20" x14ac:dyDescent="0.25">
      <c r="A114" s="7">
        <v>113</v>
      </c>
      <c r="B114" t="s">
        <v>43</v>
      </c>
      <c r="C114">
        <v>41</v>
      </c>
      <c r="D114">
        <v>28</v>
      </c>
      <c r="E114">
        <v>81</v>
      </c>
      <c r="F114">
        <v>13</v>
      </c>
      <c r="G114">
        <v>4</v>
      </c>
      <c r="H114">
        <v>0</v>
      </c>
      <c r="I114" s="9">
        <v>904253.06</v>
      </c>
      <c r="J114">
        <v>277.39999999999998</v>
      </c>
      <c r="K114">
        <v>70.3</v>
      </c>
      <c r="L114">
        <v>65</v>
      </c>
      <c r="M114">
        <v>1.8</v>
      </c>
      <c r="N114">
        <v>44.2</v>
      </c>
      <c r="O114">
        <v>7</v>
      </c>
      <c r="P114">
        <v>266</v>
      </c>
      <c r="Q114">
        <v>926</v>
      </c>
      <c r="R114">
        <v>233</v>
      </c>
      <c r="S114" s="31">
        <f t="shared" si="5"/>
        <v>3.2839506172839505</v>
      </c>
      <c r="T114" s="14">
        <f t="shared" si="3"/>
        <v>32294.752142857145</v>
      </c>
    </row>
    <row r="115" spans="1:20" x14ac:dyDescent="0.25">
      <c r="A115" s="7">
        <v>114</v>
      </c>
      <c r="B115" t="s">
        <v>279</v>
      </c>
      <c r="C115">
        <v>38</v>
      </c>
      <c r="D115">
        <v>23</v>
      </c>
      <c r="E115">
        <v>66</v>
      </c>
      <c r="F115">
        <v>11</v>
      </c>
      <c r="G115">
        <v>2</v>
      </c>
      <c r="H115">
        <v>0</v>
      </c>
      <c r="I115" s="9">
        <v>888146.1</v>
      </c>
      <c r="J115">
        <v>292.39999999999998</v>
      </c>
      <c r="K115">
        <v>65.900000000000006</v>
      </c>
      <c r="L115">
        <v>66.5</v>
      </c>
      <c r="M115">
        <v>1.742</v>
      </c>
      <c r="N115">
        <v>47.8</v>
      </c>
      <c r="O115">
        <v>7</v>
      </c>
      <c r="P115">
        <v>265</v>
      </c>
      <c r="Q115">
        <v>717</v>
      </c>
      <c r="R115">
        <v>179</v>
      </c>
      <c r="S115" s="31">
        <f t="shared" si="5"/>
        <v>4.0151515151515156</v>
      </c>
      <c r="T115" s="14">
        <f t="shared" si="3"/>
        <v>38615.047826086957</v>
      </c>
    </row>
    <row r="116" spans="1:20" x14ac:dyDescent="0.25">
      <c r="A116" s="7">
        <v>115</v>
      </c>
      <c r="B116" t="s">
        <v>66</v>
      </c>
      <c r="C116">
        <v>30</v>
      </c>
      <c r="D116">
        <v>26</v>
      </c>
      <c r="E116">
        <v>94</v>
      </c>
      <c r="F116">
        <v>21</v>
      </c>
      <c r="G116">
        <v>2</v>
      </c>
      <c r="H116">
        <v>0</v>
      </c>
      <c r="I116" s="9">
        <v>879317.5</v>
      </c>
      <c r="J116">
        <v>298.89999999999998</v>
      </c>
      <c r="K116">
        <v>56.7</v>
      </c>
      <c r="L116">
        <v>64.599999999999994</v>
      </c>
      <c r="M116">
        <v>1.7350000000000001</v>
      </c>
      <c r="N116">
        <v>54.8</v>
      </c>
      <c r="O116">
        <v>13</v>
      </c>
      <c r="P116">
        <v>353</v>
      </c>
      <c r="Q116">
        <v>1043</v>
      </c>
      <c r="R116">
        <v>238</v>
      </c>
      <c r="S116" s="31">
        <f t="shared" si="5"/>
        <v>3.7553191489361701</v>
      </c>
      <c r="T116" s="14">
        <f t="shared" si="3"/>
        <v>33819.903846153844</v>
      </c>
    </row>
    <row r="117" spans="1:20" x14ac:dyDescent="0.25">
      <c r="A117" s="7">
        <v>116</v>
      </c>
      <c r="B117" t="s">
        <v>305</v>
      </c>
      <c r="C117">
        <v>35</v>
      </c>
      <c r="D117">
        <v>27</v>
      </c>
      <c r="E117">
        <v>88</v>
      </c>
      <c r="F117">
        <v>16</v>
      </c>
      <c r="G117">
        <v>3</v>
      </c>
      <c r="H117">
        <v>0</v>
      </c>
      <c r="I117" s="9">
        <v>872729.1</v>
      </c>
      <c r="J117">
        <v>291.89999999999998</v>
      </c>
      <c r="K117">
        <v>67.099999999999994</v>
      </c>
      <c r="L117">
        <v>63.7</v>
      </c>
      <c r="M117">
        <v>1.8169999999999999</v>
      </c>
      <c r="N117">
        <v>45.6</v>
      </c>
      <c r="O117">
        <v>8</v>
      </c>
      <c r="P117">
        <v>294</v>
      </c>
      <c r="Q117">
        <v>1051</v>
      </c>
      <c r="R117">
        <v>205</v>
      </c>
      <c r="S117" s="31">
        <f t="shared" si="5"/>
        <v>3.3409090909090908</v>
      </c>
      <c r="T117" s="14">
        <f t="shared" si="3"/>
        <v>32323.3</v>
      </c>
    </row>
    <row r="118" spans="1:20" x14ac:dyDescent="0.25">
      <c r="A118" s="7">
        <v>117</v>
      </c>
      <c r="B118" t="s">
        <v>146</v>
      </c>
      <c r="C118">
        <v>38</v>
      </c>
      <c r="D118">
        <v>24</v>
      </c>
      <c r="E118">
        <v>82</v>
      </c>
      <c r="F118">
        <v>17</v>
      </c>
      <c r="G118">
        <v>1</v>
      </c>
      <c r="H118">
        <v>0</v>
      </c>
      <c r="I118" s="9">
        <v>871762.75</v>
      </c>
      <c r="J118">
        <v>280.2</v>
      </c>
      <c r="K118">
        <v>70.400000000000006</v>
      </c>
      <c r="L118">
        <v>66.5</v>
      </c>
      <c r="M118">
        <v>1.78</v>
      </c>
      <c r="N118">
        <v>46.9</v>
      </c>
      <c r="O118">
        <v>5</v>
      </c>
      <c r="P118">
        <v>303</v>
      </c>
      <c r="Q118">
        <v>925</v>
      </c>
      <c r="R118">
        <v>213</v>
      </c>
      <c r="S118" s="31">
        <f t="shared" si="5"/>
        <v>3.6951219512195124</v>
      </c>
      <c r="T118" s="14">
        <f t="shared" si="3"/>
        <v>36323.447916666664</v>
      </c>
    </row>
    <row r="119" spans="1:20" x14ac:dyDescent="0.25">
      <c r="A119" s="7">
        <v>118</v>
      </c>
      <c r="B119" t="s">
        <v>102</v>
      </c>
      <c r="C119">
        <v>46</v>
      </c>
      <c r="D119">
        <v>25</v>
      </c>
      <c r="E119">
        <v>79</v>
      </c>
      <c r="F119">
        <v>14</v>
      </c>
      <c r="G119">
        <v>3</v>
      </c>
      <c r="H119">
        <v>0</v>
      </c>
      <c r="I119" s="9">
        <v>862522.5</v>
      </c>
      <c r="J119">
        <v>281</v>
      </c>
      <c r="K119">
        <v>64.900000000000006</v>
      </c>
      <c r="L119">
        <v>62.7</v>
      </c>
      <c r="M119">
        <v>1.738</v>
      </c>
      <c r="N119">
        <v>54.3</v>
      </c>
      <c r="O119">
        <v>6</v>
      </c>
      <c r="P119">
        <v>293</v>
      </c>
      <c r="Q119">
        <v>892</v>
      </c>
      <c r="R119">
        <v>212</v>
      </c>
      <c r="S119" s="31">
        <f t="shared" si="5"/>
        <v>3.7088607594936707</v>
      </c>
      <c r="T119" s="14">
        <f t="shared" si="3"/>
        <v>34500.9</v>
      </c>
    </row>
    <row r="120" spans="1:20" x14ac:dyDescent="0.25">
      <c r="A120" s="7">
        <v>119</v>
      </c>
      <c r="B120" t="s">
        <v>363</v>
      </c>
      <c r="C120">
        <v>36</v>
      </c>
      <c r="D120">
        <v>32</v>
      </c>
      <c r="E120">
        <v>92</v>
      </c>
      <c r="F120">
        <v>14</v>
      </c>
      <c r="G120">
        <v>1</v>
      </c>
      <c r="H120">
        <v>1</v>
      </c>
      <c r="I120" s="9">
        <v>855900.8</v>
      </c>
      <c r="J120">
        <v>294</v>
      </c>
      <c r="K120">
        <v>57.2</v>
      </c>
      <c r="L120">
        <v>54.9</v>
      </c>
      <c r="M120">
        <v>1.75</v>
      </c>
      <c r="N120">
        <v>52.3</v>
      </c>
      <c r="O120">
        <v>17</v>
      </c>
      <c r="P120">
        <v>307</v>
      </c>
      <c r="Q120">
        <v>1006</v>
      </c>
      <c r="R120">
        <v>266</v>
      </c>
      <c r="S120" s="31">
        <f t="shared" si="5"/>
        <v>3.3369565217391304</v>
      </c>
      <c r="T120" s="14">
        <f t="shared" si="3"/>
        <v>26746.9</v>
      </c>
    </row>
    <row r="121" spans="1:20" x14ac:dyDescent="0.25">
      <c r="A121" s="7">
        <v>120</v>
      </c>
      <c r="B121" t="s">
        <v>416</v>
      </c>
      <c r="C121" t="s">
        <v>398</v>
      </c>
      <c r="D121">
        <v>25</v>
      </c>
      <c r="E121">
        <v>89</v>
      </c>
      <c r="F121">
        <v>19</v>
      </c>
      <c r="G121">
        <v>2</v>
      </c>
      <c r="H121">
        <v>0</v>
      </c>
      <c r="I121" s="9">
        <v>846459.4</v>
      </c>
      <c r="J121">
        <v>281.3</v>
      </c>
      <c r="K121">
        <v>63.4</v>
      </c>
      <c r="L121">
        <v>60.9</v>
      </c>
      <c r="M121">
        <v>1.7729999999999999</v>
      </c>
      <c r="N121">
        <v>52.1</v>
      </c>
      <c r="O121">
        <v>8</v>
      </c>
      <c r="P121">
        <v>315</v>
      </c>
      <c r="Q121">
        <v>1024</v>
      </c>
      <c r="R121">
        <v>230</v>
      </c>
      <c r="S121" s="31">
        <f t="shared" si="5"/>
        <v>3.5393258426966292</v>
      </c>
      <c r="T121" s="14">
        <f t="shared" si="3"/>
        <v>33858.376000000004</v>
      </c>
    </row>
    <row r="122" spans="1:20" x14ac:dyDescent="0.25">
      <c r="A122" s="7">
        <v>121</v>
      </c>
      <c r="B122" t="s">
        <v>147</v>
      </c>
      <c r="C122">
        <v>52</v>
      </c>
      <c r="D122">
        <v>8</v>
      </c>
      <c r="E122">
        <v>27</v>
      </c>
      <c r="F122">
        <v>5</v>
      </c>
      <c r="G122">
        <v>2</v>
      </c>
      <c r="H122">
        <v>0</v>
      </c>
      <c r="I122" s="9">
        <v>839193.3</v>
      </c>
      <c r="J122">
        <v>256.7</v>
      </c>
      <c r="K122">
        <v>76.099999999999994</v>
      </c>
      <c r="L122">
        <v>57.8</v>
      </c>
      <c r="M122" t="s">
        <v>391</v>
      </c>
      <c r="N122">
        <v>72.099999999999994</v>
      </c>
      <c r="O122" t="s">
        <v>391</v>
      </c>
      <c r="P122" t="s">
        <v>391</v>
      </c>
      <c r="Q122" t="s">
        <v>391</v>
      </c>
      <c r="R122" t="s">
        <v>391</v>
      </c>
      <c r="S122" s="31"/>
      <c r="T122" s="14">
        <f t="shared" si="3"/>
        <v>104899.16250000001</v>
      </c>
    </row>
    <row r="123" spans="1:20" x14ac:dyDescent="0.25">
      <c r="A123" s="7">
        <v>122</v>
      </c>
      <c r="B123" t="s">
        <v>98</v>
      </c>
      <c r="C123">
        <v>42</v>
      </c>
      <c r="D123">
        <v>18</v>
      </c>
      <c r="E123">
        <v>54</v>
      </c>
      <c r="F123">
        <v>9</v>
      </c>
      <c r="G123">
        <v>1</v>
      </c>
      <c r="H123">
        <v>0</v>
      </c>
      <c r="I123" s="9">
        <v>832640</v>
      </c>
      <c r="J123">
        <v>281.60000000000002</v>
      </c>
      <c r="K123">
        <v>67.400000000000006</v>
      </c>
      <c r="L123">
        <v>61.3</v>
      </c>
      <c r="M123">
        <v>1.7629999999999999</v>
      </c>
      <c r="N123">
        <v>47</v>
      </c>
      <c r="O123">
        <v>1</v>
      </c>
      <c r="P123">
        <v>192</v>
      </c>
      <c r="Q123">
        <v>661</v>
      </c>
      <c r="R123">
        <v>109</v>
      </c>
      <c r="S123" s="31">
        <f>P123/E123</f>
        <v>3.5555555555555554</v>
      </c>
      <c r="T123" s="14">
        <f t="shared" si="3"/>
        <v>46257.777777777781</v>
      </c>
    </row>
    <row r="124" spans="1:20" x14ac:dyDescent="0.25">
      <c r="A124" s="7">
        <v>123</v>
      </c>
      <c r="B124" t="s">
        <v>60</v>
      </c>
      <c r="C124">
        <v>47</v>
      </c>
      <c r="D124">
        <v>25</v>
      </c>
      <c r="E124">
        <v>86</v>
      </c>
      <c r="F124">
        <v>17</v>
      </c>
      <c r="G124">
        <v>1</v>
      </c>
      <c r="H124">
        <v>0</v>
      </c>
      <c r="I124" s="9">
        <v>818681.5</v>
      </c>
      <c r="J124">
        <v>287.89999999999998</v>
      </c>
      <c r="K124">
        <v>66.900000000000006</v>
      </c>
      <c r="L124">
        <v>72</v>
      </c>
      <c r="M124">
        <v>1.7989999999999999</v>
      </c>
      <c r="N124">
        <v>55.8</v>
      </c>
      <c r="O124">
        <v>10</v>
      </c>
      <c r="P124">
        <v>296</v>
      </c>
      <c r="Q124">
        <v>1041</v>
      </c>
      <c r="R124">
        <v>173</v>
      </c>
      <c r="S124" s="31">
        <f>P124/E124</f>
        <v>3.441860465116279</v>
      </c>
      <c r="T124" s="14">
        <f t="shared" si="3"/>
        <v>32747.26</v>
      </c>
    </row>
    <row r="125" spans="1:20" x14ac:dyDescent="0.25">
      <c r="A125" s="7">
        <v>124</v>
      </c>
      <c r="B125" t="s">
        <v>348</v>
      </c>
      <c r="C125">
        <v>33</v>
      </c>
      <c r="D125">
        <v>26</v>
      </c>
      <c r="E125">
        <v>87</v>
      </c>
      <c r="F125">
        <v>18</v>
      </c>
      <c r="G125">
        <v>3</v>
      </c>
      <c r="H125">
        <v>0</v>
      </c>
      <c r="I125" s="9">
        <v>815961.25</v>
      </c>
      <c r="J125">
        <v>275.8</v>
      </c>
      <c r="K125">
        <v>60.3</v>
      </c>
      <c r="L125">
        <v>57.5</v>
      </c>
      <c r="M125">
        <v>1.7509999999999999</v>
      </c>
      <c r="N125">
        <v>60.4</v>
      </c>
      <c r="O125">
        <v>7</v>
      </c>
      <c r="P125">
        <v>303</v>
      </c>
      <c r="Q125">
        <v>1039</v>
      </c>
      <c r="R125">
        <v>198</v>
      </c>
      <c r="S125" s="31">
        <f>P125/E125</f>
        <v>3.4827586206896552</v>
      </c>
      <c r="T125" s="14">
        <f t="shared" si="3"/>
        <v>31383.125</v>
      </c>
    </row>
    <row r="126" spans="1:20" x14ac:dyDescent="0.25">
      <c r="A126" s="7">
        <v>125</v>
      </c>
      <c r="B126" t="s">
        <v>29</v>
      </c>
      <c r="C126">
        <v>34</v>
      </c>
      <c r="D126">
        <v>24</v>
      </c>
      <c r="E126">
        <v>78</v>
      </c>
      <c r="F126">
        <v>16</v>
      </c>
      <c r="G126">
        <v>1</v>
      </c>
      <c r="H126">
        <v>0</v>
      </c>
      <c r="I126" s="9">
        <v>812136</v>
      </c>
      <c r="J126">
        <v>275.5</v>
      </c>
      <c r="K126">
        <v>70.099999999999994</v>
      </c>
      <c r="L126">
        <v>68</v>
      </c>
      <c r="M126">
        <v>1.8</v>
      </c>
      <c r="N126">
        <v>54.9</v>
      </c>
      <c r="O126">
        <v>2</v>
      </c>
      <c r="P126">
        <v>240</v>
      </c>
      <c r="Q126">
        <v>949</v>
      </c>
      <c r="R126">
        <v>192</v>
      </c>
      <c r="S126" s="31">
        <f>P126/E126</f>
        <v>3.0769230769230771</v>
      </c>
      <c r="T126" s="14">
        <f t="shared" si="3"/>
        <v>33839</v>
      </c>
    </row>
    <row r="127" spans="1:20" x14ac:dyDescent="0.25">
      <c r="A127" s="7">
        <v>126</v>
      </c>
      <c r="B127" t="s">
        <v>417</v>
      </c>
      <c r="C127">
        <v>35</v>
      </c>
      <c r="D127">
        <v>2</v>
      </c>
      <c r="E127">
        <v>6</v>
      </c>
      <c r="F127">
        <v>1</v>
      </c>
      <c r="G127">
        <v>1</v>
      </c>
      <c r="H127">
        <v>0</v>
      </c>
      <c r="I127" s="9">
        <v>810000</v>
      </c>
      <c r="J127">
        <v>288.8</v>
      </c>
      <c r="K127">
        <v>71.599999999999994</v>
      </c>
      <c r="L127">
        <v>59.3</v>
      </c>
      <c r="M127" t="s">
        <v>391</v>
      </c>
      <c r="N127">
        <v>53.9</v>
      </c>
      <c r="O127" t="s">
        <v>391</v>
      </c>
      <c r="P127" t="s">
        <v>391</v>
      </c>
      <c r="Q127" t="s">
        <v>391</v>
      </c>
      <c r="R127" t="s">
        <v>391</v>
      </c>
      <c r="S127" s="31"/>
      <c r="T127" s="14">
        <f t="shared" si="3"/>
        <v>405000</v>
      </c>
    </row>
    <row r="128" spans="1:20" x14ac:dyDescent="0.25">
      <c r="A128" s="7">
        <v>127</v>
      </c>
      <c r="B128" t="s">
        <v>81</v>
      </c>
      <c r="C128">
        <v>47</v>
      </c>
      <c r="D128">
        <v>28</v>
      </c>
      <c r="E128">
        <v>76</v>
      </c>
      <c r="F128">
        <v>11</v>
      </c>
      <c r="G128">
        <v>2</v>
      </c>
      <c r="H128">
        <v>0</v>
      </c>
      <c r="I128" s="9">
        <v>801578.75</v>
      </c>
      <c r="J128">
        <v>279.10000000000002</v>
      </c>
      <c r="K128">
        <v>67.5</v>
      </c>
      <c r="L128">
        <v>59.7</v>
      </c>
      <c r="M128">
        <v>1.7929999999999999</v>
      </c>
      <c r="N128">
        <v>41.7</v>
      </c>
      <c r="O128">
        <v>5</v>
      </c>
      <c r="P128">
        <v>259</v>
      </c>
      <c r="Q128">
        <v>871</v>
      </c>
      <c r="R128">
        <v>197</v>
      </c>
      <c r="S128" s="31">
        <f t="shared" ref="S128:S157" si="6">P128/E128</f>
        <v>3.4078947368421053</v>
      </c>
      <c r="T128" s="14">
        <f t="shared" si="3"/>
        <v>28627.8125</v>
      </c>
    </row>
    <row r="129" spans="1:20" x14ac:dyDescent="0.25">
      <c r="A129" s="7">
        <v>128</v>
      </c>
      <c r="B129" t="s">
        <v>233</v>
      </c>
      <c r="C129">
        <v>34</v>
      </c>
      <c r="D129">
        <v>26</v>
      </c>
      <c r="E129">
        <v>72</v>
      </c>
      <c r="F129">
        <v>10</v>
      </c>
      <c r="G129">
        <v>2</v>
      </c>
      <c r="H129">
        <v>0</v>
      </c>
      <c r="I129" s="9">
        <v>796157.25</v>
      </c>
      <c r="J129">
        <v>288</v>
      </c>
      <c r="K129">
        <v>60</v>
      </c>
      <c r="L129">
        <v>65.900000000000006</v>
      </c>
      <c r="M129">
        <v>1.829</v>
      </c>
      <c r="N129">
        <v>45.6</v>
      </c>
      <c r="O129">
        <v>4</v>
      </c>
      <c r="P129">
        <v>227</v>
      </c>
      <c r="Q129">
        <v>835</v>
      </c>
      <c r="R129">
        <v>195</v>
      </c>
      <c r="S129" s="31">
        <f t="shared" si="6"/>
        <v>3.1527777777777777</v>
      </c>
      <c r="T129" s="14">
        <f t="shared" si="3"/>
        <v>30621.432692307691</v>
      </c>
    </row>
    <row r="130" spans="1:20" x14ac:dyDescent="0.25">
      <c r="A130" s="7">
        <v>129</v>
      </c>
      <c r="B130" t="s">
        <v>121</v>
      </c>
      <c r="C130">
        <v>37</v>
      </c>
      <c r="D130">
        <v>28</v>
      </c>
      <c r="E130">
        <v>87</v>
      </c>
      <c r="F130">
        <v>16</v>
      </c>
      <c r="G130">
        <v>2</v>
      </c>
      <c r="H130">
        <v>0</v>
      </c>
      <c r="I130" s="9">
        <v>789681.4</v>
      </c>
      <c r="J130">
        <v>280.60000000000002</v>
      </c>
      <c r="K130">
        <v>68.900000000000006</v>
      </c>
      <c r="L130">
        <v>67</v>
      </c>
      <c r="M130">
        <v>1.8049999999999999</v>
      </c>
      <c r="N130">
        <v>57.9</v>
      </c>
      <c r="O130">
        <v>4</v>
      </c>
      <c r="P130">
        <v>292</v>
      </c>
      <c r="Q130">
        <v>1050</v>
      </c>
      <c r="R130">
        <v>192</v>
      </c>
      <c r="S130" s="31">
        <f t="shared" si="6"/>
        <v>3.3563218390804597</v>
      </c>
      <c r="T130" s="14">
        <f t="shared" si="3"/>
        <v>28202.907142857144</v>
      </c>
    </row>
    <row r="131" spans="1:20" x14ac:dyDescent="0.25">
      <c r="A131" s="7">
        <v>130</v>
      </c>
      <c r="B131" t="s">
        <v>53</v>
      </c>
      <c r="C131">
        <v>47</v>
      </c>
      <c r="D131">
        <v>19</v>
      </c>
      <c r="E131">
        <v>67</v>
      </c>
      <c r="F131">
        <v>14</v>
      </c>
      <c r="G131">
        <v>2</v>
      </c>
      <c r="H131">
        <v>0</v>
      </c>
      <c r="I131" s="9">
        <v>788754.7</v>
      </c>
      <c r="J131">
        <v>285.60000000000002</v>
      </c>
      <c r="K131">
        <v>75.900000000000006</v>
      </c>
      <c r="L131">
        <v>65.5</v>
      </c>
      <c r="M131">
        <v>1.7869999999999999</v>
      </c>
      <c r="N131">
        <v>41.1</v>
      </c>
      <c r="O131">
        <v>6</v>
      </c>
      <c r="P131">
        <v>241</v>
      </c>
      <c r="Q131">
        <v>791</v>
      </c>
      <c r="R131">
        <v>157</v>
      </c>
      <c r="S131" s="31">
        <f t="shared" si="6"/>
        <v>3.5970149253731343</v>
      </c>
      <c r="T131" s="14">
        <f t="shared" ref="T131:T194" si="7">I131/D131</f>
        <v>41513.405263157889</v>
      </c>
    </row>
    <row r="132" spans="1:20" x14ac:dyDescent="0.25">
      <c r="A132" s="7">
        <v>131</v>
      </c>
      <c r="B132" t="s">
        <v>418</v>
      </c>
      <c r="C132">
        <v>26</v>
      </c>
      <c r="D132">
        <v>29</v>
      </c>
      <c r="E132">
        <v>86</v>
      </c>
      <c r="F132">
        <v>14</v>
      </c>
      <c r="G132">
        <v>1</v>
      </c>
      <c r="H132">
        <v>0</v>
      </c>
      <c r="I132" s="9">
        <v>786976.94</v>
      </c>
      <c r="J132">
        <v>288.2</v>
      </c>
      <c r="K132">
        <v>59.4</v>
      </c>
      <c r="L132">
        <v>64</v>
      </c>
      <c r="M132">
        <v>1.758</v>
      </c>
      <c r="N132">
        <v>49.7</v>
      </c>
      <c r="O132">
        <v>7</v>
      </c>
      <c r="P132">
        <v>323</v>
      </c>
      <c r="Q132">
        <v>935</v>
      </c>
      <c r="R132">
        <v>241</v>
      </c>
      <c r="S132" s="31">
        <f t="shared" si="6"/>
        <v>3.7558139534883721</v>
      </c>
      <c r="T132" s="14">
        <f t="shared" si="7"/>
        <v>27137.135862068964</v>
      </c>
    </row>
    <row r="133" spans="1:20" x14ac:dyDescent="0.25">
      <c r="A133" s="7">
        <v>132</v>
      </c>
      <c r="B133" t="s">
        <v>419</v>
      </c>
      <c r="C133">
        <v>30</v>
      </c>
      <c r="D133">
        <v>8</v>
      </c>
      <c r="E133">
        <v>26</v>
      </c>
      <c r="F133">
        <v>7</v>
      </c>
      <c r="G133">
        <v>1</v>
      </c>
      <c r="H133">
        <v>0</v>
      </c>
      <c r="I133" s="9">
        <v>770018.06</v>
      </c>
      <c r="J133">
        <v>286.39999999999998</v>
      </c>
      <c r="K133">
        <v>69.099999999999994</v>
      </c>
      <c r="L133">
        <v>64.099999999999994</v>
      </c>
      <c r="M133" t="s">
        <v>391</v>
      </c>
      <c r="N133">
        <v>57.1</v>
      </c>
      <c r="O133">
        <v>3</v>
      </c>
      <c r="P133">
        <v>85</v>
      </c>
      <c r="Q133">
        <v>286</v>
      </c>
      <c r="R133">
        <v>79</v>
      </c>
      <c r="S133" s="31">
        <f t="shared" si="6"/>
        <v>3.2692307692307692</v>
      </c>
      <c r="T133" s="14">
        <f t="shared" si="7"/>
        <v>96252.257500000007</v>
      </c>
    </row>
    <row r="134" spans="1:20" x14ac:dyDescent="0.25">
      <c r="A134" s="7">
        <v>133</v>
      </c>
      <c r="B134" t="s">
        <v>311</v>
      </c>
      <c r="C134">
        <v>31</v>
      </c>
      <c r="D134">
        <v>28</v>
      </c>
      <c r="E134">
        <v>86</v>
      </c>
      <c r="F134">
        <v>15</v>
      </c>
      <c r="G134">
        <v>2</v>
      </c>
      <c r="H134">
        <v>0</v>
      </c>
      <c r="I134" s="9">
        <v>753802.4</v>
      </c>
      <c r="J134">
        <v>282.39999999999998</v>
      </c>
      <c r="K134">
        <v>62.6</v>
      </c>
      <c r="L134">
        <v>64.3</v>
      </c>
      <c r="M134">
        <v>1.786</v>
      </c>
      <c r="N134">
        <v>50.8</v>
      </c>
      <c r="O134">
        <v>5</v>
      </c>
      <c r="P134">
        <v>304</v>
      </c>
      <c r="Q134">
        <v>983</v>
      </c>
      <c r="R134">
        <v>217</v>
      </c>
      <c r="S134" s="31">
        <f t="shared" si="6"/>
        <v>3.5348837209302326</v>
      </c>
      <c r="T134" s="14">
        <f t="shared" si="7"/>
        <v>26921.514285714286</v>
      </c>
    </row>
    <row r="135" spans="1:20" x14ac:dyDescent="0.25">
      <c r="A135" s="7">
        <v>134</v>
      </c>
      <c r="B135" t="s">
        <v>23</v>
      </c>
      <c r="C135">
        <v>39</v>
      </c>
      <c r="D135">
        <v>28</v>
      </c>
      <c r="E135">
        <v>87</v>
      </c>
      <c r="F135">
        <v>15</v>
      </c>
      <c r="G135">
        <v>1</v>
      </c>
      <c r="H135">
        <v>0</v>
      </c>
      <c r="I135" s="9">
        <v>753577.5</v>
      </c>
      <c r="J135">
        <v>282</v>
      </c>
      <c r="K135">
        <v>65.5</v>
      </c>
      <c r="L135">
        <v>66.2</v>
      </c>
      <c r="M135">
        <v>1.8069999999999999</v>
      </c>
      <c r="N135">
        <v>60</v>
      </c>
      <c r="O135">
        <v>5</v>
      </c>
      <c r="P135">
        <v>282</v>
      </c>
      <c r="Q135">
        <v>1058</v>
      </c>
      <c r="R135">
        <v>206</v>
      </c>
      <c r="S135" s="31">
        <f t="shared" si="6"/>
        <v>3.2413793103448274</v>
      </c>
      <c r="T135" s="14">
        <f t="shared" si="7"/>
        <v>26913.482142857141</v>
      </c>
    </row>
    <row r="136" spans="1:20" x14ac:dyDescent="0.25">
      <c r="A136" s="7">
        <v>135</v>
      </c>
      <c r="B136" t="s">
        <v>275</v>
      </c>
      <c r="C136">
        <v>32</v>
      </c>
      <c r="D136">
        <v>28</v>
      </c>
      <c r="E136">
        <v>84</v>
      </c>
      <c r="F136">
        <v>14</v>
      </c>
      <c r="G136">
        <v>2</v>
      </c>
      <c r="H136">
        <v>0</v>
      </c>
      <c r="I136" s="9">
        <v>736060</v>
      </c>
      <c r="J136">
        <v>296.3</v>
      </c>
      <c r="K136">
        <v>60.4</v>
      </c>
      <c r="L136">
        <v>71.400000000000006</v>
      </c>
      <c r="M136">
        <v>1.8280000000000001</v>
      </c>
      <c r="N136">
        <v>36.299999999999997</v>
      </c>
      <c r="O136">
        <v>6</v>
      </c>
      <c r="P136">
        <v>277</v>
      </c>
      <c r="Q136">
        <v>998</v>
      </c>
      <c r="R136">
        <v>210</v>
      </c>
      <c r="S136" s="31">
        <f t="shared" si="6"/>
        <v>3.2976190476190474</v>
      </c>
      <c r="T136" s="14">
        <f t="shared" si="7"/>
        <v>26287.857142857141</v>
      </c>
    </row>
    <row r="137" spans="1:20" x14ac:dyDescent="0.25">
      <c r="A137" s="7">
        <v>136</v>
      </c>
      <c r="B137" t="s">
        <v>31</v>
      </c>
      <c r="C137">
        <v>48</v>
      </c>
      <c r="D137">
        <v>29</v>
      </c>
      <c r="E137">
        <v>93</v>
      </c>
      <c r="F137">
        <v>16</v>
      </c>
      <c r="G137">
        <v>3</v>
      </c>
      <c r="H137">
        <v>0</v>
      </c>
      <c r="I137" s="9">
        <v>727352</v>
      </c>
      <c r="J137">
        <v>281.10000000000002</v>
      </c>
      <c r="K137">
        <v>66.5</v>
      </c>
      <c r="L137">
        <v>65</v>
      </c>
      <c r="M137">
        <v>1.786</v>
      </c>
      <c r="N137">
        <v>43.5</v>
      </c>
      <c r="O137">
        <v>9</v>
      </c>
      <c r="P137">
        <v>324</v>
      </c>
      <c r="Q137">
        <v>1074</v>
      </c>
      <c r="R137">
        <v>239</v>
      </c>
      <c r="S137" s="31">
        <f t="shared" si="6"/>
        <v>3.4838709677419355</v>
      </c>
      <c r="T137" s="14">
        <f t="shared" si="7"/>
        <v>25081.103448275862</v>
      </c>
    </row>
    <row r="138" spans="1:20" x14ac:dyDescent="0.25">
      <c r="A138" s="7">
        <v>137</v>
      </c>
      <c r="B138" t="s">
        <v>212</v>
      </c>
      <c r="C138">
        <v>52</v>
      </c>
      <c r="D138">
        <v>17</v>
      </c>
      <c r="E138">
        <v>49</v>
      </c>
      <c r="F138">
        <v>8</v>
      </c>
      <c r="G138">
        <v>2</v>
      </c>
      <c r="H138">
        <v>0</v>
      </c>
      <c r="I138" s="9">
        <v>726630.56</v>
      </c>
      <c r="J138">
        <v>285.8</v>
      </c>
      <c r="K138">
        <v>66.2</v>
      </c>
      <c r="L138">
        <v>65.900000000000006</v>
      </c>
      <c r="M138" t="s">
        <v>391</v>
      </c>
      <c r="N138">
        <v>51.1</v>
      </c>
      <c r="O138">
        <v>1</v>
      </c>
      <c r="P138">
        <v>167</v>
      </c>
      <c r="Q138">
        <v>558</v>
      </c>
      <c r="R138">
        <v>143</v>
      </c>
      <c r="S138" s="31">
        <f t="shared" si="6"/>
        <v>3.4081632653061225</v>
      </c>
      <c r="T138" s="14">
        <f t="shared" si="7"/>
        <v>42742.974117647063</v>
      </c>
    </row>
    <row r="139" spans="1:20" x14ac:dyDescent="0.25">
      <c r="A139" s="7">
        <v>138</v>
      </c>
      <c r="B139" t="s">
        <v>364</v>
      </c>
      <c r="C139">
        <v>29</v>
      </c>
      <c r="D139">
        <v>22</v>
      </c>
      <c r="E139">
        <v>70</v>
      </c>
      <c r="F139">
        <v>13</v>
      </c>
      <c r="G139">
        <v>3</v>
      </c>
      <c r="H139">
        <v>0</v>
      </c>
      <c r="I139" s="9">
        <v>713736.94</v>
      </c>
      <c r="J139">
        <v>284.60000000000002</v>
      </c>
      <c r="K139">
        <v>67.2</v>
      </c>
      <c r="L139">
        <v>64.400000000000006</v>
      </c>
      <c r="M139">
        <v>1.778</v>
      </c>
      <c r="N139">
        <v>57.6</v>
      </c>
      <c r="O139">
        <v>5</v>
      </c>
      <c r="P139">
        <v>259</v>
      </c>
      <c r="Q139">
        <v>806</v>
      </c>
      <c r="R139">
        <v>169</v>
      </c>
      <c r="S139" s="31">
        <f t="shared" si="6"/>
        <v>3.7</v>
      </c>
      <c r="T139" s="14">
        <f t="shared" si="7"/>
        <v>32442.588181818181</v>
      </c>
    </row>
    <row r="140" spans="1:20" x14ac:dyDescent="0.25">
      <c r="A140" s="7">
        <v>139</v>
      </c>
      <c r="B140" t="s">
        <v>22</v>
      </c>
      <c r="C140">
        <v>45</v>
      </c>
      <c r="D140">
        <v>26</v>
      </c>
      <c r="E140">
        <v>79</v>
      </c>
      <c r="F140">
        <v>14</v>
      </c>
      <c r="G140">
        <v>2</v>
      </c>
      <c r="H140">
        <v>0</v>
      </c>
      <c r="I140" s="9">
        <v>701158.3</v>
      </c>
      <c r="J140">
        <v>283.89999999999998</v>
      </c>
      <c r="K140">
        <v>61.4</v>
      </c>
      <c r="L140">
        <v>67.8</v>
      </c>
      <c r="M140">
        <v>1.8</v>
      </c>
      <c r="N140">
        <v>46.5</v>
      </c>
      <c r="O140">
        <v>3</v>
      </c>
      <c r="P140">
        <v>262</v>
      </c>
      <c r="Q140">
        <v>937</v>
      </c>
      <c r="R140">
        <v>191</v>
      </c>
      <c r="S140" s="31">
        <f t="shared" si="6"/>
        <v>3.3164556962025316</v>
      </c>
      <c r="T140" s="14">
        <f t="shared" si="7"/>
        <v>26967.626923076925</v>
      </c>
    </row>
    <row r="141" spans="1:20" x14ac:dyDescent="0.25">
      <c r="A141" s="7">
        <v>140</v>
      </c>
      <c r="B141" t="s">
        <v>306</v>
      </c>
      <c r="C141">
        <v>32</v>
      </c>
      <c r="D141">
        <v>29</v>
      </c>
      <c r="E141">
        <v>79</v>
      </c>
      <c r="F141">
        <v>10</v>
      </c>
      <c r="G141">
        <v>1</v>
      </c>
      <c r="H141">
        <v>0</v>
      </c>
      <c r="I141" s="9">
        <v>684686.75</v>
      </c>
      <c r="J141">
        <v>280.39999999999998</v>
      </c>
      <c r="K141">
        <v>69.3</v>
      </c>
      <c r="L141">
        <v>65.400000000000006</v>
      </c>
      <c r="M141">
        <v>1.7909999999999999</v>
      </c>
      <c r="N141">
        <v>53.2</v>
      </c>
      <c r="O141">
        <v>5</v>
      </c>
      <c r="P141">
        <v>266</v>
      </c>
      <c r="Q141">
        <v>906</v>
      </c>
      <c r="R141">
        <v>198</v>
      </c>
      <c r="S141" s="31">
        <f t="shared" si="6"/>
        <v>3.3670886075949369</v>
      </c>
      <c r="T141" s="14">
        <f t="shared" si="7"/>
        <v>23609.887931034482</v>
      </c>
    </row>
    <row r="142" spans="1:20" x14ac:dyDescent="0.25">
      <c r="A142" s="7">
        <v>141</v>
      </c>
      <c r="B142" t="s">
        <v>294</v>
      </c>
      <c r="C142">
        <v>35</v>
      </c>
      <c r="D142">
        <v>15</v>
      </c>
      <c r="E142">
        <v>44</v>
      </c>
      <c r="F142">
        <v>9</v>
      </c>
      <c r="G142">
        <v>1</v>
      </c>
      <c r="H142">
        <v>0</v>
      </c>
      <c r="I142" s="9">
        <v>683070.4</v>
      </c>
      <c r="J142">
        <v>283.60000000000002</v>
      </c>
      <c r="K142">
        <v>68.400000000000006</v>
      </c>
      <c r="L142">
        <v>62.5</v>
      </c>
      <c r="M142" t="s">
        <v>391</v>
      </c>
      <c r="N142">
        <v>43</v>
      </c>
      <c r="O142">
        <v>6</v>
      </c>
      <c r="P142">
        <v>120</v>
      </c>
      <c r="Q142">
        <v>512</v>
      </c>
      <c r="R142">
        <v>128</v>
      </c>
      <c r="S142" s="31">
        <f t="shared" si="6"/>
        <v>2.7272727272727271</v>
      </c>
      <c r="T142" s="14">
        <f t="shared" si="7"/>
        <v>45538.026666666665</v>
      </c>
    </row>
    <row r="143" spans="1:20" x14ac:dyDescent="0.25">
      <c r="A143" s="7">
        <v>142</v>
      </c>
      <c r="B143" t="s">
        <v>117</v>
      </c>
      <c r="C143">
        <v>35</v>
      </c>
      <c r="D143">
        <v>27</v>
      </c>
      <c r="E143">
        <v>90</v>
      </c>
      <c r="F143">
        <v>18</v>
      </c>
      <c r="G143">
        <v>2</v>
      </c>
      <c r="H143">
        <v>0</v>
      </c>
      <c r="I143" s="9">
        <v>678514.8</v>
      </c>
      <c r="J143">
        <v>277.3</v>
      </c>
      <c r="K143">
        <v>70.900000000000006</v>
      </c>
      <c r="L143">
        <v>62.4</v>
      </c>
      <c r="M143">
        <v>1.7929999999999999</v>
      </c>
      <c r="N143">
        <v>39.799999999999997</v>
      </c>
      <c r="O143">
        <v>10</v>
      </c>
      <c r="P143">
        <v>290</v>
      </c>
      <c r="Q143">
        <v>1082</v>
      </c>
      <c r="R143">
        <v>205</v>
      </c>
      <c r="S143" s="31">
        <f t="shared" si="6"/>
        <v>3.2222222222222223</v>
      </c>
      <c r="T143" s="14">
        <f t="shared" si="7"/>
        <v>25130.177777777779</v>
      </c>
    </row>
    <row r="144" spans="1:20" x14ac:dyDescent="0.25">
      <c r="A144" s="7">
        <v>143</v>
      </c>
      <c r="B144" t="s">
        <v>358</v>
      </c>
      <c r="C144">
        <v>33</v>
      </c>
      <c r="D144">
        <v>28</v>
      </c>
      <c r="E144">
        <v>88</v>
      </c>
      <c r="F144">
        <v>15</v>
      </c>
      <c r="G144">
        <v>2</v>
      </c>
      <c r="H144">
        <v>0</v>
      </c>
      <c r="I144" s="9">
        <v>676431.8</v>
      </c>
      <c r="J144">
        <v>296.8</v>
      </c>
      <c r="K144">
        <v>56</v>
      </c>
      <c r="L144">
        <v>67.7</v>
      </c>
      <c r="M144">
        <v>1.76</v>
      </c>
      <c r="N144">
        <v>45</v>
      </c>
      <c r="O144">
        <v>12</v>
      </c>
      <c r="P144">
        <v>336</v>
      </c>
      <c r="Q144">
        <v>964</v>
      </c>
      <c r="R144">
        <v>236</v>
      </c>
      <c r="S144" s="31">
        <f t="shared" si="6"/>
        <v>3.8181818181818183</v>
      </c>
      <c r="T144" s="14">
        <f t="shared" si="7"/>
        <v>24158.278571428575</v>
      </c>
    </row>
    <row r="145" spans="1:20" x14ac:dyDescent="0.25">
      <c r="A145" s="7">
        <v>144</v>
      </c>
      <c r="B145" t="s">
        <v>129</v>
      </c>
      <c r="C145">
        <v>42</v>
      </c>
      <c r="D145">
        <v>18</v>
      </c>
      <c r="E145">
        <v>62</v>
      </c>
      <c r="F145">
        <v>13</v>
      </c>
      <c r="G145">
        <v>2</v>
      </c>
      <c r="H145">
        <v>0</v>
      </c>
      <c r="I145" s="9">
        <v>666590.9</v>
      </c>
      <c r="J145">
        <v>290.3</v>
      </c>
      <c r="K145">
        <v>65.400000000000006</v>
      </c>
      <c r="L145">
        <v>61.7</v>
      </c>
      <c r="M145">
        <v>1.7529999999999999</v>
      </c>
      <c r="N145">
        <v>51.9</v>
      </c>
      <c r="O145">
        <v>2</v>
      </c>
      <c r="P145">
        <v>250</v>
      </c>
      <c r="Q145">
        <v>698</v>
      </c>
      <c r="R145">
        <v>156</v>
      </c>
      <c r="S145" s="31">
        <f t="shared" si="6"/>
        <v>4.032258064516129</v>
      </c>
      <c r="T145" s="14">
        <f t="shared" si="7"/>
        <v>37032.827777777777</v>
      </c>
    </row>
    <row r="146" spans="1:20" x14ac:dyDescent="0.25">
      <c r="A146" s="7">
        <v>145</v>
      </c>
      <c r="B146" t="s">
        <v>309</v>
      </c>
      <c r="C146">
        <v>36</v>
      </c>
      <c r="D146">
        <v>28</v>
      </c>
      <c r="E146">
        <v>80</v>
      </c>
      <c r="F146">
        <v>12</v>
      </c>
      <c r="G146">
        <v>1</v>
      </c>
      <c r="H146">
        <v>0</v>
      </c>
      <c r="I146" s="9">
        <v>664854.30000000005</v>
      </c>
      <c r="J146">
        <v>293.39999999999998</v>
      </c>
      <c r="K146">
        <v>54.3</v>
      </c>
      <c r="L146">
        <v>66</v>
      </c>
      <c r="M146">
        <v>1.7629999999999999</v>
      </c>
      <c r="N146">
        <v>50.4</v>
      </c>
      <c r="O146">
        <v>8</v>
      </c>
      <c r="P146">
        <v>295</v>
      </c>
      <c r="Q146">
        <v>862</v>
      </c>
      <c r="R146">
        <v>220</v>
      </c>
      <c r="S146" s="31">
        <f t="shared" si="6"/>
        <v>3.6875</v>
      </c>
      <c r="T146" s="14">
        <f t="shared" si="7"/>
        <v>23744.79642857143</v>
      </c>
    </row>
    <row r="147" spans="1:20" x14ac:dyDescent="0.25">
      <c r="A147" s="7">
        <v>146</v>
      </c>
      <c r="B147" t="s">
        <v>65</v>
      </c>
      <c r="C147">
        <v>52</v>
      </c>
      <c r="D147">
        <v>22</v>
      </c>
      <c r="E147">
        <v>74</v>
      </c>
      <c r="F147">
        <v>16</v>
      </c>
      <c r="G147">
        <v>1</v>
      </c>
      <c r="H147">
        <v>0</v>
      </c>
      <c r="I147" s="9">
        <v>662729.93999999994</v>
      </c>
      <c r="J147">
        <v>280</v>
      </c>
      <c r="K147">
        <v>67</v>
      </c>
      <c r="L147">
        <v>62.2</v>
      </c>
      <c r="M147">
        <v>1.7849999999999999</v>
      </c>
      <c r="N147">
        <v>54.3</v>
      </c>
      <c r="O147">
        <v>5</v>
      </c>
      <c r="P147">
        <v>253</v>
      </c>
      <c r="Q147">
        <v>888</v>
      </c>
      <c r="R147">
        <v>162</v>
      </c>
      <c r="S147" s="31">
        <f t="shared" si="6"/>
        <v>3.4189189189189189</v>
      </c>
      <c r="T147" s="14">
        <f t="shared" si="7"/>
        <v>30124.088181818181</v>
      </c>
    </row>
    <row r="148" spans="1:20" x14ac:dyDescent="0.25">
      <c r="A148" s="7">
        <v>147</v>
      </c>
      <c r="B148" t="s">
        <v>315</v>
      </c>
      <c r="C148">
        <v>29</v>
      </c>
      <c r="D148">
        <v>31</v>
      </c>
      <c r="E148">
        <v>109</v>
      </c>
      <c r="F148">
        <v>23</v>
      </c>
      <c r="G148">
        <v>1</v>
      </c>
      <c r="H148">
        <v>0</v>
      </c>
      <c r="I148" s="9">
        <v>658815</v>
      </c>
      <c r="J148">
        <v>291.39999999999998</v>
      </c>
      <c r="K148">
        <v>66.7</v>
      </c>
      <c r="L148">
        <v>65.099999999999994</v>
      </c>
      <c r="M148">
        <v>1.796</v>
      </c>
      <c r="N148">
        <v>52.3</v>
      </c>
      <c r="O148">
        <v>6</v>
      </c>
      <c r="P148">
        <v>387</v>
      </c>
      <c r="Q148">
        <v>1261</v>
      </c>
      <c r="R148">
        <v>267</v>
      </c>
      <c r="S148" s="31">
        <f t="shared" si="6"/>
        <v>3.5504587155963301</v>
      </c>
      <c r="T148" s="14">
        <f t="shared" si="7"/>
        <v>21252.096774193549</v>
      </c>
    </row>
    <row r="149" spans="1:20" x14ac:dyDescent="0.25">
      <c r="A149" s="7">
        <v>148</v>
      </c>
      <c r="B149" t="s">
        <v>76</v>
      </c>
      <c r="C149">
        <v>46</v>
      </c>
      <c r="D149">
        <v>29</v>
      </c>
      <c r="E149">
        <v>90</v>
      </c>
      <c r="F149">
        <v>15</v>
      </c>
      <c r="G149">
        <v>1</v>
      </c>
      <c r="H149">
        <v>0</v>
      </c>
      <c r="I149" s="9">
        <v>642542.80000000005</v>
      </c>
      <c r="J149">
        <v>288.60000000000002</v>
      </c>
      <c r="K149">
        <v>67.400000000000006</v>
      </c>
      <c r="L149">
        <v>65.8</v>
      </c>
      <c r="M149">
        <v>1.782</v>
      </c>
      <c r="N149">
        <v>51.8</v>
      </c>
      <c r="O149">
        <v>9</v>
      </c>
      <c r="P149">
        <v>306</v>
      </c>
      <c r="Q149">
        <v>1058</v>
      </c>
      <c r="R149">
        <v>223</v>
      </c>
      <c r="S149" s="31">
        <f t="shared" si="6"/>
        <v>3.4</v>
      </c>
      <c r="T149" s="14">
        <f t="shared" si="7"/>
        <v>22156.64827586207</v>
      </c>
    </row>
    <row r="150" spans="1:20" x14ac:dyDescent="0.25">
      <c r="A150" s="7">
        <v>149</v>
      </c>
      <c r="B150" t="s">
        <v>72</v>
      </c>
      <c r="C150">
        <v>45</v>
      </c>
      <c r="D150">
        <v>26</v>
      </c>
      <c r="E150">
        <v>78</v>
      </c>
      <c r="F150">
        <v>14</v>
      </c>
      <c r="G150">
        <v>2</v>
      </c>
      <c r="H150">
        <v>0</v>
      </c>
      <c r="I150" s="9">
        <v>642230.80000000005</v>
      </c>
      <c r="J150">
        <v>284</v>
      </c>
      <c r="K150">
        <v>70.3</v>
      </c>
      <c r="L150">
        <v>62.5</v>
      </c>
      <c r="M150">
        <v>1.835</v>
      </c>
      <c r="N150">
        <v>50</v>
      </c>
      <c r="O150">
        <v>9</v>
      </c>
      <c r="P150">
        <v>249</v>
      </c>
      <c r="Q150">
        <v>910</v>
      </c>
      <c r="R150">
        <v>218</v>
      </c>
      <c r="S150" s="31">
        <f t="shared" si="6"/>
        <v>3.1923076923076925</v>
      </c>
      <c r="T150" s="14">
        <f t="shared" si="7"/>
        <v>24701.184615384616</v>
      </c>
    </row>
    <row r="151" spans="1:20" x14ac:dyDescent="0.25">
      <c r="A151" s="7">
        <v>150</v>
      </c>
      <c r="B151" t="s">
        <v>206</v>
      </c>
      <c r="C151">
        <v>37</v>
      </c>
      <c r="D151">
        <v>32</v>
      </c>
      <c r="E151">
        <v>99</v>
      </c>
      <c r="F151">
        <v>17</v>
      </c>
      <c r="G151">
        <v>1</v>
      </c>
      <c r="H151">
        <v>0</v>
      </c>
      <c r="I151" s="9">
        <v>641796.56000000006</v>
      </c>
      <c r="J151">
        <v>285.89999999999998</v>
      </c>
      <c r="K151">
        <v>59.3</v>
      </c>
      <c r="L151">
        <v>62.1</v>
      </c>
      <c r="M151">
        <v>1.776</v>
      </c>
      <c r="N151">
        <v>52.3</v>
      </c>
      <c r="O151">
        <v>9</v>
      </c>
      <c r="P151">
        <v>346</v>
      </c>
      <c r="Q151">
        <v>1121</v>
      </c>
      <c r="R151">
        <v>269</v>
      </c>
      <c r="S151" s="31">
        <f t="shared" si="6"/>
        <v>3.4949494949494948</v>
      </c>
      <c r="T151" s="14">
        <f t="shared" si="7"/>
        <v>20056.142500000002</v>
      </c>
    </row>
    <row r="152" spans="1:20" x14ac:dyDescent="0.25">
      <c r="A152" s="7">
        <v>151</v>
      </c>
      <c r="B152" t="s">
        <v>277</v>
      </c>
      <c r="C152">
        <v>36</v>
      </c>
      <c r="D152">
        <v>27</v>
      </c>
      <c r="E152">
        <v>86</v>
      </c>
      <c r="F152">
        <v>16</v>
      </c>
      <c r="G152">
        <v>1</v>
      </c>
      <c r="H152">
        <v>0</v>
      </c>
      <c r="I152" s="9">
        <v>636179.56000000006</v>
      </c>
      <c r="J152">
        <v>279.5</v>
      </c>
      <c r="K152">
        <v>61</v>
      </c>
      <c r="L152">
        <v>63.2</v>
      </c>
      <c r="M152">
        <v>1.7809999999999999</v>
      </c>
      <c r="N152">
        <v>57.2</v>
      </c>
      <c r="O152">
        <v>5</v>
      </c>
      <c r="P152">
        <v>279</v>
      </c>
      <c r="Q152">
        <v>998</v>
      </c>
      <c r="R152">
        <v>229</v>
      </c>
      <c r="S152" s="31">
        <f t="shared" si="6"/>
        <v>3.2441860465116279</v>
      </c>
      <c r="T152" s="14">
        <f t="shared" si="7"/>
        <v>23562.205925925929</v>
      </c>
    </row>
    <row r="153" spans="1:20" x14ac:dyDescent="0.25">
      <c r="A153" s="7">
        <v>152</v>
      </c>
      <c r="B153" t="s">
        <v>420</v>
      </c>
      <c r="C153">
        <v>37</v>
      </c>
      <c r="D153">
        <v>25</v>
      </c>
      <c r="E153">
        <v>73</v>
      </c>
      <c r="F153">
        <v>11</v>
      </c>
      <c r="G153">
        <v>1</v>
      </c>
      <c r="H153">
        <v>0</v>
      </c>
      <c r="I153" s="9">
        <v>620262.1</v>
      </c>
      <c r="J153">
        <v>294</v>
      </c>
      <c r="K153">
        <v>58.9</v>
      </c>
      <c r="L153">
        <v>65.599999999999994</v>
      </c>
      <c r="M153">
        <v>1.8180000000000001</v>
      </c>
      <c r="N153">
        <v>36.4</v>
      </c>
      <c r="O153">
        <v>3</v>
      </c>
      <c r="P153">
        <v>264</v>
      </c>
      <c r="Q153">
        <v>825</v>
      </c>
      <c r="R153">
        <v>197</v>
      </c>
      <c r="S153" s="31">
        <f t="shared" si="6"/>
        <v>3.6164383561643834</v>
      </c>
      <c r="T153" s="14">
        <f t="shared" si="7"/>
        <v>24810.484</v>
      </c>
    </row>
    <row r="154" spans="1:20" x14ac:dyDescent="0.25">
      <c r="A154" s="7">
        <v>153</v>
      </c>
      <c r="B154" t="s">
        <v>307</v>
      </c>
      <c r="C154">
        <v>33</v>
      </c>
      <c r="D154">
        <v>29</v>
      </c>
      <c r="E154">
        <v>91</v>
      </c>
      <c r="F154">
        <v>16</v>
      </c>
      <c r="G154">
        <v>2</v>
      </c>
      <c r="H154">
        <v>0</v>
      </c>
      <c r="I154" s="9">
        <v>605865.80000000005</v>
      </c>
      <c r="J154">
        <v>273.3</v>
      </c>
      <c r="K154">
        <v>70.3</v>
      </c>
      <c r="L154">
        <v>62.6</v>
      </c>
      <c r="M154">
        <v>1.742</v>
      </c>
      <c r="N154">
        <v>50</v>
      </c>
      <c r="O154">
        <v>4</v>
      </c>
      <c r="P154">
        <v>341</v>
      </c>
      <c r="Q154">
        <v>1033</v>
      </c>
      <c r="R154">
        <v>230</v>
      </c>
      <c r="S154" s="31">
        <f t="shared" si="6"/>
        <v>3.7472527472527473</v>
      </c>
      <c r="T154" s="14">
        <f t="shared" si="7"/>
        <v>20891.924137931037</v>
      </c>
    </row>
    <row r="155" spans="1:20" x14ac:dyDescent="0.25">
      <c r="A155" s="7">
        <v>154</v>
      </c>
      <c r="B155" t="s">
        <v>41</v>
      </c>
      <c r="C155">
        <v>47</v>
      </c>
      <c r="D155">
        <v>26</v>
      </c>
      <c r="E155">
        <v>77</v>
      </c>
      <c r="F155">
        <v>13</v>
      </c>
      <c r="G155">
        <v>1</v>
      </c>
      <c r="H155">
        <v>0</v>
      </c>
      <c r="I155" s="9">
        <v>603195</v>
      </c>
      <c r="J155">
        <v>287.7</v>
      </c>
      <c r="K155">
        <v>59.9</v>
      </c>
      <c r="L155">
        <v>67.7</v>
      </c>
      <c r="M155">
        <v>1.7909999999999999</v>
      </c>
      <c r="N155">
        <v>50.7</v>
      </c>
      <c r="O155">
        <v>6</v>
      </c>
      <c r="P155">
        <v>263</v>
      </c>
      <c r="Q155">
        <v>883</v>
      </c>
      <c r="R155">
        <v>210</v>
      </c>
      <c r="S155" s="31">
        <f t="shared" si="6"/>
        <v>3.4155844155844157</v>
      </c>
      <c r="T155" s="14">
        <f t="shared" si="7"/>
        <v>23199.807692307691</v>
      </c>
    </row>
    <row r="156" spans="1:20" x14ac:dyDescent="0.25">
      <c r="A156" s="7">
        <v>155</v>
      </c>
      <c r="B156" t="s">
        <v>325</v>
      </c>
      <c r="C156">
        <v>39</v>
      </c>
      <c r="D156">
        <v>24</v>
      </c>
      <c r="E156">
        <v>77</v>
      </c>
      <c r="F156">
        <v>14</v>
      </c>
      <c r="G156">
        <v>2</v>
      </c>
      <c r="H156">
        <v>0</v>
      </c>
      <c r="I156" s="9">
        <v>588290.69999999995</v>
      </c>
      <c r="J156">
        <v>288.10000000000002</v>
      </c>
      <c r="K156">
        <v>63.1</v>
      </c>
      <c r="L156">
        <v>62.9</v>
      </c>
      <c r="M156">
        <v>1.786</v>
      </c>
      <c r="N156">
        <v>50</v>
      </c>
      <c r="O156">
        <v>4</v>
      </c>
      <c r="P156">
        <v>275</v>
      </c>
      <c r="Q156">
        <v>871</v>
      </c>
      <c r="R156">
        <v>216</v>
      </c>
      <c r="S156" s="31">
        <f t="shared" si="6"/>
        <v>3.5714285714285716</v>
      </c>
      <c r="T156" s="14">
        <f t="shared" si="7"/>
        <v>24512.112499999999</v>
      </c>
    </row>
    <row r="157" spans="1:20" x14ac:dyDescent="0.25">
      <c r="A157" s="7">
        <v>156</v>
      </c>
      <c r="B157" t="s">
        <v>246</v>
      </c>
      <c r="C157">
        <v>36</v>
      </c>
      <c r="D157">
        <v>21</v>
      </c>
      <c r="E157">
        <v>64</v>
      </c>
      <c r="F157">
        <v>11</v>
      </c>
      <c r="G157">
        <v>3</v>
      </c>
      <c r="H157">
        <v>0</v>
      </c>
      <c r="I157" s="9">
        <v>574615.69999999995</v>
      </c>
      <c r="J157">
        <v>302.5</v>
      </c>
      <c r="K157">
        <v>65.900000000000006</v>
      </c>
      <c r="L157">
        <v>65</v>
      </c>
      <c r="M157">
        <v>1.8049999999999999</v>
      </c>
      <c r="N157">
        <v>46.5</v>
      </c>
      <c r="O157">
        <v>9</v>
      </c>
      <c r="P157">
        <v>241</v>
      </c>
      <c r="Q157">
        <v>708</v>
      </c>
      <c r="R157">
        <v>167</v>
      </c>
      <c r="S157" s="31">
        <f t="shared" si="6"/>
        <v>3.765625</v>
      </c>
      <c r="T157" s="14">
        <f t="shared" si="7"/>
        <v>27362.652380952379</v>
      </c>
    </row>
    <row r="158" spans="1:20" x14ac:dyDescent="0.25">
      <c r="A158" s="7">
        <v>157</v>
      </c>
      <c r="B158" t="s">
        <v>421</v>
      </c>
      <c r="C158">
        <v>29</v>
      </c>
      <c r="D158">
        <v>8</v>
      </c>
      <c r="E158">
        <v>24</v>
      </c>
      <c r="F158">
        <v>6</v>
      </c>
      <c r="G158">
        <v>1</v>
      </c>
      <c r="H158">
        <v>0</v>
      </c>
      <c r="I158" s="9">
        <v>568696.30000000005</v>
      </c>
      <c r="J158">
        <v>285.3</v>
      </c>
      <c r="K158">
        <v>72.7</v>
      </c>
      <c r="L158">
        <v>70.599999999999994</v>
      </c>
      <c r="M158" t="s">
        <v>391</v>
      </c>
      <c r="N158">
        <v>35.5</v>
      </c>
      <c r="O158" t="s">
        <v>391</v>
      </c>
      <c r="P158" t="s">
        <v>391</v>
      </c>
      <c r="Q158" t="s">
        <v>391</v>
      </c>
      <c r="R158" t="s">
        <v>391</v>
      </c>
      <c r="S158" s="31"/>
      <c r="T158" s="14">
        <f t="shared" si="7"/>
        <v>71087.037500000006</v>
      </c>
    </row>
    <row r="159" spans="1:20" x14ac:dyDescent="0.25">
      <c r="A159" s="7">
        <v>158</v>
      </c>
      <c r="B159" t="s">
        <v>336</v>
      </c>
      <c r="C159">
        <v>31</v>
      </c>
      <c r="D159">
        <v>27</v>
      </c>
      <c r="E159">
        <v>85</v>
      </c>
      <c r="F159">
        <v>17</v>
      </c>
      <c r="G159">
        <v>1</v>
      </c>
      <c r="H159">
        <v>0</v>
      </c>
      <c r="I159" s="9">
        <v>563728.69999999995</v>
      </c>
      <c r="J159">
        <v>289.7</v>
      </c>
      <c r="K159">
        <v>63.5</v>
      </c>
      <c r="L159">
        <v>67.099999999999994</v>
      </c>
      <c r="M159">
        <v>1.7789999999999999</v>
      </c>
      <c r="N159">
        <v>47.9</v>
      </c>
      <c r="O159">
        <v>10</v>
      </c>
      <c r="P159">
        <v>310</v>
      </c>
      <c r="Q159">
        <v>938</v>
      </c>
      <c r="R159">
        <v>242</v>
      </c>
      <c r="S159" s="31">
        <f t="shared" ref="S159:S201" si="8">P159/E159</f>
        <v>3.6470588235294117</v>
      </c>
      <c r="T159" s="14">
        <f t="shared" si="7"/>
        <v>20878.840740740739</v>
      </c>
    </row>
    <row r="160" spans="1:20" x14ac:dyDescent="0.25">
      <c r="A160" s="7">
        <v>159</v>
      </c>
      <c r="B160" t="s">
        <v>3</v>
      </c>
      <c r="C160">
        <v>41</v>
      </c>
      <c r="D160">
        <v>19</v>
      </c>
      <c r="E160">
        <v>57</v>
      </c>
      <c r="F160">
        <v>11</v>
      </c>
      <c r="G160">
        <v>1</v>
      </c>
      <c r="H160">
        <v>0</v>
      </c>
      <c r="I160" s="9">
        <v>559092</v>
      </c>
      <c r="J160">
        <v>273.89999999999998</v>
      </c>
      <c r="K160">
        <v>53.8</v>
      </c>
      <c r="L160">
        <v>57.9</v>
      </c>
      <c r="M160">
        <v>1.7609999999999999</v>
      </c>
      <c r="N160">
        <v>59.5</v>
      </c>
      <c r="O160">
        <v>6</v>
      </c>
      <c r="P160">
        <v>179</v>
      </c>
      <c r="Q160">
        <v>643</v>
      </c>
      <c r="R160">
        <v>175</v>
      </c>
      <c r="S160" s="31">
        <f t="shared" si="8"/>
        <v>3.1403508771929824</v>
      </c>
      <c r="T160" s="14">
        <f t="shared" si="7"/>
        <v>29425.894736842107</v>
      </c>
    </row>
    <row r="161" spans="1:20" x14ac:dyDescent="0.25">
      <c r="A161" s="7">
        <v>160</v>
      </c>
      <c r="B161" t="s">
        <v>268</v>
      </c>
      <c r="C161">
        <v>37</v>
      </c>
      <c r="D161">
        <v>23</v>
      </c>
      <c r="E161">
        <v>72</v>
      </c>
      <c r="F161">
        <v>14</v>
      </c>
      <c r="G161">
        <v>1</v>
      </c>
      <c r="H161">
        <v>0</v>
      </c>
      <c r="I161" s="9">
        <v>557504.1</v>
      </c>
      <c r="J161">
        <v>290.8</v>
      </c>
      <c r="K161">
        <v>66.3</v>
      </c>
      <c r="L161">
        <v>68.5</v>
      </c>
      <c r="M161">
        <v>1.8069999999999999</v>
      </c>
      <c r="N161">
        <v>44.5</v>
      </c>
      <c r="O161">
        <v>5</v>
      </c>
      <c r="P161">
        <v>250</v>
      </c>
      <c r="Q161">
        <v>840</v>
      </c>
      <c r="R161">
        <v>173</v>
      </c>
      <c r="S161" s="31">
        <f t="shared" si="8"/>
        <v>3.4722222222222223</v>
      </c>
      <c r="T161" s="14">
        <f t="shared" si="7"/>
        <v>24239.308695652173</v>
      </c>
    </row>
    <row r="162" spans="1:20" x14ac:dyDescent="0.25">
      <c r="A162" s="7">
        <v>161</v>
      </c>
      <c r="B162" t="s">
        <v>422</v>
      </c>
      <c r="C162">
        <v>29</v>
      </c>
      <c r="D162">
        <v>9</v>
      </c>
      <c r="E162">
        <v>26</v>
      </c>
      <c r="F162">
        <v>6</v>
      </c>
      <c r="G162">
        <v>1</v>
      </c>
      <c r="H162">
        <v>0</v>
      </c>
      <c r="I162" s="9">
        <v>549764.4</v>
      </c>
      <c r="J162">
        <v>309</v>
      </c>
      <c r="K162">
        <v>55.7</v>
      </c>
      <c r="L162">
        <v>66</v>
      </c>
      <c r="M162" t="s">
        <v>391</v>
      </c>
      <c r="N162">
        <v>51.1</v>
      </c>
      <c r="O162">
        <v>1</v>
      </c>
      <c r="P162">
        <v>98</v>
      </c>
      <c r="Q162">
        <v>283</v>
      </c>
      <c r="R162">
        <v>73</v>
      </c>
      <c r="S162" s="31">
        <f t="shared" si="8"/>
        <v>3.7692307692307692</v>
      </c>
      <c r="T162" s="14">
        <f t="shared" si="7"/>
        <v>61084.933333333334</v>
      </c>
    </row>
    <row r="163" spans="1:20" x14ac:dyDescent="0.25">
      <c r="A163" s="7">
        <v>162</v>
      </c>
      <c r="B163" t="s">
        <v>299</v>
      </c>
      <c r="C163">
        <v>29</v>
      </c>
      <c r="D163">
        <v>29</v>
      </c>
      <c r="E163">
        <v>88</v>
      </c>
      <c r="F163">
        <v>14</v>
      </c>
      <c r="G163">
        <v>1</v>
      </c>
      <c r="H163">
        <v>0</v>
      </c>
      <c r="I163" s="9">
        <v>546475.5</v>
      </c>
      <c r="J163">
        <v>289.2</v>
      </c>
      <c r="K163">
        <v>64</v>
      </c>
      <c r="L163">
        <v>64.8</v>
      </c>
      <c r="M163">
        <v>1.8029999999999999</v>
      </c>
      <c r="N163">
        <v>40.9</v>
      </c>
      <c r="O163">
        <v>6</v>
      </c>
      <c r="P163">
        <v>305</v>
      </c>
      <c r="Q163">
        <v>973</v>
      </c>
      <c r="R163">
        <v>264</v>
      </c>
      <c r="S163" s="31">
        <f t="shared" si="8"/>
        <v>3.4659090909090908</v>
      </c>
      <c r="T163" s="14">
        <f t="shared" si="7"/>
        <v>18843.982758620688</v>
      </c>
    </row>
    <row r="164" spans="1:20" x14ac:dyDescent="0.25">
      <c r="A164" s="7">
        <v>163</v>
      </c>
      <c r="B164" t="s">
        <v>423</v>
      </c>
      <c r="C164">
        <v>29</v>
      </c>
      <c r="D164">
        <v>28</v>
      </c>
      <c r="E164">
        <v>81</v>
      </c>
      <c r="F164">
        <v>13</v>
      </c>
      <c r="G164">
        <v>1</v>
      </c>
      <c r="H164">
        <v>0</v>
      </c>
      <c r="I164" s="9">
        <v>536497.25</v>
      </c>
      <c r="J164">
        <v>286.89999999999998</v>
      </c>
      <c r="K164">
        <v>63.1</v>
      </c>
      <c r="L164">
        <v>60.2</v>
      </c>
      <c r="M164">
        <v>1.7789999999999999</v>
      </c>
      <c r="N164">
        <v>45.6</v>
      </c>
      <c r="O164">
        <v>4</v>
      </c>
      <c r="P164">
        <v>274</v>
      </c>
      <c r="Q164">
        <v>920</v>
      </c>
      <c r="R164">
        <v>223</v>
      </c>
      <c r="S164" s="31">
        <f t="shared" si="8"/>
        <v>3.382716049382716</v>
      </c>
      <c r="T164" s="14">
        <f t="shared" si="7"/>
        <v>19160.616071428572</v>
      </c>
    </row>
    <row r="165" spans="1:20" x14ac:dyDescent="0.25">
      <c r="A165" s="7">
        <v>164</v>
      </c>
      <c r="B165" t="s">
        <v>357</v>
      </c>
      <c r="C165">
        <v>29</v>
      </c>
      <c r="D165">
        <v>30</v>
      </c>
      <c r="E165">
        <v>92</v>
      </c>
      <c r="F165">
        <v>15</v>
      </c>
      <c r="G165">
        <v>1</v>
      </c>
      <c r="H165">
        <v>0</v>
      </c>
      <c r="I165" s="9">
        <v>525033.9</v>
      </c>
      <c r="J165">
        <v>286.2</v>
      </c>
      <c r="K165">
        <v>65.7</v>
      </c>
      <c r="L165">
        <v>62.1</v>
      </c>
      <c r="M165">
        <v>1.776</v>
      </c>
      <c r="N165">
        <v>50.5</v>
      </c>
      <c r="O165">
        <v>8</v>
      </c>
      <c r="P165">
        <v>332</v>
      </c>
      <c r="Q165">
        <v>1043</v>
      </c>
      <c r="R165">
        <v>228</v>
      </c>
      <c r="S165" s="31">
        <f t="shared" si="8"/>
        <v>3.6086956521739131</v>
      </c>
      <c r="T165" s="14">
        <f t="shared" si="7"/>
        <v>17501.13</v>
      </c>
    </row>
    <row r="166" spans="1:20" x14ac:dyDescent="0.25">
      <c r="A166" s="7">
        <v>165</v>
      </c>
      <c r="B166" t="s">
        <v>256</v>
      </c>
      <c r="C166">
        <v>38</v>
      </c>
      <c r="D166">
        <v>16</v>
      </c>
      <c r="E166">
        <v>54</v>
      </c>
      <c r="F166">
        <v>11</v>
      </c>
      <c r="G166">
        <v>1</v>
      </c>
      <c r="H166">
        <v>0</v>
      </c>
      <c r="I166" s="9">
        <v>510672.25</v>
      </c>
      <c r="J166">
        <v>307.3</v>
      </c>
      <c r="K166">
        <v>57.8</v>
      </c>
      <c r="L166">
        <v>68.099999999999994</v>
      </c>
      <c r="M166">
        <v>1.8009999999999999</v>
      </c>
      <c r="N166">
        <v>46.3</v>
      </c>
      <c r="O166">
        <v>3</v>
      </c>
      <c r="P166">
        <v>196</v>
      </c>
      <c r="Q166">
        <v>620</v>
      </c>
      <c r="R166">
        <v>136</v>
      </c>
      <c r="S166" s="31">
        <f t="shared" si="8"/>
        <v>3.6296296296296298</v>
      </c>
      <c r="T166" s="14">
        <f t="shared" si="7"/>
        <v>31917.015625</v>
      </c>
    </row>
    <row r="167" spans="1:20" x14ac:dyDescent="0.25">
      <c r="A167" s="7">
        <v>166</v>
      </c>
      <c r="B167" t="s">
        <v>249</v>
      </c>
      <c r="C167">
        <v>34</v>
      </c>
      <c r="D167">
        <v>26</v>
      </c>
      <c r="E167">
        <v>78</v>
      </c>
      <c r="F167">
        <v>13</v>
      </c>
      <c r="G167">
        <v>1</v>
      </c>
      <c r="H167">
        <v>0</v>
      </c>
      <c r="I167" s="9">
        <v>500624.9</v>
      </c>
      <c r="J167">
        <v>293.89999999999998</v>
      </c>
      <c r="K167">
        <v>57</v>
      </c>
      <c r="L167">
        <v>66.8</v>
      </c>
      <c r="M167">
        <v>1.7869999999999999</v>
      </c>
      <c r="N167">
        <v>53.1</v>
      </c>
      <c r="O167">
        <v>7</v>
      </c>
      <c r="P167">
        <v>271</v>
      </c>
      <c r="Q167">
        <v>901</v>
      </c>
      <c r="R167">
        <v>195</v>
      </c>
      <c r="S167" s="31">
        <f t="shared" si="8"/>
        <v>3.4743589743589745</v>
      </c>
      <c r="T167" s="14">
        <f t="shared" si="7"/>
        <v>19254.803846153845</v>
      </c>
    </row>
    <row r="168" spans="1:20" x14ac:dyDescent="0.25">
      <c r="A168" s="7">
        <v>167</v>
      </c>
      <c r="B168" t="s">
        <v>85</v>
      </c>
      <c r="C168">
        <v>42</v>
      </c>
      <c r="D168">
        <v>29</v>
      </c>
      <c r="E168">
        <v>96</v>
      </c>
      <c r="F168">
        <v>19</v>
      </c>
      <c r="G168">
        <v>1</v>
      </c>
      <c r="H168">
        <v>0</v>
      </c>
      <c r="I168" s="9">
        <v>497296.38</v>
      </c>
      <c r="J168">
        <v>283.2</v>
      </c>
      <c r="K168">
        <v>60.3</v>
      </c>
      <c r="L168">
        <v>69.400000000000006</v>
      </c>
      <c r="M168">
        <v>1.79</v>
      </c>
      <c r="N168">
        <v>52.2</v>
      </c>
      <c r="O168">
        <v>6</v>
      </c>
      <c r="P168">
        <v>335</v>
      </c>
      <c r="Q168">
        <v>1123</v>
      </c>
      <c r="R168">
        <v>232</v>
      </c>
      <c r="S168" s="31">
        <f t="shared" si="8"/>
        <v>3.4895833333333335</v>
      </c>
      <c r="T168" s="14">
        <f t="shared" si="7"/>
        <v>17148.151034482758</v>
      </c>
    </row>
    <row r="169" spans="1:20" x14ac:dyDescent="0.25">
      <c r="A169" s="7">
        <v>168</v>
      </c>
      <c r="B169" t="s">
        <v>159</v>
      </c>
      <c r="C169">
        <v>37</v>
      </c>
      <c r="D169">
        <v>28</v>
      </c>
      <c r="E169">
        <v>85</v>
      </c>
      <c r="F169">
        <v>13</v>
      </c>
      <c r="G169">
        <v>1</v>
      </c>
      <c r="H169">
        <v>0</v>
      </c>
      <c r="I169" s="9">
        <v>483537.34</v>
      </c>
      <c r="J169">
        <v>289.3</v>
      </c>
      <c r="K169">
        <v>65.2</v>
      </c>
      <c r="L169">
        <v>69.7</v>
      </c>
      <c r="M169">
        <v>1.825</v>
      </c>
      <c r="N169">
        <v>41.3</v>
      </c>
      <c r="O169">
        <v>7</v>
      </c>
      <c r="P169">
        <v>271</v>
      </c>
      <c r="Q169">
        <v>1000</v>
      </c>
      <c r="R169">
        <v>219</v>
      </c>
      <c r="S169" s="31">
        <f t="shared" si="8"/>
        <v>3.1882352941176473</v>
      </c>
      <c r="T169" s="14">
        <f t="shared" si="7"/>
        <v>17269.190714285716</v>
      </c>
    </row>
    <row r="170" spans="1:20" x14ac:dyDescent="0.25">
      <c r="A170" s="7">
        <v>169</v>
      </c>
      <c r="B170" t="s">
        <v>424</v>
      </c>
      <c r="C170">
        <v>34</v>
      </c>
      <c r="D170">
        <v>7</v>
      </c>
      <c r="E170">
        <v>24</v>
      </c>
      <c r="F170">
        <v>7</v>
      </c>
      <c r="G170">
        <v>1</v>
      </c>
      <c r="H170">
        <v>0</v>
      </c>
      <c r="I170" s="9">
        <v>479574.8</v>
      </c>
      <c r="J170" t="s">
        <v>391</v>
      </c>
      <c r="K170" t="s">
        <v>391</v>
      </c>
      <c r="L170" t="s">
        <v>391</v>
      </c>
      <c r="M170" t="s">
        <v>391</v>
      </c>
      <c r="N170" t="s">
        <v>391</v>
      </c>
      <c r="O170">
        <v>1</v>
      </c>
      <c r="P170">
        <v>79</v>
      </c>
      <c r="Q170">
        <v>274</v>
      </c>
      <c r="R170">
        <v>76</v>
      </c>
      <c r="S170" s="31">
        <f t="shared" si="8"/>
        <v>3.2916666666666665</v>
      </c>
      <c r="T170" s="14">
        <f t="shared" si="7"/>
        <v>68510.685714285719</v>
      </c>
    </row>
    <row r="171" spans="1:20" x14ac:dyDescent="0.25">
      <c r="A171" s="7">
        <v>170</v>
      </c>
      <c r="B171" t="s">
        <v>425</v>
      </c>
      <c r="C171">
        <v>31</v>
      </c>
      <c r="D171">
        <v>9</v>
      </c>
      <c r="E171">
        <v>24</v>
      </c>
      <c r="F171">
        <v>5</v>
      </c>
      <c r="G171">
        <v>1</v>
      </c>
      <c r="H171">
        <v>0</v>
      </c>
      <c r="I171" s="9">
        <v>464471.94</v>
      </c>
      <c r="J171" t="s">
        <v>391</v>
      </c>
      <c r="K171" t="s">
        <v>391</v>
      </c>
      <c r="L171" t="s">
        <v>391</v>
      </c>
      <c r="M171" t="s">
        <v>391</v>
      </c>
      <c r="N171" t="s">
        <v>391</v>
      </c>
      <c r="O171">
        <v>1</v>
      </c>
      <c r="P171">
        <v>69</v>
      </c>
      <c r="Q171">
        <v>270</v>
      </c>
      <c r="R171">
        <v>79</v>
      </c>
      <c r="S171" s="31">
        <f t="shared" si="8"/>
        <v>2.875</v>
      </c>
      <c r="T171" s="14">
        <f t="shared" si="7"/>
        <v>51607.993333333332</v>
      </c>
    </row>
    <row r="172" spans="1:20" x14ac:dyDescent="0.25">
      <c r="A172" s="7">
        <v>171</v>
      </c>
      <c r="B172" t="s">
        <v>406</v>
      </c>
      <c r="C172">
        <v>28</v>
      </c>
      <c r="D172">
        <v>18</v>
      </c>
      <c r="E172">
        <v>61</v>
      </c>
      <c r="F172">
        <v>11</v>
      </c>
      <c r="G172">
        <v>1</v>
      </c>
      <c r="H172">
        <v>0</v>
      </c>
      <c r="I172" s="9">
        <v>456847.2</v>
      </c>
      <c r="J172">
        <v>290.89999999999998</v>
      </c>
      <c r="K172">
        <v>62.1</v>
      </c>
      <c r="L172">
        <v>61.6</v>
      </c>
      <c r="M172">
        <v>1.772</v>
      </c>
      <c r="N172">
        <v>43.3</v>
      </c>
      <c r="O172">
        <v>3</v>
      </c>
      <c r="P172">
        <v>246</v>
      </c>
      <c r="Q172">
        <v>652</v>
      </c>
      <c r="R172">
        <v>170</v>
      </c>
      <c r="S172" s="31">
        <f t="shared" si="8"/>
        <v>4.0327868852459012</v>
      </c>
      <c r="T172" s="14">
        <f t="shared" si="7"/>
        <v>25380.400000000001</v>
      </c>
    </row>
    <row r="173" spans="1:20" x14ac:dyDescent="0.25">
      <c r="A173" s="7">
        <v>172</v>
      </c>
      <c r="B173" t="s">
        <v>20</v>
      </c>
      <c r="C173">
        <v>44</v>
      </c>
      <c r="D173">
        <v>25</v>
      </c>
      <c r="E173">
        <v>78</v>
      </c>
      <c r="F173">
        <v>13</v>
      </c>
      <c r="G173">
        <v>1</v>
      </c>
      <c r="H173">
        <v>0</v>
      </c>
      <c r="I173" s="9">
        <v>440374.34</v>
      </c>
      <c r="J173">
        <v>277.39999999999998</v>
      </c>
      <c r="K173">
        <v>66</v>
      </c>
      <c r="L173">
        <v>59.5</v>
      </c>
      <c r="M173">
        <v>1.7689999999999999</v>
      </c>
      <c r="N173">
        <v>47.8</v>
      </c>
      <c r="O173">
        <v>8</v>
      </c>
      <c r="P173">
        <v>255</v>
      </c>
      <c r="Q173">
        <v>873</v>
      </c>
      <c r="R173">
        <v>239</v>
      </c>
      <c r="S173" s="31">
        <f t="shared" si="8"/>
        <v>3.2692307692307692</v>
      </c>
      <c r="T173" s="14">
        <f t="shared" si="7"/>
        <v>17614.973600000001</v>
      </c>
    </row>
    <row r="174" spans="1:20" x14ac:dyDescent="0.25">
      <c r="A174" s="7">
        <v>173</v>
      </c>
      <c r="B174" t="s">
        <v>324</v>
      </c>
      <c r="C174">
        <v>30</v>
      </c>
      <c r="D174">
        <v>18</v>
      </c>
      <c r="E174">
        <v>54</v>
      </c>
      <c r="F174">
        <v>9</v>
      </c>
      <c r="G174">
        <v>2</v>
      </c>
      <c r="H174">
        <v>0</v>
      </c>
      <c r="I174" s="9">
        <v>422760.3</v>
      </c>
      <c r="J174">
        <v>296.2</v>
      </c>
      <c r="K174">
        <v>63.4</v>
      </c>
      <c r="L174">
        <v>55.7</v>
      </c>
      <c r="M174">
        <v>1.81</v>
      </c>
      <c r="N174">
        <v>49.3</v>
      </c>
      <c r="O174">
        <v>3</v>
      </c>
      <c r="P174">
        <v>187</v>
      </c>
      <c r="Q174">
        <v>620</v>
      </c>
      <c r="R174">
        <v>150</v>
      </c>
      <c r="S174" s="31">
        <f t="shared" si="8"/>
        <v>3.4629629629629628</v>
      </c>
      <c r="T174" s="14">
        <f t="shared" si="7"/>
        <v>23486.683333333334</v>
      </c>
    </row>
    <row r="175" spans="1:20" x14ac:dyDescent="0.25">
      <c r="A175" s="7">
        <v>174</v>
      </c>
      <c r="B175" t="s">
        <v>251</v>
      </c>
      <c r="C175">
        <v>32</v>
      </c>
      <c r="D175">
        <v>19</v>
      </c>
      <c r="E175">
        <v>55</v>
      </c>
      <c r="F175">
        <v>9</v>
      </c>
      <c r="G175">
        <v>0</v>
      </c>
      <c r="H175">
        <v>0</v>
      </c>
      <c r="I175" s="9">
        <v>422171.28</v>
      </c>
      <c r="J175">
        <v>286.39999999999998</v>
      </c>
      <c r="K175">
        <v>64.099999999999994</v>
      </c>
      <c r="L175">
        <v>66.099999999999994</v>
      </c>
      <c r="M175">
        <v>1.833</v>
      </c>
      <c r="N175">
        <v>59.8</v>
      </c>
      <c r="O175">
        <v>4</v>
      </c>
      <c r="P175">
        <v>162</v>
      </c>
      <c r="Q175">
        <v>657</v>
      </c>
      <c r="R175">
        <v>149</v>
      </c>
      <c r="S175" s="31">
        <f t="shared" si="8"/>
        <v>2.9454545454545453</v>
      </c>
      <c r="T175" s="14">
        <f t="shared" si="7"/>
        <v>22219.541052631579</v>
      </c>
    </row>
    <row r="176" spans="1:20" x14ac:dyDescent="0.25">
      <c r="A176" s="7">
        <v>175</v>
      </c>
      <c r="B176" t="s">
        <v>426</v>
      </c>
      <c r="C176">
        <v>40</v>
      </c>
      <c r="D176">
        <v>19</v>
      </c>
      <c r="E176">
        <v>56</v>
      </c>
      <c r="F176">
        <v>11</v>
      </c>
      <c r="G176">
        <v>1</v>
      </c>
      <c r="H176">
        <v>0</v>
      </c>
      <c r="I176" s="9">
        <v>420245</v>
      </c>
      <c r="J176">
        <v>287.3</v>
      </c>
      <c r="K176">
        <v>60.9</v>
      </c>
      <c r="L176">
        <v>60.6</v>
      </c>
      <c r="M176">
        <v>1.794</v>
      </c>
      <c r="N176">
        <v>47.2</v>
      </c>
      <c r="O176">
        <v>4</v>
      </c>
      <c r="P176">
        <v>179</v>
      </c>
      <c r="Q176">
        <v>678</v>
      </c>
      <c r="R176">
        <v>135</v>
      </c>
      <c r="S176" s="31">
        <f t="shared" si="8"/>
        <v>3.1964285714285716</v>
      </c>
      <c r="T176" s="14">
        <f t="shared" si="7"/>
        <v>22118.157894736843</v>
      </c>
    </row>
    <row r="177" spans="1:20" x14ac:dyDescent="0.25">
      <c r="A177" s="7">
        <v>176</v>
      </c>
      <c r="B177" t="s">
        <v>427</v>
      </c>
      <c r="C177">
        <v>42</v>
      </c>
      <c r="D177">
        <v>8</v>
      </c>
      <c r="E177">
        <v>19</v>
      </c>
      <c r="F177">
        <v>4</v>
      </c>
      <c r="G177">
        <v>1</v>
      </c>
      <c r="H177">
        <v>0</v>
      </c>
      <c r="I177" s="9">
        <v>414185</v>
      </c>
      <c r="J177" t="s">
        <v>391</v>
      </c>
      <c r="K177" t="s">
        <v>391</v>
      </c>
      <c r="L177" t="s">
        <v>391</v>
      </c>
      <c r="M177" t="s">
        <v>391</v>
      </c>
      <c r="N177" t="s">
        <v>391</v>
      </c>
      <c r="O177">
        <v>3</v>
      </c>
      <c r="P177">
        <v>51</v>
      </c>
      <c r="Q177">
        <v>217</v>
      </c>
      <c r="R177">
        <v>63</v>
      </c>
      <c r="S177" s="31">
        <f t="shared" si="8"/>
        <v>2.6842105263157894</v>
      </c>
      <c r="T177" s="14">
        <f t="shared" si="7"/>
        <v>51773.125</v>
      </c>
    </row>
    <row r="178" spans="1:20" x14ac:dyDescent="0.25">
      <c r="A178" s="7">
        <v>177</v>
      </c>
      <c r="B178" t="s">
        <v>12</v>
      </c>
      <c r="C178">
        <v>43</v>
      </c>
      <c r="D178">
        <v>25</v>
      </c>
      <c r="E178">
        <v>90</v>
      </c>
      <c r="F178">
        <v>20</v>
      </c>
      <c r="G178">
        <v>1</v>
      </c>
      <c r="H178">
        <v>0</v>
      </c>
      <c r="I178" s="9">
        <v>409205.44</v>
      </c>
      <c r="J178">
        <v>279</v>
      </c>
      <c r="K178">
        <v>70.099999999999994</v>
      </c>
      <c r="L178">
        <v>63.6</v>
      </c>
      <c r="M178">
        <v>1.768</v>
      </c>
      <c r="N178">
        <v>50.4</v>
      </c>
      <c r="O178">
        <v>5</v>
      </c>
      <c r="P178">
        <v>294</v>
      </c>
      <c r="Q178">
        <v>1079</v>
      </c>
      <c r="R178">
        <v>203</v>
      </c>
      <c r="S178" s="31">
        <f t="shared" si="8"/>
        <v>3.2666666666666666</v>
      </c>
      <c r="T178" s="14">
        <f t="shared" si="7"/>
        <v>16368.2176</v>
      </c>
    </row>
    <row r="179" spans="1:20" x14ac:dyDescent="0.25">
      <c r="A179" s="7">
        <v>178</v>
      </c>
      <c r="B179" t="s">
        <v>428</v>
      </c>
      <c r="C179">
        <v>33</v>
      </c>
      <c r="D179">
        <v>27</v>
      </c>
      <c r="E179">
        <v>74</v>
      </c>
      <c r="F179">
        <v>10</v>
      </c>
      <c r="G179">
        <v>1</v>
      </c>
      <c r="H179">
        <v>0</v>
      </c>
      <c r="I179" s="9">
        <v>408595.03</v>
      </c>
      <c r="J179">
        <v>287.10000000000002</v>
      </c>
      <c r="K179">
        <v>64.099999999999994</v>
      </c>
      <c r="L179">
        <v>56.6</v>
      </c>
      <c r="M179">
        <v>1.7749999999999999</v>
      </c>
      <c r="N179">
        <v>53.4</v>
      </c>
      <c r="O179">
        <v>3</v>
      </c>
      <c r="P179">
        <v>260</v>
      </c>
      <c r="Q179">
        <v>811</v>
      </c>
      <c r="R179">
        <v>216</v>
      </c>
      <c r="S179" s="31">
        <f t="shared" si="8"/>
        <v>3.5135135135135136</v>
      </c>
      <c r="T179" s="14">
        <f t="shared" si="7"/>
        <v>15133.14925925926</v>
      </c>
    </row>
    <row r="180" spans="1:20" x14ac:dyDescent="0.25">
      <c r="A180" s="7">
        <v>179</v>
      </c>
      <c r="B180" t="s">
        <v>90</v>
      </c>
      <c r="C180">
        <v>44</v>
      </c>
      <c r="D180">
        <v>24</v>
      </c>
      <c r="E180">
        <v>76</v>
      </c>
      <c r="F180">
        <v>13</v>
      </c>
      <c r="G180">
        <v>1</v>
      </c>
      <c r="H180">
        <v>0</v>
      </c>
      <c r="I180" s="9">
        <v>404497.63</v>
      </c>
      <c r="J180">
        <v>285.10000000000002</v>
      </c>
      <c r="K180">
        <v>69.900000000000006</v>
      </c>
      <c r="L180">
        <v>61.7</v>
      </c>
      <c r="M180">
        <v>1.8</v>
      </c>
      <c r="N180">
        <v>55</v>
      </c>
      <c r="O180">
        <v>5</v>
      </c>
      <c r="P180">
        <v>262</v>
      </c>
      <c r="Q180">
        <v>886</v>
      </c>
      <c r="R180">
        <v>189</v>
      </c>
      <c r="S180" s="31">
        <f t="shared" si="8"/>
        <v>3.4473684210526314</v>
      </c>
      <c r="T180" s="14">
        <f t="shared" si="7"/>
        <v>16854.067916666667</v>
      </c>
    </row>
    <row r="181" spans="1:20" x14ac:dyDescent="0.25">
      <c r="A181" s="7">
        <v>180</v>
      </c>
      <c r="B181" t="s">
        <v>254</v>
      </c>
      <c r="C181">
        <v>40</v>
      </c>
      <c r="D181">
        <v>11</v>
      </c>
      <c r="E181">
        <v>33</v>
      </c>
      <c r="F181">
        <v>6</v>
      </c>
      <c r="G181">
        <v>2</v>
      </c>
      <c r="H181">
        <v>0</v>
      </c>
      <c r="I181" s="9">
        <v>398633.06</v>
      </c>
      <c r="J181">
        <v>266.2</v>
      </c>
      <c r="K181">
        <v>71.599999999999994</v>
      </c>
      <c r="L181">
        <v>63.1</v>
      </c>
      <c r="M181" t="s">
        <v>391</v>
      </c>
      <c r="N181">
        <v>50.9</v>
      </c>
      <c r="O181">
        <v>2</v>
      </c>
      <c r="P181">
        <v>97</v>
      </c>
      <c r="Q181">
        <v>400</v>
      </c>
      <c r="R181">
        <v>90</v>
      </c>
      <c r="S181" s="31">
        <f t="shared" si="8"/>
        <v>2.9393939393939394</v>
      </c>
      <c r="T181" s="14">
        <f t="shared" si="7"/>
        <v>36239.369090909087</v>
      </c>
    </row>
    <row r="182" spans="1:20" x14ac:dyDescent="0.25">
      <c r="A182" s="7">
        <v>181</v>
      </c>
      <c r="B182" t="s">
        <v>18</v>
      </c>
      <c r="C182">
        <v>52</v>
      </c>
      <c r="D182">
        <v>7</v>
      </c>
      <c r="E182">
        <v>22</v>
      </c>
      <c r="F182">
        <v>4</v>
      </c>
      <c r="G182">
        <v>1</v>
      </c>
      <c r="H182">
        <v>0</v>
      </c>
      <c r="I182" s="9">
        <v>397406</v>
      </c>
      <c r="J182">
        <v>288.8</v>
      </c>
      <c r="K182">
        <v>65.7</v>
      </c>
      <c r="L182">
        <v>68.400000000000006</v>
      </c>
      <c r="M182" t="s">
        <v>391</v>
      </c>
      <c r="N182">
        <v>52.9</v>
      </c>
      <c r="O182">
        <v>2</v>
      </c>
      <c r="P182">
        <v>74</v>
      </c>
      <c r="Q182">
        <v>257</v>
      </c>
      <c r="R182">
        <v>59</v>
      </c>
      <c r="S182" s="31">
        <f t="shared" si="8"/>
        <v>3.3636363636363638</v>
      </c>
      <c r="T182" s="14">
        <f t="shared" si="7"/>
        <v>56772.285714285717</v>
      </c>
    </row>
    <row r="183" spans="1:20" x14ac:dyDescent="0.25">
      <c r="A183" s="7">
        <v>182</v>
      </c>
      <c r="B183" t="s">
        <v>39</v>
      </c>
      <c r="C183">
        <v>41</v>
      </c>
      <c r="D183">
        <v>24</v>
      </c>
      <c r="E183">
        <v>79</v>
      </c>
      <c r="F183">
        <v>16</v>
      </c>
      <c r="G183">
        <v>0</v>
      </c>
      <c r="H183">
        <v>0</v>
      </c>
      <c r="I183" s="9">
        <v>391502.28</v>
      </c>
      <c r="J183">
        <v>291.7</v>
      </c>
      <c r="K183">
        <v>53.5</v>
      </c>
      <c r="L183">
        <v>61.5</v>
      </c>
      <c r="M183">
        <v>1.796</v>
      </c>
      <c r="N183">
        <v>44.7</v>
      </c>
      <c r="O183">
        <v>4</v>
      </c>
      <c r="P183">
        <v>268</v>
      </c>
      <c r="Q183">
        <v>918</v>
      </c>
      <c r="R183">
        <v>204</v>
      </c>
      <c r="S183" s="31">
        <f t="shared" si="8"/>
        <v>3.3924050632911391</v>
      </c>
      <c r="T183" s="14">
        <f t="shared" si="7"/>
        <v>16312.595000000001</v>
      </c>
    </row>
    <row r="184" spans="1:20" x14ac:dyDescent="0.25">
      <c r="A184" s="7">
        <v>183</v>
      </c>
      <c r="B184" t="s">
        <v>429</v>
      </c>
      <c r="C184">
        <v>48</v>
      </c>
      <c r="D184">
        <v>7</v>
      </c>
      <c r="E184">
        <v>20</v>
      </c>
      <c r="F184">
        <v>5</v>
      </c>
      <c r="G184">
        <v>0</v>
      </c>
      <c r="H184">
        <v>0</v>
      </c>
      <c r="I184" s="9">
        <v>371249.75</v>
      </c>
      <c r="J184">
        <v>288.2</v>
      </c>
      <c r="K184">
        <v>67</v>
      </c>
      <c r="L184">
        <v>61.1</v>
      </c>
      <c r="M184" t="s">
        <v>391</v>
      </c>
      <c r="N184">
        <v>54.8</v>
      </c>
      <c r="O184">
        <v>1</v>
      </c>
      <c r="P184">
        <v>64</v>
      </c>
      <c r="Q184">
        <v>224</v>
      </c>
      <c r="R184">
        <v>64</v>
      </c>
      <c r="S184" s="31">
        <f t="shared" si="8"/>
        <v>3.2</v>
      </c>
      <c r="T184" s="14">
        <f t="shared" si="7"/>
        <v>53035.678571428572</v>
      </c>
    </row>
    <row r="185" spans="1:20" x14ac:dyDescent="0.25">
      <c r="A185" s="7">
        <v>184</v>
      </c>
      <c r="B185" t="s">
        <v>234</v>
      </c>
      <c r="C185">
        <v>36</v>
      </c>
      <c r="D185">
        <v>26</v>
      </c>
      <c r="E185">
        <v>77</v>
      </c>
      <c r="F185">
        <v>12</v>
      </c>
      <c r="G185">
        <v>1</v>
      </c>
      <c r="H185">
        <v>0</v>
      </c>
      <c r="I185" s="9">
        <v>370735.72</v>
      </c>
      <c r="J185">
        <v>292</v>
      </c>
      <c r="K185">
        <v>62.6</v>
      </c>
      <c r="L185">
        <v>62.5</v>
      </c>
      <c r="M185">
        <v>1.8420000000000001</v>
      </c>
      <c r="N185">
        <v>43.5</v>
      </c>
      <c r="O185">
        <v>4</v>
      </c>
      <c r="P185">
        <v>242</v>
      </c>
      <c r="Q185">
        <v>897</v>
      </c>
      <c r="R185">
        <v>211</v>
      </c>
      <c r="S185" s="31">
        <f t="shared" si="8"/>
        <v>3.1428571428571428</v>
      </c>
      <c r="T185" s="14">
        <f t="shared" si="7"/>
        <v>14259.066153846154</v>
      </c>
    </row>
    <row r="186" spans="1:20" x14ac:dyDescent="0.25">
      <c r="A186" s="7">
        <v>185</v>
      </c>
      <c r="B186" t="s">
        <v>359</v>
      </c>
      <c r="C186">
        <v>45</v>
      </c>
      <c r="D186">
        <v>24</v>
      </c>
      <c r="E186">
        <v>77</v>
      </c>
      <c r="F186">
        <v>14</v>
      </c>
      <c r="G186">
        <v>0</v>
      </c>
      <c r="H186">
        <v>0</v>
      </c>
      <c r="I186" s="9">
        <v>360844.97</v>
      </c>
      <c r="J186">
        <v>281.5</v>
      </c>
      <c r="K186">
        <v>60.4</v>
      </c>
      <c r="L186">
        <v>65.099999999999994</v>
      </c>
      <c r="M186">
        <v>1.8</v>
      </c>
      <c r="N186">
        <v>50</v>
      </c>
      <c r="O186">
        <v>2</v>
      </c>
      <c r="P186">
        <v>263</v>
      </c>
      <c r="Q186">
        <v>916</v>
      </c>
      <c r="R186">
        <v>183</v>
      </c>
      <c r="S186" s="31">
        <f t="shared" si="8"/>
        <v>3.4155844155844157</v>
      </c>
      <c r="T186" s="14">
        <f t="shared" si="7"/>
        <v>15035.207083333333</v>
      </c>
    </row>
    <row r="187" spans="1:20" x14ac:dyDescent="0.25">
      <c r="A187" s="7">
        <v>186</v>
      </c>
      <c r="B187" t="s">
        <v>49</v>
      </c>
      <c r="C187">
        <v>52</v>
      </c>
      <c r="D187">
        <v>9</v>
      </c>
      <c r="E187">
        <v>30</v>
      </c>
      <c r="F187">
        <v>6</v>
      </c>
      <c r="G187">
        <v>0</v>
      </c>
      <c r="H187">
        <v>0</v>
      </c>
      <c r="I187" s="9">
        <v>356784.53</v>
      </c>
      <c r="J187">
        <v>279.8</v>
      </c>
      <c r="K187">
        <v>74.400000000000006</v>
      </c>
      <c r="L187">
        <v>71.099999999999994</v>
      </c>
      <c r="M187" t="s">
        <v>391</v>
      </c>
      <c r="N187">
        <v>52.6</v>
      </c>
      <c r="O187">
        <v>2</v>
      </c>
      <c r="P187">
        <v>95</v>
      </c>
      <c r="Q187">
        <v>366</v>
      </c>
      <c r="R187">
        <v>73</v>
      </c>
      <c r="S187" s="31">
        <f t="shared" si="8"/>
        <v>3.1666666666666665</v>
      </c>
      <c r="T187" s="14">
        <f t="shared" si="7"/>
        <v>39642.72555555556</v>
      </c>
    </row>
    <row r="188" spans="1:20" x14ac:dyDescent="0.25">
      <c r="A188" s="7">
        <v>187</v>
      </c>
      <c r="B188" t="s">
        <v>267</v>
      </c>
      <c r="C188">
        <v>41</v>
      </c>
      <c r="D188">
        <v>3</v>
      </c>
      <c r="E188">
        <v>12</v>
      </c>
      <c r="F188">
        <v>3</v>
      </c>
      <c r="G188">
        <v>1</v>
      </c>
      <c r="H188">
        <v>0</v>
      </c>
      <c r="I188" s="9">
        <v>355047</v>
      </c>
      <c r="J188" t="s">
        <v>391</v>
      </c>
      <c r="K188" t="s">
        <v>391</v>
      </c>
      <c r="L188" t="s">
        <v>391</v>
      </c>
      <c r="M188" t="s">
        <v>391</v>
      </c>
      <c r="N188" t="s">
        <v>391</v>
      </c>
      <c r="O188">
        <v>1</v>
      </c>
      <c r="P188">
        <v>36</v>
      </c>
      <c r="Q188">
        <v>155</v>
      </c>
      <c r="R188">
        <v>22</v>
      </c>
      <c r="S188" s="31">
        <f t="shared" si="8"/>
        <v>3</v>
      </c>
      <c r="T188" s="14">
        <f t="shared" si="7"/>
        <v>118349</v>
      </c>
    </row>
    <row r="189" spans="1:20" x14ac:dyDescent="0.25">
      <c r="A189" s="7">
        <v>188</v>
      </c>
      <c r="B189" t="s">
        <v>430</v>
      </c>
      <c r="C189">
        <v>20</v>
      </c>
      <c r="D189">
        <v>10</v>
      </c>
      <c r="E189">
        <v>29</v>
      </c>
      <c r="F189">
        <v>6</v>
      </c>
      <c r="G189">
        <v>1</v>
      </c>
      <c r="H189">
        <v>0</v>
      </c>
      <c r="I189" s="9">
        <v>336429.75</v>
      </c>
      <c r="J189">
        <v>286</v>
      </c>
      <c r="K189">
        <v>62</v>
      </c>
      <c r="L189">
        <v>60.7</v>
      </c>
      <c r="M189" t="s">
        <v>391</v>
      </c>
      <c r="N189">
        <v>44.4</v>
      </c>
      <c r="O189">
        <v>1</v>
      </c>
      <c r="P189">
        <v>89</v>
      </c>
      <c r="Q189">
        <v>316</v>
      </c>
      <c r="R189">
        <v>106</v>
      </c>
      <c r="S189" s="31">
        <f t="shared" si="8"/>
        <v>3.0689655172413794</v>
      </c>
      <c r="T189" s="14">
        <f t="shared" si="7"/>
        <v>33642.974999999999</v>
      </c>
    </row>
    <row r="190" spans="1:20" x14ac:dyDescent="0.25">
      <c r="A190" s="7">
        <v>189</v>
      </c>
      <c r="B190" t="s">
        <v>219</v>
      </c>
      <c r="C190">
        <v>41</v>
      </c>
      <c r="D190">
        <v>22</v>
      </c>
      <c r="E190">
        <v>61</v>
      </c>
      <c r="F190">
        <v>8</v>
      </c>
      <c r="G190">
        <v>1</v>
      </c>
      <c r="H190">
        <v>0</v>
      </c>
      <c r="I190" s="9">
        <v>322130.06</v>
      </c>
      <c r="J190">
        <v>293.7</v>
      </c>
      <c r="K190">
        <v>64.3</v>
      </c>
      <c r="L190">
        <v>60.2</v>
      </c>
      <c r="M190">
        <v>1.831</v>
      </c>
      <c r="N190">
        <v>55.2</v>
      </c>
      <c r="O190">
        <v>2</v>
      </c>
      <c r="P190">
        <v>212</v>
      </c>
      <c r="Q190">
        <v>684</v>
      </c>
      <c r="R190">
        <v>170</v>
      </c>
      <c r="S190" s="31">
        <f t="shared" si="8"/>
        <v>3.4754098360655736</v>
      </c>
      <c r="T190" s="14">
        <f t="shared" si="7"/>
        <v>14642.275454545454</v>
      </c>
    </row>
    <row r="191" spans="1:20" x14ac:dyDescent="0.25">
      <c r="A191" s="7">
        <v>190</v>
      </c>
      <c r="B191" t="s">
        <v>431</v>
      </c>
      <c r="C191">
        <v>29</v>
      </c>
      <c r="D191">
        <v>26</v>
      </c>
      <c r="E191">
        <v>75</v>
      </c>
      <c r="F191">
        <v>11</v>
      </c>
      <c r="G191">
        <v>1</v>
      </c>
      <c r="H191">
        <v>0</v>
      </c>
      <c r="I191" s="9">
        <v>318673</v>
      </c>
      <c r="J191">
        <v>300.7</v>
      </c>
      <c r="K191">
        <v>50.2</v>
      </c>
      <c r="L191">
        <v>61.3</v>
      </c>
      <c r="M191">
        <v>1.786</v>
      </c>
      <c r="N191">
        <v>51.8</v>
      </c>
      <c r="O191">
        <v>5</v>
      </c>
      <c r="P191">
        <v>271</v>
      </c>
      <c r="Q191">
        <v>822</v>
      </c>
      <c r="R191">
        <v>218</v>
      </c>
      <c r="S191" s="31">
        <f t="shared" si="8"/>
        <v>3.6133333333333333</v>
      </c>
      <c r="T191" s="14">
        <f t="shared" si="7"/>
        <v>12256.653846153846</v>
      </c>
    </row>
    <row r="192" spans="1:20" x14ac:dyDescent="0.25">
      <c r="A192" s="7">
        <v>191</v>
      </c>
      <c r="B192" t="s">
        <v>432</v>
      </c>
      <c r="C192">
        <v>32</v>
      </c>
      <c r="D192">
        <v>4</v>
      </c>
      <c r="E192">
        <v>14</v>
      </c>
      <c r="F192">
        <v>3</v>
      </c>
      <c r="G192">
        <v>1</v>
      </c>
      <c r="H192">
        <v>0</v>
      </c>
      <c r="I192" s="9">
        <v>315435.71999999997</v>
      </c>
      <c r="J192" t="s">
        <v>391</v>
      </c>
      <c r="K192" t="s">
        <v>391</v>
      </c>
      <c r="L192" t="s">
        <v>391</v>
      </c>
      <c r="M192" t="s">
        <v>391</v>
      </c>
      <c r="N192" t="s">
        <v>391</v>
      </c>
      <c r="O192">
        <v>2</v>
      </c>
      <c r="P192">
        <v>51</v>
      </c>
      <c r="Q192">
        <v>161</v>
      </c>
      <c r="R192">
        <v>34</v>
      </c>
      <c r="S192" s="31">
        <f t="shared" si="8"/>
        <v>3.6428571428571428</v>
      </c>
      <c r="T192" s="14">
        <f t="shared" si="7"/>
        <v>78858.929999999993</v>
      </c>
    </row>
    <row r="193" spans="1:20" x14ac:dyDescent="0.25">
      <c r="A193" s="7">
        <v>192</v>
      </c>
      <c r="B193" t="s">
        <v>215</v>
      </c>
      <c r="C193">
        <v>38</v>
      </c>
      <c r="D193">
        <v>28</v>
      </c>
      <c r="E193">
        <v>74</v>
      </c>
      <c r="F193">
        <v>8</v>
      </c>
      <c r="G193">
        <v>0</v>
      </c>
      <c r="H193">
        <v>0</v>
      </c>
      <c r="I193" s="9">
        <v>311405</v>
      </c>
      <c r="J193">
        <v>295.89999999999998</v>
      </c>
      <c r="K193">
        <v>51.3</v>
      </c>
      <c r="L193">
        <v>61.6</v>
      </c>
      <c r="M193">
        <v>1.776</v>
      </c>
      <c r="N193">
        <v>46.1</v>
      </c>
      <c r="O193">
        <v>5</v>
      </c>
      <c r="P193">
        <v>245</v>
      </c>
      <c r="Q193">
        <v>833</v>
      </c>
      <c r="R193">
        <v>196</v>
      </c>
      <c r="S193" s="31">
        <f t="shared" si="8"/>
        <v>3.310810810810811</v>
      </c>
      <c r="T193" s="14">
        <f t="shared" si="7"/>
        <v>11121.607142857143</v>
      </c>
    </row>
    <row r="194" spans="1:20" x14ac:dyDescent="0.25">
      <c r="A194" s="7">
        <v>193</v>
      </c>
      <c r="B194" t="s">
        <v>203</v>
      </c>
      <c r="C194">
        <v>38</v>
      </c>
      <c r="D194">
        <v>30</v>
      </c>
      <c r="E194">
        <v>86</v>
      </c>
      <c r="F194">
        <v>12</v>
      </c>
      <c r="G194">
        <v>0</v>
      </c>
      <c r="H194">
        <v>0</v>
      </c>
      <c r="I194" s="9">
        <v>307677.40000000002</v>
      </c>
      <c r="J194">
        <v>290.8</v>
      </c>
      <c r="K194">
        <v>60.6</v>
      </c>
      <c r="L194">
        <v>61</v>
      </c>
      <c r="M194">
        <v>1.7989999999999999</v>
      </c>
      <c r="N194">
        <v>47.4</v>
      </c>
      <c r="O194">
        <v>3</v>
      </c>
      <c r="P194">
        <v>283</v>
      </c>
      <c r="Q194">
        <v>960</v>
      </c>
      <c r="R194">
        <v>273</v>
      </c>
      <c r="S194" s="31">
        <f t="shared" si="8"/>
        <v>3.2906976744186047</v>
      </c>
      <c r="T194" s="14">
        <f t="shared" si="7"/>
        <v>10255.913333333334</v>
      </c>
    </row>
    <row r="195" spans="1:20" x14ac:dyDescent="0.25">
      <c r="A195" s="7">
        <v>194</v>
      </c>
      <c r="B195" t="s">
        <v>63</v>
      </c>
      <c r="C195">
        <v>47</v>
      </c>
      <c r="D195">
        <v>18</v>
      </c>
      <c r="E195">
        <v>58</v>
      </c>
      <c r="F195">
        <v>11</v>
      </c>
      <c r="G195">
        <v>1</v>
      </c>
      <c r="H195">
        <v>0</v>
      </c>
      <c r="I195" s="9">
        <v>304439.2</v>
      </c>
      <c r="J195">
        <v>279.5</v>
      </c>
      <c r="K195">
        <v>69.599999999999994</v>
      </c>
      <c r="L195">
        <v>53.9</v>
      </c>
      <c r="M195">
        <v>1.7889999999999999</v>
      </c>
      <c r="N195">
        <v>41.7</v>
      </c>
      <c r="O195">
        <v>3</v>
      </c>
      <c r="P195">
        <v>195</v>
      </c>
      <c r="Q195">
        <v>667</v>
      </c>
      <c r="R195">
        <v>159</v>
      </c>
      <c r="S195" s="31">
        <f t="shared" si="8"/>
        <v>3.3620689655172415</v>
      </c>
      <c r="T195" s="14">
        <f t="shared" ref="T195:T201" si="9">I195/D195</f>
        <v>16913.288888888888</v>
      </c>
    </row>
    <row r="196" spans="1:20" x14ac:dyDescent="0.25">
      <c r="A196" s="7">
        <v>195</v>
      </c>
      <c r="B196" t="s">
        <v>433</v>
      </c>
      <c r="C196" t="s">
        <v>398</v>
      </c>
      <c r="D196">
        <v>8</v>
      </c>
      <c r="E196">
        <v>24</v>
      </c>
      <c r="F196">
        <v>6</v>
      </c>
      <c r="G196">
        <v>0</v>
      </c>
      <c r="H196">
        <v>0</v>
      </c>
      <c r="I196" s="9">
        <v>304320.88</v>
      </c>
      <c r="J196">
        <v>280.5</v>
      </c>
      <c r="K196">
        <v>68.599999999999994</v>
      </c>
      <c r="L196">
        <v>68.5</v>
      </c>
      <c r="M196" t="s">
        <v>391</v>
      </c>
      <c r="N196">
        <v>45.2</v>
      </c>
      <c r="O196">
        <v>1</v>
      </c>
      <c r="P196">
        <v>65</v>
      </c>
      <c r="Q196">
        <v>282</v>
      </c>
      <c r="R196">
        <v>76</v>
      </c>
      <c r="S196" s="31">
        <f t="shared" si="8"/>
        <v>2.7083333333333335</v>
      </c>
      <c r="T196" s="14">
        <f t="shared" si="9"/>
        <v>38040.11</v>
      </c>
    </row>
    <row r="197" spans="1:20" x14ac:dyDescent="0.25">
      <c r="A197" s="7">
        <v>196</v>
      </c>
      <c r="B197" t="s">
        <v>434</v>
      </c>
      <c r="C197">
        <v>24</v>
      </c>
      <c r="D197">
        <v>22</v>
      </c>
      <c r="E197">
        <v>55</v>
      </c>
      <c r="F197">
        <v>5</v>
      </c>
      <c r="G197">
        <v>0</v>
      </c>
      <c r="H197">
        <v>0</v>
      </c>
      <c r="I197" s="9">
        <v>302618.3</v>
      </c>
      <c r="J197">
        <v>294.5</v>
      </c>
      <c r="K197">
        <v>58.7</v>
      </c>
      <c r="L197">
        <v>62.5</v>
      </c>
      <c r="M197">
        <v>1.8340000000000001</v>
      </c>
      <c r="N197">
        <v>39.700000000000003</v>
      </c>
      <c r="O197">
        <v>5</v>
      </c>
      <c r="P197">
        <v>180</v>
      </c>
      <c r="Q197">
        <v>643</v>
      </c>
      <c r="R197">
        <v>141</v>
      </c>
      <c r="S197" s="31">
        <f t="shared" si="8"/>
        <v>3.2727272727272729</v>
      </c>
      <c r="T197" s="14">
        <f t="shared" si="9"/>
        <v>13755.377272727272</v>
      </c>
    </row>
    <row r="198" spans="1:20" x14ac:dyDescent="0.25">
      <c r="A198" s="7">
        <v>197</v>
      </c>
      <c r="B198" t="s">
        <v>62</v>
      </c>
      <c r="C198">
        <v>42</v>
      </c>
      <c r="D198">
        <v>26</v>
      </c>
      <c r="E198">
        <v>77</v>
      </c>
      <c r="F198">
        <v>12</v>
      </c>
      <c r="G198">
        <v>0</v>
      </c>
      <c r="H198">
        <v>0</v>
      </c>
      <c r="I198" s="9">
        <v>299263.75</v>
      </c>
      <c r="J198">
        <v>283.5</v>
      </c>
      <c r="K198">
        <v>65.5</v>
      </c>
      <c r="L198">
        <v>64.900000000000006</v>
      </c>
      <c r="M198">
        <v>1.8</v>
      </c>
      <c r="N198">
        <v>46</v>
      </c>
      <c r="O198">
        <v>8</v>
      </c>
      <c r="P198">
        <v>233</v>
      </c>
      <c r="Q198">
        <v>921</v>
      </c>
      <c r="R198">
        <v>202</v>
      </c>
      <c r="S198" s="31">
        <f t="shared" si="8"/>
        <v>3.0259740259740258</v>
      </c>
      <c r="T198" s="14">
        <f t="shared" si="9"/>
        <v>11510.14423076923</v>
      </c>
    </row>
    <row r="199" spans="1:20" x14ac:dyDescent="0.25">
      <c r="A199" s="7">
        <v>198</v>
      </c>
      <c r="B199" t="s">
        <v>435</v>
      </c>
      <c r="C199">
        <v>33</v>
      </c>
      <c r="D199">
        <v>19</v>
      </c>
      <c r="E199">
        <v>53</v>
      </c>
      <c r="F199">
        <v>6</v>
      </c>
      <c r="G199">
        <v>1</v>
      </c>
      <c r="H199">
        <v>0</v>
      </c>
      <c r="I199" s="9">
        <v>287117.5</v>
      </c>
      <c r="J199">
        <v>295.60000000000002</v>
      </c>
      <c r="K199">
        <v>60.7</v>
      </c>
      <c r="L199">
        <v>64.8</v>
      </c>
      <c r="M199">
        <v>1.819</v>
      </c>
      <c r="N199">
        <v>40.799999999999997</v>
      </c>
      <c r="O199">
        <v>6</v>
      </c>
      <c r="P199">
        <v>177</v>
      </c>
      <c r="Q199">
        <v>597</v>
      </c>
      <c r="R199">
        <v>148</v>
      </c>
      <c r="S199" s="31">
        <f t="shared" si="8"/>
        <v>3.3396226415094339</v>
      </c>
      <c r="T199" s="14">
        <f t="shared" si="9"/>
        <v>15111.447368421053</v>
      </c>
    </row>
    <row r="200" spans="1:20" x14ac:dyDescent="0.25">
      <c r="A200" s="7">
        <v>199</v>
      </c>
      <c r="B200" t="s">
        <v>228</v>
      </c>
      <c r="C200">
        <v>43</v>
      </c>
      <c r="D200">
        <v>27</v>
      </c>
      <c r="E200">
        <v>74</v>
      </c>
      <c r="F200">
        <v>10</v>
      </c>
      <c r="G200">
        <v>1</v>
      </c>
      <c r="H200">
        <v>0</v>
      </c>
      <c r="I200" s="9">
        <v>283455.44</v>
      </c>
      <c r="J200">
        <v>272</v>
      </c>
      <c r="K200">
        <v>76.099999999999994</v>
      </c>
      <c r="L200">
        <v>62.7</v>
      </c>
      <c r="M200">
        <v>1.819</v>
      </c>
      <c r="N200">
        <v>51.2</v>
      </c>
      <c r="O200">
        <v>1</v>
      </c>
      <c r="P200">
        <v>221</v>
      </c>
      <c r="Q200">
        <v>916</v>
      </c>
      <c r="R200">
        <v>171</v>
      </c>
      <c r="S200" s="31">
        <f t="shared" si="8"/>
        <v>2.9864864864864864</v>
      </c>
      <c r="T200" s="14">
        <f t="shared" si="9"/>
        <v>10498.349629629629</v>
      </c>
    </row>
    <row r="201" spans="1:20" x14ac:dyDescent="0.25">
      <c r="A201" s="7">
        <v>200</v>
      </c>
      <c r="B201" t="s">
        <v>243</v>
      </c>
      <c r="C201">
        <v>39</v>
      </c>
      <c r="D201">
        <v>27</v>
      </c>
      <c r="E201">
        <v>70</v>
      </c>
      <c r="F201">
        <v>10</v>
      </c>
      <c r="G201">
        <v>0</v>
      </c>
      <c r="H201">
        <v>0</v>
      </c>
      <c r="I201" s="9">
        <v>268835.28000000003</v>
      </c>
      <c r="J201">
        <v>291.39999999999998</v>
      </c>
      <c r="K201">
        <v>61.5</v>
      </c>
      <c r="L201">
        <v>68</v>
      </c>
      <c r="M201">
        <v>1.8089999999999999</v>
      </c>
      <c r="N201">
        <v>44.7</v>
      </c>
      <c r="O201">
        <v>3</v>
      </c>
      <c r="P201">
        <v>236</v>
      </c>
      <c r="Q201">
        <v>800</v>
      </c>
      <c r="R201">
        <v>190</v>
      </c>
      <c r="S201" s="31">
        <f t="shared" si="8"/>
        <v>3.3714285714285714</v>
      </c>
      <c r="T201" s="14">
        <f t="shared" si="9"/>
        <v>9956.8622222222239</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184</vt:i4>
      </vt:variant>
    </vt:vector>
  </HeadingPairs>
  <TitlesOfParts>
    <vt:vector size="210" baseType="lpstr">
      <vt:lpstr>Source</vt:lpstr>
      <vt:lpstr>2003</vt:lpstr>
      <vt:lpstr>2004</vt:lpstr>
      <vt:lpstr>2005</vt:lpstr>
      <vt:lpstr>2006</vt:lpstr>
      <vt:lpstr>2007</vt:lpstr>
      <vt:lpstr>2008</vt:lpstr>
      <vt:lpstr>2009</vt:lpstr>
      <vt:lpstr>2010</vt:lpstr>
      <vt:lpstr>2011</vt:lpstr>
      <vt:lpstr>2012</vt:lpstr>
      <vt:lpstr>2013</vt:lpstr>
      <vt:lpstr>2014</vt:lpstr>
      <vt:lpstr>Correlation</vt:lpstr>
      <vt:lpstr>Scatterplot 2011</vt:lpstr>
      <vt:lpstr>Scatterplot 2008</vt:lpstr>
      <vt:lpstr>Scatterplot 2005</vt:lpstr>
      <vt:lpstr>_STDS_DG1141ADF5</vt:lpstr>
      <vt:lpstr>_STDS_DG179F88F3</vt:lpstr>
      <vt:lpstr>_STDS_DG261534E3</vt:lpstr>
      <vt:lpstr>_STDS_DG2D6433E5</vt:lpstr>
      <vt:lpstr>_STDS_DG33529DAE</vt:lpstr>
      <vt:lpstr>_STDS_DG36A5657A</vt:lpstr>
      <vt:lpstr>_STDS_DG9F44C75</vt:lpstr>
      <vt:lpstr>_STDS_DGA192BA4</vt:lpstr>
      <vt:lpstr>_STDS_DGCB7AE4F</vt:lpstr>
      <vt:lpstr>ST_Age</vt:lpstr>
      <vt:lpstr>ST_Age_10</vt:lpstr>
      <vt:lpstr>ST_Age_3</vt:lpstr>
      <vt:lpstr>ST_Age_4</vt:lpstr>
      <vt:lpstr>ST_Age_5</vt:lpstr>
      <vt:lpstr>ST_Age_6</vt:lpstr>
      <vt:lpstr>ST_Age_7</vt:lpstr>
      <vt:lpstr>ST_Age_8</vt:lpstr>
      <vt:lpstr>ST_Age_9</vt:lpstr>
      <vt:lpstr>ST_Birdies</vt:lpstr>
      <vt:lpstr>ST_Birdies_16</vt:lpstr>
      <vt:lpstr>ST_Birdies_17</vt:lpstr>
      <vt:lpstr>ST_Birdies_18</vt:lpstr>
      <vt:lpstr>ST_Birdies_19</vt:lpstr>
      <vt:lpstr>ST_Birdies_20</vt:lpstr>
      <vt:lpstr>ST_Birdies_21</vt:lpstr>
      <vt:lpstr>ST_Birdies_22</vt:lpstr>
      <vt:lpstr>ST_Birdies_23</vt:lpstr>
      <vt:lpstr>ST_BirdiesRound</vt:lpstr>
      <vt:lpstr>ST_BirdiesRound_20</vt:lpstr>
      <vt:lpstr>ST_BirdiesRound_21</vt:lpstr>
      <vt:lpstr>ST_BirdiesRound_22</vt:lpstr>
      <vt:lpstr>ST_BirdiesRound_23</vt:lpstr>
      <vt:lpstr>ST_BirdiesRound_24</vt:lpstr>
      <vt:lpstr>ST_BirdiesRound_25</vt:lpstr>
      <vt:lpstr>ST_BirdiesRound_26</vt:lpstr>
      <vt:lpstr>ST_BirdiesRound_27</vt:lpstr>
      <vt:lpstr>ST_Bogies</vt:lpstr>
      <vt:lpstr>ST_Bogies_18</vt:lpstr>
      <vt:lpstr>ST_Bogies_19</vt:lpstr>
      <vt:lpstr>ST_Bogies_20</vt:lpstr>
      <vt:lpstr>ST_Bogies_21</vt:lpstr>
      <vt:lpstr>ST_Bogies_22</vt:lpstr>
      <vt:lpstr>ST_Bogies_23</vt:lpstr>
      <vt:lpstr>ST_Bogies_24</vt:lpstr>
      <vt:lpstr>ST_Bogies_25</vt:lpstr>
      <vt:lpstr>ST_CutsMade</vt:lpstr>
      <vt:lpstr>ST_CutsMade_10</vt:lpstr>
      <vt:lpstr>ST_CutsMade_11</vt:lpstr>
      <vt:lpstr>ST_CutsMade_12</vt:lpstr>
      <vt:lpstr>ST_CutsMade_13</vt:lpstr>
      <vt:lpstr>ST_CutsMade_6</vt:lpstr>
      <vt:lpstr>ST_CutsMade_7</vt:lpstr>
      <vt:lpstr>ST_CutsMade_8</vt:lpstr>
      <vt:lpstr>ST_CutsMade_9</vt:lpstr>
      <vt:lpstr>ST_DrivingAccuracy</vt:lpstr>
      <vt:lpstr>ST_DrivingAccuracy_11</vt:lpstr>
      <vt:lpstr>ST_DrivingAccuracy_12</vt:lpstr>
      <vt:lpstr>ST_DrivingAccuracy_13</vt:lpstr>
      <vt:lpstr>ST_DrivingAccuracy_14</vt:lpstr>
      <vt:lpstr>ST_DrivingAccuracy_15</vt:lpstr>
      <vt:lpstr>ST_DrivingAccuracy_16</vt:lpstr>
      <vt:lpstr>ST_DrivingAccuracy_17</vt:lpstr>
      <vt:lpstr>ST_DrivingAccuracy_18</vt:lpstr>
      <vt:lpstr>ST_Eagles</vt:lpstr>
      <vt:lpstr>ST_Eagles_15</vt:lpstr>
      <vt:lpstr>ST_Eagles_16</vt:lpstr>
      <vt:lpstr>ST_Eagles_17</vt:lpstr>
      <vt:lpstr>ST_Eagles_18</vt:lpstr>
      <vt:lpstr>ST_Eagles_19</vt:lpstr>
      <vt:lpstr>ST_Eagles_20</vt:lpstr>
      <vt:lpstr>ST_Eagles_21</vt:lpstr>
      <vt:lpstr>ST_Eagles_22</vt:lpstr>
      <vt:lpstr>ST_Earnings</vt:lpstr>
      <vt:lpstr>ST_Earnings_10</vt:lpstr>
      <vt:lpstr>ST_Earnings_11</vt:lpstr>
      <vt:lpstr>ST_Earnings_12</vt:lpstr>
      <vt:lpstr>ST_Earnings_13</vt:lpstr>
      <vt:lpstr>ST_Earnings_14</vt:lpstr>
      <vt:lpstr>ST_Earnings_15</vt:lpstr>
      <vt:lpstr>ST_Earnings_16</vt:lpstr>
      <vt:lpstr>ST_Earnings_9</vt:lpstr>
      <vt:lpstr>ST_EarningsEvent</vt:lpstr>
      <vt:lpstr>ST_EarningsEvent_21</vt:lpstr>
      <vt:lpstr>ST_EarningsEvent_22</vt:lpstr>
      <vt:lpstr>ST_EarningsEvent_23</vt:lpstr>
      <vt:lpstr>ST_EarningsEvent_24</vt:lpstr>
      <vt:lpstr>ST_EarningsEvent_25</vt:lpstr>
      <vt:lpstr>ST_EarningsEvent_26</vt:lpstr>
      <vt:lpstr>ST_EarningsEvent_27</vt:lpstr>
      <vt:lpstr>ST_EarningsEvent_28</vt:lpstr>
      <vt:lpstr>ST_Events</vt:lpstr>
      <vt:lpstr>ST_Events_10</vt:lpstr>
      <vt:lpstr>ST_Events_11</vt:lpstr>
      <vt:lpstr>ST_Events_4</vt:lpstr>
      <vt:lpstr>ST_Events_5</vt:lpstr>
      <vt:lpstr>ST_Events_6</vt:lpstr>
      <vt:lpstr>ST_Events_7</vt:lpstr>
      <vt:lpstr>ST_Events_8</vt:lpstr>
      <vt:lpstr>ST_Events_9</vt:lpstr>
      <vt:lpstr>ST_GreensinRegulation</vt:lpstr>
      <vt:lpstr>ST_GreensinRegulation_12</vt:lpstr>
      <vt:lpstr>ST_GreensinRegulation_13</vt:lpstr>
      <vt:lpstr>ST_GreensinRegulation_14</vt:lpstr>
      <vt:lpstr>ST_GreensinRegulation_15</vt:lpstr>
      <vt:lpstr>ST_GreensinRegulation_16</vt:lpstr>
      <vt:lpstr>ST_GreensinRegulation_17</vt:lpstr>
      <vt:lpstr>ST_GreensinRegulation_18</vt:lpstr>
      <vt:lpstr>ST_GreensinRegulation_19</vt:lpstr>
      <vt:lpstr>ST_Pars</vt:lpstr>
      <vt:lpstr>ST_Pars_17</vt:lpstr>
      <vt:lpstr>ST_Pars_18</vt:lpstr>
      <vt:lpstr>ST_Pars_19</vt:lpstr>
      <vt:lpstr>ST_Pars_20</vt:lpstr>
      <vt:lpstr>ST_Pars_21</vt:lpstr>
      <vt:lpstr>ST_Pars_22</vt:lpstr>
      <vt:lpstr>ST_Pars_23</vt:lpstr>
      <vt:lpstr>ST_Pars_24</vt:lpstr>
      <vt:lpstr>ST_Player</vt:lpstr>
      <vt:lpstr>ST_Player_2</vt:lpstr>
      <vt:lpstr>ST_Player_3</vt:lpstr>
      <vt:lpstr>ST_Player_4</vt:lpstr>
      <vt:lpstr>ST_Player_5</vt:lpstr>
      <vt:lpstr>ST_Player_6</vt:lpstr>
      <vt:lpstr>ST_Player_7</vt:lpstr>
      <vt:lpstr>ST_Player_8</vt:lpstr>
      <vt:lpstr>ST_Player_9</vt:lpstr>
      <vt:lpstr>ST_PuttingAverage</vt:lpstr>
      <vt:lpstr>ST_PuttingAverage_13</vt:lpstr>
      <vt:lpstr>ST_PuttingAverage_14</vt:lpstr>
      <vt:lpstr>ST_PuttingAverage_15</vt:lpstr>
      <vt:lpstr>ST_PuttingAverage_16</vt:lpstr>
      <vt:lpstr>ST_PuttingAverage_17</vt:lpstr>
      <vt:lpstr>ST_PuttingAverage_18</vt:lpstr>
      <vt:lpstr>ST_PuttingAverage_19</vt:lpstr>
      <vt:lpstr>ST_PuttingAverage_20</vt:lpstr>
      <vt:lpstr>ST_Rank</vt:lpstr>
      <vt:lpstr>ST_Rank_1</vt:lpstr>
      <vt:lpstr>ST_Rank_2</vt:lpstr>
      <vt:lpstr>ST_Rank_3</vt:lpstr>
      <vt:lpstr>ST_Rank_4</vt:lpstr>
      <vt:lpstr>ST_Rank_5</vt:lpstr>
      <vt:lpstr>ST_Rank_6</vt:lpstr>
      <vt:lpstr>ST_Rank_7</vt:lpstr>
      <vt:lpstr>ST_Rank_8</vt:lpstr>
      <vt:lpstr>ST_Rounds</vt:lpstr>
      <vt:lpstr>ST_Rounds_10</vt:lpstr>
      <vt:lpstr>ST_Rounds_11</vt:lpstr>
      <vt:lpstr>ST_Rounds_12</vt:lpstr>
      <vt:lpstr>ST_Rounds_5</vt:lpstr>
      <vt:lpstr>ST_Rounds_6</vt:lpstr>
      <vt:lpstr>ST_Rounds_7</vt:lpstr>
      <vt:lpstr>ST_Rounds_8</vt:lpstr>
      <vt:lpstr>ST_Rounds_9</vt:lpstr>
      <vt:lpstr>ST_SandSavePct</vt:lpstr>
      <vt:lpstr>ST_SandSavePct_14</vt:lpstr>
      <vt:lpstr>ST_SandSavePct_15</vt:lpstr>
      <vt:lpstr>ST_SandSavePct_16</vt:lpstr>
      <vt:lpstr>ST_SandSavePct_17</vt:lpstr>
      <vt:lpstr>ST_SandSavePct_18</vt:lpstr>
      <vt:lpstr>ST_SandSavePct_19</vt:lpstr>
      <vt:lpstr>ST_SandSavePct_20</vt:lpstr>
      <vt:lpstr>ST_SandSavePct_21</vt:lpstr>
      <vt:lpstr>ST_Top10s</vt:lpstr>
      <vt:lpstr>ST_Top10s_10</vt:lpstr>
      <vt:lpstr>ST_Top10s_11</vt:lpstr>
      <vt:lpstr>ST_Top10s_12</vt:lpstr>
      <vt:lpstr>ST_Top10s_13</vt:lpstr>
      <vt:lpstr>ST_Top10s_14</vt:lpstr>
      <vt:lpstr>ST_Top10s_7</vt:lpstr>
      <vt:lpstr>ST_Top10s_8</vt:lpstr>
      <vt:lpstr>ST_Top10s_9</vt:lpstr>
      <vt:lpstr>ST_Wins</vt:lpstr>
      <vt:lpstr>ST_Wins_10</vt:lpstr>
      <vt:lpstr>ST_Wins_11</vt:lpstr>
      <vt:lpstr>ST_Wins_12</vt:lpstr>
      <vt:lpstr>ST_Wins_13</vt:lpstr>
      <vt:lpstr>ST_Wins_14</vt:lpstr>
      <vt:lpstr>ST_Wins_15</vt:lpstr>
      <vt:lpstr>ST_Wins_8</vt:lpstr>
      <vt:lpstr>ST_Wins_9</vt:lpstr>
      <vt:lpstr>ST_YardsDrive</vt:lpstr>
      <vt:lpstr>ST_YardsDrive_10</vt:lpstr>
      <vt:lpstr>ST_YardsDrive_11</vt:lpstr>
      <vt:lpstr>ST_YardsDrive_12</vt:lpstr>
      <vt:lpstr>ST_YardsDrive_13</vt:lpstr>
      <vt:lpstr>ST_YardsDrive_14</vt:lpstr>
      <vt:lpstr>ST_YardsDrive_15</vt:lpstr>
      <vt:lpstr>ST_YardsDrive_16</vt:lpstr>
      <vt:lpstr>ST_YardsDrive_17</vt:lpstr>
      <vt:lpstr>Correlation!StatToolsHeader</vt:lpstr>
      <vt:lpstr>'Scatterplot 2005'!StatToolsHeader</vt:lpstr>
      <vt:lpstr>'Scatterplot 2008'!StatToolsHeader</vt:lpstr>
      <vt:lpstr>'Scatterplot 2011'!StatToolsHeader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dc:description>Added 2010, 2011 data for DADM 5e</dc:description>
  <cp:lastModifiedBy>Chris Albright</cp:lastModifiedBy>
  <cp:lastPrinted>2009-08-29T23:24:24Z</cp:lastPrinted>
  <dcterms:created xsi:type="dcterms:W3CDTF">2009-06-12T23:59:45Z</dcterms:created>
  <dcterms:modified xsi:type="dcterms:W3CDTF">2016-01-22T20:41:48Z</dcterms:modified>
</cp:coreProperties>
</file>