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Phillips FFA\6e\Instructor\"/>
    </mc:Choice>
  </mc:AlternateContent>
  <bookViews>
    <workbookView xWindow="90" yWindow="15" windowWidth="9375" windowHeight="5625" xr2:uid="{00000000-000D-0000-FFFF-FFFF00000000}"/>
  </bookViews>
  <sheets>
    <sheet name="SDC2" sheetId="1" r:id="rId1"/>
    <sheet name="Given DC2" sheetId="6" r:id="rId2"/>
    <sheet name="SCP2-1" sheetId="8" r:id="rId3"/>
    <sheet name="Given CP2-1" sheetId="9" r:id="rId4"/>
    <sheet name="SPA2-1" sheetId="2" r:id="rId5"/>
    <sheet name="Given PA2-1" sheetId="4" r:id="rId6"/>
    <sheet name="SS2-7" sheetId="3" r:id="rId7"/>
    <sheet name="Given S2-7" sheetId="5" r:id="rId8"/>
  </sheets>
  <definedNames>
    <definedName name="_xlnm.Print_Area" localSheetId="3">'Given CP2-1'!$B$1:$F$19</definedName>
    <definedName name="_xlnm.Print_Area" localSheetId="1">'Given DC2'!$B$1:$F$6</definedName>
    <definedName name="_xlnm.Print_Area" localSheetId="5">'Given PA2-1'!$B$1:$F$19</definedName>
    <definedName name="_xlnm.Print_Area" localSheetId="7">'Given S2-7'!$B$1:$F$23</definedName>
    <definedName name="_xlnm.Print_Area" localSheetId="2">'SCP2-1'!$A$1:$T$29</definedName>
    <definedName name="_xlnm.Print_Area" localSheetId="0">'SDC2'!$A$1:$V$95</definedName>
    <definedName name="_xlnm.Print_Area" localSheetId="4">'SPA2-1'!$A$1:$P$27</definedName>
    <definedName name="_xlnm.Print_Area" localSheetId="6">'SS2-7'!$A$1:$AN$13</definedName>
  </definedNames>
  <calcPr calcId="171027"/>
</workbook>
</file>

<file path=xl/calcChain.xml><?xml version="1.0" encoding="utf-8"?>
<calcChain xmlns="http://schemas.openxmlformats.org/spreadsheetml/2006/main">
  <c r="D22" i="8" l="1"/>
  <c r="C16" i="8"/>
  <c r="C17" i="2"/>
  <c r="C18" i="2" s="1"/>
  <c r="E22" i="2"/>
  <c r="G15" i="8"/>
  <c r="G16" i="8" s="1"/>
  <c r="C15" i="8"/>
  <c r="O56" i="1"/>
  <c r="O62" i="1" s="1"/>
  <c r="J56" i="1"/>
  <c r="I56" i="1"/>
  <c r="C56" i="1"/>
  <c r="T45" i="1"/>
  <c r="T51" i="1" s="1"/>
  <c r="I76" i="1" s="1"/>
  <c r="O45" i="1"/>
  <c r="O51" i="1" s="1"/>
  <c r="I46" i="1"/>
  <c r="I45" i="1"/>
  <c r="D46" i="1"/>
  <c r="D45" i="1"/>
  <c r="C45" i="1"/>
  <c r="J36" i="1"/>
  <c r="J33" i="1"/>
  <c r="J30" i="1"/>
  <c r="J24" i="1"/>
  <c r="J23" i="1"/>
  <c r="J20" i="1"/>
  <c r="H35" i="1"/>
  <c r="H32" i="1"/>
  <c r="H29" i="1"/>
  <c r="H22" i="1"/>
  <c r="H19" i="1"/>
  <c r="C62" i="1"/>
  <c r="C63" i="1" s="1"/>
  <c r="I51" i="1"/>
  <c r="G72" i="1" s="1"/>
  <c r="E17" i="2"/>
  <c r="E18" i="2" s="1"/>
  <c r="G17" i="2"/>
  <c r="I22" i="2" s="1"/>
  <c r="J17" i="2"/>
  <c r="J18" i="2" s="1"/>
  <c r="M17" i="2"/>
  <c r="M18" i="2"/>
  <c r="O18" i="2"/>
  <c r="C20" i="8"/>
  <c r="E15" i="8"/>
  <c r="E20" i="8" s="1"/>
  <c r="I15" i="8"/>
  <c r="I16" i="8" s="1"/>
  <c r="I20" i="8"/>
  <c r="K15" i="8"/>
  <c r="K20" i="8" s="1"/>
  <c r="C28" i="8"/>
  <c r="G28" i="8" s="1"/>
  <c r="H28" i="8" s="1"/>
  <c r="E28" i="8"/>
  <c r="C26" i="8"/>
  <c r="D26" i="8" s="1"/>
  <c r="N15" i="8"/>
  <c r="N16" i="8" s="1"/>
  <c r="C22" i="8"/>
  <c r="Q15" i="8"/>
  <c r="Q16" i="8" s="1"/>
  <c r="E16" i="8"/>
  <c r="S16" i="8"/>
  <c r="AN13" i="3"/>
  <c r="AK13" i="3"/>
  <c r="AH13" i="3"/>
  <c r="AE13" i="3"/>
  <c r="AB13" i="3"/>
  <c r="Y13" i="3"/>
  <c r="V13" i="3"/>
  <c r="R13" i="3"/>
  <c r="O13" i="3"/>
  <c r="L13" i="3"/>
  <c r="I13" i="3"/>
  <c r="F13" i="3"/>
  <c r="C13" i="3"/>
  <c r="E24" i="2"/>
  <c r="G24" i="2"/>
  <c r="I24" i="2" s="1"/>
  <c r="C51" i="1" l="1"/>
  <c r="G87" i="1" s="1"/>
  <c r="G89" i="1" s="1"/>
  <c r="I52" i="1"/>
  <c r="N88" i="1"/>
  <c r="O63" i="1"/>
  <c r="G90" i="1"/>
  <c r="G88" i="1"/>
  <c r="I62" i="1"/>
  <c r="G73" i="1" s="1"/>
  <c r="O52" i="1"/>
  <c r="N87" i="1"/>
  <c r="N89" i="1" s="1"/>
  <c r="I74" i="1"/>
  <c r="I75" i="1"/>
  <c r="G71" i="1"/>
  <c r="N91" i="1"/>
  <c r="N93" i="1" s="1"/>
  <c r="T52" i="1"/>
  <c r="K16" i="8"/>
  <c r="G18" i="2"/>
  <c r="E26" i="2"/>
  <c r="G22" i="2"/>
  <c r="L22" i="2" s="1"/>
  <c r="G20" i="8"/>
  <c r="M20" i="8" s="1"/>
  <c r="G70" i="1" l="1"/>
  <c r="C52" i="1"/>
  <c r="G91" i="1"/>
  <c r="G94" i="1" s="1"/>
  <c r="G95" i="1" s="1"/>
  <c r="G78" i="1"/>
  <c r="G79" i="1" s="1"/>
  <c r="I63" i="1"/>
  <c r="N94" i="1"/>
  <c r="N95" i="1" s="1"/>
  <c r="I78" i="1"/>
  <c r="I79" i="1" s="1"/>
  <c r="N22" i="2"/>
  <c r="C26" i="2"/>
  <c r="G26" i="2" s="1"/>
  <c r="I26" i="2" s="1"/>
  <c r="C24" i="8"/>
  <c r="D24" i="8" s="1"/>
  <c r="O20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B10" authorId="0" shapeId="0" xr:uid="{00000000-0006-0000-0000-000001000000}">
      <text>
        <r>
          <rPr>
            <sz val="9"/>
            <color indexed="81"/>
            <rFont val="Tahoma"/>
            <family val="2"/>
          </rPr>
          <t>Use the drop down list in each +/- column to select the proper effect for each transaction.</t>
        </r>
      </text>
    </comment>
    <comment ref="C10" authorId="0" shapeId="0" xr:uid="{00000000-0006-0000-0000-000002000000}">
      <text>
        <r>
          <rPr>
            <sz val="9"/>
            <color indexed="81"/>
            <rFont val="Tahoma"/>
            <family val="2"/>
          </rPr>
          <t>Enter the proper dollar amounts for each transaction where appropriate.  The amounts for each entry will be verified.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9" authorId="0" shapeId="0" xr:uid="{00000000-0006-0000-0000-000003000000}">
      <text>
        <r>
          <rPr>
            <sz val="8"/>
            <color indexed="81"/>
            <rFont val="Tahoma"/>
            <family val="2"/>
          </rPr>
          <t>Enter the account name that is to be debited or credited.</t>
        </r>
      </text>
    </comment>
    <comment ref="G19" authorId="0" shapeId="0" xr:uid="{00000000-0006-0000-0000-000004000000}">
      <text>
        <r>
          <rPr>
            <sz val="8"/>
            <color indexed="81"/>
            <rFont val="Tahoma"/>
            <family val="2"/>
          </rPr>
          <t>Enter the dollar amount of the debit or credit.  Your answers will be verified.</t>
        </r>
      </text>
    </comment>
    <comment ref="B44" authorId="0" shapeId="0" xr:uid="{00000000-0006-0000-0000-000005000000}">
      <text>
        <r>
          <rPr>
            <sz val="9"/>
            <color indexed="81"/>
            <rFont val="Tahoma"/>
            <family val="2"/>
          </rPr>
          <t>Use the narrow columns on each side of the T-Accounts to enter transactions letters.</t>
        </r>
      </text>
    </comment>
    <comment ref="C44" authorId="0" shapeId="0" xr:uid="{00000000-0006-0000-0000-000006000000}">
      <text>
        <r>
          <rPr>
            <sz val="9"/>
            <color indexed="81"/>
            <rFont val="Tahoma"/>
            <family val="2"/>
          </rPr>
          <t>Use the debit and credit columns to enter beginning balances and transactions.  Your ending balances will be verified.</t>
        </r>
      </text>
    </comment>
    <comment ref="G70" authorId="0" shapeId="0" xr:uid="{3FE0B034-5CEA-423C-83AF-4E6D0F376AD1}">
      <text>
        <r>
          <rPr>
            <sz val="8"/>
            <color indexed="81"/>
            <rFont val="Tahoma"/>
            <family val="2"/>
          </rPr>
          <t>Use the yellow cells to enter the appropriate dollar amounts.  Your totals will be verified.</t>
        </r>
      </text>
    </comment>
    <comment ref="G87" authorId="0" shapeId="0" xr:uid="{00000000-0006-0000-0000-000007000000}">
      <text>
        <r>
          <rPr>
            <sz val="8"/>
            <color indexed="81"/>
            <rFont val="Tahoma"/>
            <family val="2"/>
          </rPr>
          <t>Use the yellow cells to enter the appropriate dollar amounts.  Your totals will be verified.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B10" authorId="0" shapeId="0" xr:uid="{00000000-0006-0000-0200-000001000000}">
      <text>
        <r>
          <rPr>
            <sz val="9"/>
            <color indexed="81"/>
            <rFont val="Tahoma"/>
            <family val="2"/>
          </rPr>
          <t>Use the drop down list in each +/- column to select the proper effect for each transaction.</t>
        </r>
      </text>
    </comment>
    <comment ref="C10" authorId="0" shapeId="0" xr:uid="{00000000-0006-0000-0200-000002000000}">
      <text>
        <r>
          <rPr>
            <sz val="9"/>
            <color indexed="81"/>
            <rFont val="Tahoma"/>
            <family val="2"/>
          </rPr>
          <t>Enter the proper dollar amounts for each transaction where appropriate.  The totals for each account will be verified.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0" authorId="0" shapeId="0" xr:uid="{00000000-0006-0000-0200-000003000000}">
      <text>
        <r>
          <rPr>
            <sz val="9"/>
            <color indexed="81"/>
            <rFont val="Tahoma"/>
            <family val="2"/>
          </rPr>
          <t>Using the data in Req. 2, fill in the yellow cells with the appropriate numbers.  Your totals will be verified.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 Terry</author>
  </authors>
  <commentList>
    <comment ref="B10" authorId="0" shapeId="0" xr:uid="{00000000-0006-0000-0400-000001000000}">
      <text>
        <r>
          <rPr>
            <sz val="9"/>
            <color indexed="81"/>
            <rFont val="Tahoma"/>
            <family val="2"/>
          </rPr>
          <t>Use the drop down list in each +/- column to select the proper effect for each transaction.</t>
        </r>
      </text>
    </comment>
    <comment ref="C10" authorId="0" shapeId="0" xr:uid="{00000000-0006-0000-0400-000002000000}">
      <text>
        <r>
          <rPr>
            <sz val="9"/>
            <color indexed="81"/>
            <rFont val="Tahoma"/>
            <family val="2"/>
          </rPr>
          <t>Enter the proper dollar amounts for each transaction where appropriate.  The totals for each account will be verified.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22" authorId="0" shapeId="0" xr:uid="{00000000-0006-0000-0400-000003000000}">
      <text>
        <r>
          <rPr>
            <sz val="9"/>
            <color indexed="81"/>
            <rFont val="Tahoma"/>
            <family val="2"/>
          </rPr>
          <t>Using the data in Req. 1, fill in the yellow cells with the appropriate numbers.  Your totals will be verified.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<sst xmlns="http://schemas.openxmlformats.org/spreadsheetml/2006/main" count="435" uniqueCount="163">
  <si>
    <t>Student Name:</t>
  </si>
  <si>
    <t>Instructor</t>
  </si>
  <si>
    <t>Balance Sheet</t>
  </si>
  <si>
    <t>Class:</t>
  </si>
  <si>
    <t>Cash</t>
  </si>
  <si>
    <t>McGraw-Hill/Irwin</t>
  </si>
  <si>
    <t>Inventories</t>
  </si>
  <si>
    <t>ASSETS</t>
  </si>
  <si>
    <t>Accounts Receivable</t>
  </si>
  <si>
    <t>Property and Equipment</t>
  </si>
  <si>
    <t>LIABILITIES</t>
  </si>
  <si>
    <t>Accounts Payable</t>
  </si>
  <si>
    <t>STOCKHOLDERS' EQUITY</t>
  </si>
  <si>
    <t>Contributed Capital</t>
  </si>
  <si>
    <t>Retained Earnings</t>
  </si>
  <si>
    <t>?</t>
  </si>
  <si>
    <t>GOODBYE GRASS CORPORATION</t>
  </si>
  <si>
    <t>Land</t>
  </si>
  <si>
    <t>ELIZABETH ARDEN, INC.</t>
  </si>
  <si>
    <t>September 30 Account Balances</t>
  </si>
  <si>
    <t>Other Current Assets</t>
  </si>
  <si>
    <t>Short-term Notes Payable</t>
  </si>
  <si>
    <t>Other Current Liabilities</t>
  </si>
  <si>
    <t>Long-term Debt</t>
  </si>
  <si>
    <t>Other Long-term Liabilities</t>
  </si>
  <si>
    <t>October transactions:</t>
  </si>
  <si>
    <t>September 30 Balances</t>
  </si>
  <si>
    <t>Elizabeth Arden</t>
  </si>
  <si>
    <t>Other Non-current Assets</t>
  </si>
  <si>
    <t>+</t>
  </si>
  <si>
    <t>=</t>
  </si>
  <si>
    <t>Debit (+)</t>
  </si>
  <si>
    <t>Credit (-)</t>
  </si>
  <si>
    <t>Debit (-)</t>
  </si>
  <si>
    <t>Credit (+)</t>
  </si>
  <si>
    <t>(a)</t>
  </si>
  <si>
    <t>(b)</t>
  </si>
  <si>
    <t>(d)</t>
  </si>
  <si>
    <t xml:space="preserve"> (a)</t>
  </si>
  <si>
    <t xml:space="preserve"> (b)</t>
  </si>
  <si>
    <t xml:space="preserve"> (c)</t>
  </si>
  <si>
    <t xml:space="preserve"> (d)</t>
  </si>
  <si>
    <t>October 31 Balances</t>
  </si>
  <si>
    <t>Number of investors</t>
  </si>
  <si>
    <t>Amount invested by each investor</t>
  </si>
  <si>
    <t>Number of shares issues to each investor</t>
  </si>
  <si>
    <t>(a)  Collected cash investments and issued stock</t>
  </si>
  <si>
    <t>(b)  Purchased fixed assets:</t>
  </si>
  <si>
    <t xml:space="preserve">  Building</t>
  </si>
  <si>
    <t xml:space="preserve">  Equipment</t>
  </si>
  <si>
    <t xml:space="preserve">  Land</t>
  </si>
  <si>
    <t>(c)  500 shares of stock sold by one stockholder to another</t>
  </si>
  <si>
    <t>(d)  Purchases supplies for cash</t>
  </si>
  <si>
    <t>(e)  Sold one acre of land for cash</t>
  </si>
  <si>
    <t>Coached Problem 2-1</t>
  </si>
  <si>
    <t>Requirement 2:</t>
  </si>
  <si>
    <t>Supplies</t>
  </si>
  <si>
    <t>Notes</t>
  </si>
  <si>
    <t>Receivable</t>
  </si>
  <si>
    <t>Building</t>
  </si>
  <si>
    <t>Equipment</t>
  </si>
  <si>
    <t>Payable</t>
  </si>
  <si>
    <t>Retained</t>
  </si>
  <si>
    <t>Earnings</t>
  </si>
  <si>
    <t>STOCKHOLDERS'</t>
  </si>
  <si>
    <t>EQUITY</t>
  </si>
  <si>
    <t>(c)</t>
  </si>
  <si>
    <t>(e)</t>
  </si>
  <si>
    <t>(f)</t>
  </si>
  <si>
    <t>-</t>
  </si>
  <si>
    <t>N/A</t>
  </si>
  <si>
    <t>Requirement 4:</t>
  </si>
  <si>
    <t>(a)Total Assets:</t>
  </si>
  <si>
    <t>(b)Total Liabilities</t>
  </si>
  <si>
    <t>(c)Total Stockholders' Equity</t>
  </si>
  <si>
    <t>(d)Cash Balance</t>
  </si>
  <si>
    <t>(e)Total Current Assets</t>
  </si>
  <si>
    <t>Given Data PA 2-1:</t>
  </si>
  <si>
    <t>MALLARD INCORPORATED</t>
  </si>
  <si>
    <t>Issued additional shares of stock</t>
  </si>
  <si>
    <t>Borrowed from bank on a10-year note</t>
  </si>
  <si>
    <t>Built a factory addition for cash</t>
  </si>
  <si>
    <t>Purchased equipment:</t>
  </si>
  <si>
    <t xml:space="preserve">  Cash payment for equipment</t>
  </si>
  <si>
    <t xml:space="preserve">  Signed 6-month note for equipment</t>
  </si>
  <si>
    <t>Returned part of above equipment for a note reduction</t>
  </si>
  <si>
    <t>Purchased delivery truck:</t>
  </si>
  <si>
    <t xml:space="preserve">  Cash payment for truck</t>
  </si>
  <si>
    <t xml:space="preserve">  Signed 9-month note for truck</t>
  </si>
  <si>
    <t>Capital stock sold by stockholder to another individual</t>
  </si>
  <si>
    <t>Problem A 2-1</t>
  </si>
  <si>
    <t>Requirement 1:</t>
  </si>
  <si>
    <t>(g)</t>
  </si>
  <si>
    <t>Requirement 3:</t>
  </si>
  <si>
    <t>(a)Total Assets at end of Year:</t>
  </si>
  <si>
    <t>(b)Total Liabilities at end of Year:</t>
  </si>
  <si>
    <t>(c)Total Stockholders' Equity at end of Year:</t>
  </si>
  <si>
    <t>Given Data CP2-1:</t>
  </si>
  <si>
    <t>April Transactions:</t>
  </si>
  <si>
    <t>Given Data DC2:</t>
  </si>
  <si>
    <t>Demonstration Case 2</t>
  </si>
  <si>
    <t>Simplify with Spreadsheets 2-7</t>
  </si>
  <si>
    <t>(a)Issues stock for cash</t>
  </si>
  <si>
    <t>(b)Purchased equipment:</t>
  </si>
  <si>
    <t xml:space="preserve">     Cash</t>
  </si>
  <si>
    <t xml:space="preserve">     On account</t>
  </si>
  <si>
    <t>(c)Ordered lawn mowers and edgers</t>
  </si>
  <si>
    <t>(d)Purchased four acres of land</t>
  </si>
  <si>
    <t>(e)Received mowers &amp; edgers and signed 60 day note</t>
  </si>
  <si>
    <t>(f) Sold one acre of land on a six month note</t>
  </si>
  <si>
    <t>(g)Owner borrowed from bank for personal use</t>
  </si>
  <si>
    <t>Note</t>
  </si>
  <si>
    <t>Accounts</t>
  </si>
  <si>
    <t>Cash (A)</t>
  </si>
  <si>
    <t>Equipment (A)</t>
  </si>
  <si>
    <t>Note Receivable (A)</t>
  </si>
  <si>
    <t>Land (A)</t>
  </si>
  <si>
    <t>Beg.</t>
  </si>
  <si>
    <t>Beg</t>
  </si>
  <si>
    <t>dr</t>
  </si>
  <si>
    <t>cr</t>
  </si>
  <si>
    <t>Note Payable</t>
  </si>
  <si>
    <t>Note Receivable</t>
  </si>
  <si>
    <t>Assets</t>
  </si>
  <si>
    <t xml:space="preserve">  Cash</t>
  </si>
  <si>
    <t>Liabilities</t>
  </si>
  <si>
    <t>Current liabilities</t>
  </si>
  <si>
    <t>Current assets</t>
  </si>
  <si>
    <t>Stockholders' Equity</t>
  </si>
  <si>
    <t xml:space="preserve">  Note Receivable</t>
  </si>
  <si>
    <t xml:space="preserve">    Total Current Assets</t>
  </si>
  <si>
    <t xml:space="preserve">  Accounts Payable</t>
  </si>
  <si>
    <t xml:space="preserve">  Note Payable</t>
  </si>
  <si>
    <t xml:space="preserve">    Total Current Liabilities</t>
  </si>
  <si>
    <t>Total Liabilities and Stockholders' Equity</t>
  </si>
  <si>
    <t>Total Assets</t>
  </si>
  <si>
    <t>Purchased mfg. facility with 3-year promissory note</t>
  </si>
  <si>
    <t>Repaid short-term with cash</t>
  </si>
  <si>
    <t>Issued stock for cash</t>
  </si>
  <si>
    <t>Purchased land for cash</t>
  </si>
  <si>
    <t>Accounts Payable (L)</t>
  </si>
  <si>
    <t>Note Payable (L)</t>
  </si>
  <si>
    <t>Total Stockholders' Equity</t>
  </si>
  <si>
    <t>Ag Bio Tech</t>
  </si>
  <si>
    <t>January, 2013 transactions:</t>
  </si>
  <si>
    <t xml:space="preserve">     Cash paid for land purchase</t>
  </si>
  <si>
    <t xml:space="preserve">     15-year note signed for land purchase</t>
  </si>
  <si>
    <t>Given Data S2-7:</t>
  </si>
  <si>
    <t>Other Noncurrent Assets</t>
  </si>
  <si>
    <t>Common Stock</t>
  </si>
  <si>
    <t>Common</t>
  </si>
  <si>
    <t>Stock</t>
  </si>
  <si>
    <t>Common Stock (SE)</t>
  </si>
  <si>
    <t>Trial Balance</t>
  </si>
  <si>
    <t>At April 30, 2018</t>
  </si>
  <si>
    <t>Notes Receivable</t>
  </si>
  <si>
    <t>Notes Payable</t>
  </si>
  <si>
    <t>Total</t>
  </si>
  <si>
    <t>Debit</t>
  </si>
  <si>
    <t>Credit</t>
  </si>
  <si>
    <t>Previous Year end Total Assets</t>
  </si>
  <si>
    <t>Previous Year end Total Liabilities</t>
  </si>
  <si>
    <t>Current Year Transactions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</si>
</sst>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10"/>
      <color indexed="9"/>
      <name val="Arial"/>
      <family val="2"/>
    </font>
    <font>
      <sz val="8"/>
      <color indexed="81"/>
      <name val="Tahoma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FA7D00"/>
      <name val="Arial"/>
      <family val="2"/>
    </font>
    <font>
      <b/>
      <sz val="11"/>
      <color theme="0"/>
      <name val="Arial"/>
      <family val="2"/>
    </font>
    <font>
      <i/>
      <sz val="11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3F3F76"/>
      <name val="Arial"/>
      <family val="2"/>
    </font>
    <font>
      <sz val="11"/>
      <color rgb="FFFA7D00"/>
      <name val="Arial"/>
      <family val="2"/>
    </font>
    <font>
      <b/>
      <sz val="11"/>
      <color rgb="FF3F3F3F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44"/>
      </right>
      <top/>
      <bottom/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44"/>
      </right>
      <top/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 style="thin">
        <color indexed="64"/>
      </left>
      <right/>
      <top/>
      <bottom style="hair">
        <color indexed="44"/>
      </bottom>
      <diagonal/>
    </border>
    <border>
      <left style="hair">
        <color indexed="44"/>
      </left>
      <right/>
      <top/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thin">
        <color indexed="6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/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hair">
        <color indexed="44"/>
      </bottom>
      <diagonal/>
    </border>
    <border>
      <left/>
      <right/>
      <top style="hair">
        <color indexed="44"/>
      </top>
      <bottom/>
      <diagonal/>
    </border>
    <border>
      <left/>
      <right/>
      <top style="hair">
        <color indexed="44"/>
      </top>
      <bottom style="thin">
        <color indexed="64"/>
      </bottom>
      <diagonal/>
    </border>
    <border>
      <left/>
      <right style="hair">
        <color indexed="44"/>
      </right>
      <top style="thin">
        <color indexed="64"/>
      </top>
      <bottom style="hair">
        <color indexed="4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 style="hair">
        <color indexed="4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1">
    <xf numFmtId="0" fontId="0" fillId="0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34" applyNumberFormat="0" applyAlignment="0" applyProtection="0"/>
    <xf numFmtId="0" fontId="14" fillId="31" borderId="35" applyNumberFormat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6" applyNumberFormat="0" applyFill="0" applyAlignment="0" applyProtection="0"/>
    <xf numFmtId="0" fontId="17" fillId="0" borderId="37" applyNumberFormat="0" applyFill="0" applyAlignment="0" applyProtection="0"/>
    <xf numFmtId="0" fontId="18" fillId="0" borderId="38" applyNumberFormat="0" applyFill="0" applyAlignment="0" applyProtection="0"/>
    <xf numFmtId="0" fontId="18" fillId="0" borderId="0" applyNumberFormat="0" applyFill="0" applyBorder="0" applyAlignment="0" applyProtection="0"/>
    <xf numFmtId="0" fontId="19" fillId="32" borderId="34" applyNumberFormat="0" applyAlignment="0" applyProtection="0"/>
    <xf numFmtId="0" fontId="20" fillId="0" borderId="39" applyNumberFormat="0" applyFill="0" applyAlignment="0" applyProtection="0"/>
    <xf numFmtId="41" fontId="2" fillId="33" borderId="0">
      <alignment horizontal="center"/>
    </xf>
    <xf numFmtId="41" fontId="2" fillId="34" borderId="0" applyBorder="0">
      <protection locked="0"/>
    </xf>
    <xf numFmtId="0" fontId="21" fillId="30" borderId="40" applyNumberFormat="0" applyAlignment="0" applyProtection="0"/>
    <xf numFmtId="0" fontId="22" fillId="0" borderId="41" applyNumberFormat="0" applyFill="0" applyAlignment="0" applyProtection="0"/>
    <xf numFmtId="0" fontId="23" fillId="0" borderId="0" applyNumberFormat="0" applyFill="0" applyBorder="0" applyAlignment="0" applyProtection="0"/>
  </cellStyleXfs>
  <cellXfs count="28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right"/>
    </xf>
    <xf numFmtId="1" fontId="4" fillId="0" borderId="0" xfId="27" applyNumberFormat="1" applyFont="1" applyBorder="1" applyAlignment="1"/>
    <xf numFmtId="0" fontId="3" fillId="0" borderId="0" xfId="0" applyFont="1"/>
    <xf numFmtId="1" fontId="2" fillId="0" borderId="0" xfId="27" applyNumberFormat="1" applyFont="1" applyBorder="1" applyAlignment="1"/>
    <xf numFmtId="0" fontId="3" fillId="3" borderId="0" xfId="0" applyFont="1" applyFill="1"/>
    <xf numFmtId="0" fontId="0" fillId="3" borderId="0" xfId="0" applyFill="1"/>
    <xf numFmtId="1" fontId="4" fillId="3" borderId="0" xfId="27" applyNumberFormat="1" applyFont="1" applyFill="1" applyBorder="1" applyAlignment="1"/>
    <xf numFmtId="164" fontId="4" fillId="3" borderId="0" xfId="27" applyNumberFormat="1" applyFont="1" applyFill="1" applyBorder="1" applyAlignment="1"/>
    <xf numFmtId="0" fontId="5" fillId="3" borderId="0" xfId="0" applyFont="1" applyFill="1" applyAlignment="1">
      <alignment horizontal="center"/>
    </xf>
    <xf numFmtId="1" fontId="2" fillId="3" borderId="0" xfId="27" applyNumberFormat="1" applyFont="1" applyFill="1" applyBorder="1" applyAlignment="1"/>
    <xf numFmtId="164" fontId="2" fillId="3" borderId="0" xfId="27" applyNumberFormat="1" applyFont="1" applyFill="1" applyBorder="1" applyAlignment="1"/>
    <xf numFmtId="1" fontId="4" fillId="0" borderId="0" xfId="27" quotePrefix="1" applyNumberFormat="1" applyFont="1" applyBorder="1" applyAlignment="1">
      <alignment horizontal="left"/>
    </xf>
    <xf numFmtId="37" fontId="2" fillId="3" borderId="0" xfId="0" applyNumberFormat="1" applyFont="1" applyFill="1" applyBorder="1" applyProtection="1"/>
    <xf numFmtId="1" fontId="1" fillId="0" borderId="0" xfId="27" applyNumberFormat="1" applyFont="1" applyFill="1" applyBorder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 applyProtection="1">
      <alignment horizontal="centerContinuous"/>
    </xf>
    <xf numFmtId="0" fontId="2" fillId="0" borderId="0" xfId="0" applyFont="1" applyFill="1"/>
    <xf numFmtId="0" fontId="2" fillId="0" borderId="0" xfId="0" applyFont="1" applyFill="1" applyAlignment="1" applyProtection="1">
      <alignment horizontal="left"/>
    </xf>
    <xf numFmtId="0" fontId="3" fillId="0" borderId="0" xfId="0" applyFont="1" applyFill="1"/>
    <xf numFmtId="5" fontId="2" fillId="0" borderId="0" xfId="0" applyNumberFormat="1" applyFont="1" applyFill="1" applyBorder="1" applyProtection="1"/>
    <xf numFmtId="37" fontId="2" fillId="0" borderId="0" xfId="0" applyNumberFormat="1" applyFont="1" applyFill="1" applyBorder="1" applyProtection="1"/>
    <xf numFmtId="1" fontId="2" fillId="0" borderId="0" xfId="27" quotePrefix="1" applyNumberFormat="1" applyFont="1" applyBorder="1" applyAlignment="1">
      <alignment horizontal="left"/>
    </xf>
    <xf numFmtId="1" fontId="2" fillId="3" borderId="0" xfId="27" quotePrefix="1" applyNumberFormat="1" applyFont="1" applyFill="1" applyBorder="1" applyAlignment="1">
      <alignment horizontal="left"/>
    </xf>
    <xf numFmtId="0" fontId="0" fillId="3" borderId="0" xfId="0" applyFill="1" applyAlignment="1">
      <alignment horizontal="center"/>
    </xf>
    <xf numFmtId="164" fontId="2" fillId="3" borderId="0" xfId="27" applyNumberFormat="1" applyFont="1" applyFill="1" applyBorder="1" applyAlignment="1">
      <alignment horizontal="center"/>
    </xf>
    <xf numFmtId="1" fontId="4" fillId="0" borderId="0" xfId="27" applyNumberFormat="1" applyFont="1" applyFill="1" applyBorder="1" applyAlignment="1"/>
    <xf numFmtId="164" fontId="4" fillId="0" borderId="0" xfId="27" applyNumberFormat="1" applyFont="1" applyFill="1" applyBorder="1" applyAlignment="1"/>
    <xf numFmtId="1" fontId="4" fillId="0" borderId="0" xfId="27" quotePrefix="1" applyNumberFormat="1" applyFont="1" applyFill="1" applyBorder="1" applyAlignment="1">
      <alignment horizontal="left"/>
    </xf>
    <xf numFmtId="0" fontId="5" fillId="3" borderId="0" xfId="0" applyFont="1" applyFill="1" applyBorder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Continuous"/>
    </xf>
    <xf numFmtId="0" fontId="2" fillId="0" borderId="0" xfId="0" quotePrefix="1" applyFont="1" applyFill="1" applyAlignment="1" applyProtection="1">
      <alignment horizontal="left"/>
    </xf>
    <xf numFmtId="0" fontId="5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 applyProtection="1">
      <alignment horizontal="left"/>
    </xf>
    <xf numFmtId="1" fontId="2" fillId="0" borderId="0" xfId="27" applyNumberFormat="1" applyFont="1" applyFill="1" applyBorder="1" applyAlignment="1"/>
    <xf numFmtId="0" fontId="0" fillId="0" borderId="0" xfId="0" applyFill="1" applyAlignment="1">
      <alignment horizontal="center"/>
    </xf>
    <xf numFmtId="1" fontId="2" fillId="0" borderId="0" xfId="27" quotePrefix="1" applyNumberFormat="1" applyFont="1" applyFill="1" applyBorder="1" applyAlignment="1">
      <alignment horizontal="left"/>
    </xf>
    <xf numFmtId="5" fontId="2" fillId="3" borderId="0" xfId="27" applyNumberFormat="1" applyFont="1" applyFill="1" applyBorder="1" applyAlignment="1"/>
    <xf numFmtId="0" fontId="2" fillId="0" borderId="0" xfId="0" applyFont="1" applyFill="1" applyAlignment="1" applyProtection="1"/>
    <xf numFmtId="164" fontId="2" fillId="0" borderId="0" xfId="27" applyNumberFormat="1" applyFont="1" applyFill="1" applyBorder="1" applyAlignment="1"/>
    <xf numFmtId="37" fontId="0" fillId="0" borderId="0" xfId="0" applyNumberFormat="1" applyFill="1"/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quotePrefix="1" applyFill="1" applyAlignment="1">
      <alignment horizontal="center"/>
    </xf>
    <xf numFmtId="0" fontId="0" fillId="3" borderId="1" xfId="0" quotePrefix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quotePrefix="1" applyFill="1" applyAlignment="1">
      <alignment horizontal="left"/>
    </xf>
    <xf numFmtId="0" fontId="6" fillId="3" borderId="0" xfId="0" quotePrefix="1" applyFont="1" applyFill="1" applyAlignment="1">
      <alignment horizontal="left"/>
    </xf>
    <xf numFmtId="0" fontId="5" fillId="3" borderId="0" xfId="0" applyFont="1" applyFill="1" applyAlignment="1">
      <alignment horizontal="left"/>
    </xf>
    <xf numFmtId="164" fontId="4" fillId="3" borderId="0" xfId="27" quotePrefix="1" applyNumberFormat="1" applyFont="1" applyFill="1" applyBorder="1" applyAlignment="1">
      <alignment horizontal="center"/>
    </xf>
    <xf numFmtId="5" fontId="0" fillId="0" borderId="0" xfId="0" applyNumberFormat="1" applyFill="1"/>
    <xf numFmtId="0" fontId="0" fillId="0" borderId="0" xfId="0" quotePrefix="1" applyFill="1" applyAlignment="1">
      <alignment horizontal="center"/>
    </xf>
    <xf numFmtId="3" fontId="0" fillId="0" borderId="0" xfId="0" applyNumberFormat="1" applyFill="1"/>
    <xf numFmtId="0" fontId="5" fillId="0" borderId="0" xfId="0" applyFont="1" applyFill="1" applyAlignment="1">
      <alignment horizontal="left"/>
    </xf>
    <xf numFmtId="0" fontId="0" fillId="3" borderId="3" xfId="0" applyFill="1" applyBorder="1"/>
    <xf numFmtId="0" fontId="0" fillId="3" borderId="4" xfId="0" applyFill="1" applyBorder="1"/>
    <xf numFmtId="0" fontId="3" fillId="3" borderId="0" xfId="0" applyFont="1" applyFill="1" applyAlignment="1">
      <alignment horizontal="center"/>
    </xf>
    <xf numFmtId="0" fontId="0" fillId="3" borderId="0" xfId="0" applyFill="1" applyBorder="1"/>
    <xf numFmtId="1" fontId="1" fillId="0" borderId="0" xfId="27" applyNumberFormat="1" applyFont="1" applyFill="1" applyBorder="1" applyAlignment="1"/>
    <xf numFmtId="0" fontId="0" fillId="0" borderId="0" xfId="0" applyFill="1" applyAlignment="1"/>
    <xf numFmtId="0" fontId="2" fillId="0" borderId="0" xfId="0" quotePrefix="1" applyFont="1" applyFill="1" applyBorder="1" applyAlignment="1" applyProtection="1"/>
    <xf numFmtId="0" fontId="2" fillId="3" borderId="0" xfId="0" applyFont="1" applyFill="1" applyBorder="1" applyAlignment="1" applyProtection="1">
      <alignment horizontal="center"/>
    </xf>
    <xf numFmtId="0" fontId="3" fillId="3" borderId="1" xfId="0" applyFont="1" applyFill="1" applyBorder="1"/>
    <xf numFmtId="37" fontId="0" fillId="2" borderId="5" xfId="0" applyNumberFormat="1" applyFill="1" applyBorder="1" applyProtection="1">
      <protection locked="0"/>
    </xf>
    <xf numFmtId="37" fontId="0" fillId="2" borderId="2" xfId="0" applyNumberFormat="1" applyFill="1" applyBorder="1" applyProtection="1">
      <protection locked="0"/>
    </xf>
    <xf numFmtId="0" fontId="0" fillId="2" borderId="6" xfId="0" quotePrefix="1" applyFill="1" applyBorder="1" applyAlignment="1" applyProtection="1">
      <alignment horizontal="left"/>
      <protection locked="0"/>
    </xf>
    <xf numFmtId="37" fontId="0" fillId="2" borderId="7" xfId="0" applyNumberFormat="1" applyFill="1" applyBorder="1" applyProtection="1">
      <protection locked="0"/>
    </xf>
    <xf numFmtId="37" fontId="0" fillId="2" borderId="8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10" xfId="0" applyFill="1" applyBorder="1" applyProtection="1">
      <protection locked="0"/>
    </xf>
    <xf numFmtId="37" fontId="0" fillId="2" borderId="11" xfId="0" applyNumberFormat="1" applyFill="1" applyBorder="1" applyProtection="1">
      <protection locked="0"/>
    </xf>
    <xf numFmtId="37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3" xfId="0" applyFill="1" applyBorder="1" applyProtection="1">
      <protection locked="0"/>
    </xf>
    <xf numFmtId="37" fontId="0" fillId="2" borderId="1" xfId="0" applyNumberFormat="1" applyFill="1" applyBorder="1" applyProtection="1">
      <protection locked="0"/>
    </xf>
    <xf numFmtId="37" fontId="0" fillId="2" borderId="14" xfId="0" applyNumberFormat="1" applyFill="1" applyBorder="1" applyProtection="1">
      <protection locked="0"/>
    </xf>
    <xf numFmtId="0" fontId="0" fillId="2" borderId="4" xfId="0" applyFill="1" applyBorder="1" applyProtection="1">
      <protection locked="0"/>
    </xf>
    <xf numFmtId="37" fontId="0" fillId="2" borderId="15" xfId="0" applyNumberFormat="1" applyFill="1" applyBorder="1" applyProtection="1">
      <protection locked="0"/>
    </xf>
    <xf numFmtId="0" fontId="0" fillId="2" borderId="6" xfId="0" applyFill="1" applyBorder="1" applyAlignment="1" applyProtection="1">
      <alignment horizontal="left"/>
      <protection locked="0"/>
    </xf>
    <xf numFmtId="37" fontId="3" fillId="2" borderId="9" xfId="0" applyNumberFormat="1" applyFont="1" applyFill="1" applyBorder="1" applyAlignment="1" applyProtection="1">
      <alignment horizontal="right"/>
      <protection locked="0"/>
    </xf>
    <xf numFmtId="3" fontId="0" fillId="2" borderId="16" xfId="0" applyNumberFormat="1" applyFill="1" applyBorder="1" applyAlignment="1" applyProtection="1">
      <alignment horizontal="right"/>
      <protection locked="0"/>
    </xf>
    <xf numFmtId="3" fontId="0" fillId="2" borderId="17" xfId="0" applyNumberFormat="1" applyFill="1" applyBorder="1" applyAlignment="1" applyProtection="1">
      <alignment horizontal="right"/>
      <protection locked="0"/>
    </xf>
    <xf numFmtId="0" fontId="0" fillId="2" borderId="18" xfId="0" applyFill="1" applyBorder="1" applyProtection="1">
      <protection locked="0"/>
    </xf>
    <xf numFmtId="3" fontId="0" fillId="2" borderId="19" xfId="0" applyNumberFormat="1" applyFill="1" applyBorder="1" applyAlignment="1" applyProtection="1">
      <alignment horizontal="right"/>
      <protection locked="0"/>
    </xf>
    <xf numFmtId="0" fontId="0" fillId="2" borderId="20" xfId="0" applyFill="1" applyBorder="1" applyProtection="1">
      <protection locked="0"/>
    </xf>
    <xf numFmtId="3" fontId="0" fillId="2" borderId="21" xfId="0" applyNumberFormat="1" applyFill="1" applyBorder="1" applyAlignment="1" applyProtection="1">
      <alignment horizontal="right"/>
      <protection locked="0"/>
    </xf>
    <xf numFmtId="3" fontId="0" fillId="2" borderId="22" xfId="0" applyNumberFormat="1" applyFill="1" applyBorder="1" applyAlignment="1" applyProtection="1">
      <alignment horizontal="right"/>
      <protection locked="0"/>
    </xf>
    <xf numFmtId="3" fontId="0" fillId="2" borderId="7" xfId="0" applyNumberFormat="1" applyFill="1" applyBorder="1" applyAlignment="1" applyProtection="1">
      <alignment horizontal="right"/>
      <protection locked="0"/>
    </xf>
    <xf numFmtId="3" fontId="0" fillId="2" borderId="11" xfId="0" applyNumberFormat="1" applyFill="1" applyBorder="1" applyAlignment="1" applyProtection="1">
      <alignment horizontal="right"/>
      <protection locked="0"/>
    </xf>
    <xf numFmtId="3" fontId="0" fillId="2" borderId="23" xfId="0" applyNumberFormat="1" applyFill="1" applyBorder="1" applyAlignment="1" applyProtection="1">
      <alignment horizontal="right"/>
      <protection locked="0"/>
    </xf>
    <xf numFmtId="3" fontId="0" fillId="2" borderId="24" xfId="0" applyNumberFormat="1" applyFill="1" applyBorder="1" applyAlignment="1" applyProtection="1">
      <alignment horizontal="right"/>
      <protection locked="0"/>
    </xf>
    <xf numFmtId="0" fontId="0" fillId="2" borderId="25" xfId="0" applyFill="1" applyBorder="1" applyProtection="1">
      <protection locked="0"/>
    </xf>
    <xf numFmtId="3" fontId="0" fillId="2" borderId="16" xfId="0" quotePrefix="1" applyNumberFormat="1" applyFill="1" applyBorder="1" applyAlignment="1" applyProtection="1">
      <alignment horizontal="right"/>
      <protection locked="0"/>
    </xf>
    <xf numFmtId="0" fontId="0" fillId="2" borderId="16" xfId="0" applyFill="1" applyBorder="1" applyProtection="1">
      <protection locked="0"/>
    </xf>
    <xf numFmtId="3" fontId="0" fillId="2" borderId="26" xfId="0" applyNumberFormat="1" applyFill="1" applyBorder="1" applyAlignment="1" applyProtection="1">
      <alignment horizontal="right"/>
      <protection locked="0"/>
    </xf>
    <xf numFmtId="3" fontId="0" fillId="2" borderId="17" xfId="0" quotePrefix="1" applyNumberFormat="1" applyFill="1" applyBorder="1" applyAlignment="1" applyProtection="1">
      <alignment horizontal="right"/>
      <protection locked="0"/>
    </xf>
    <xf numFmtId="0" fontId="0" fillId="2" borderId="17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5" fillId="3" borderId="0" xfId="0" applyFont="1" applyFill="1" applyAlignment="1" applyProtection="1">
      <alignment horizontal="center"/>
    </xf>
    <xf numFmtId="0" fontId="0" fillId="2" borderId="16" xfId="0" applyFill="1" applyBorder="1" applyAlignment="1" applyProtection="1">
      <alignment horizontal="right"/>
      <protection locked="0"/>
    </xf>
    <xf numFmtId="0" fontId="0" fillId="2" borderId="17" xfId="0" applyFill="1" applyBorder="1" applyAlignment="1" applyProtection="1">
      <alignment horizontal="right"/>
      <protection locked="0"/>
    </xf>
    <xf numFmtId="0" fontId="0" fillId="2" borderId="21" xfId="0" applyFill="1" applyBorder="1" applyAlignment="1" applyProtection="1">
      <alignment horizontal="right"/>
      <protection locked="0"/>
    </xf>
    <xf numFmtId="0" fontId="0" fillId="2" borderId="27" xfId="0" applyFill="1" applyBorder="1" applyProtection="1">
      <protection locked="0"/>
    </xf>
    <xf numFmtId="0" fontId="0" fillId="2" borderId="19" xfId="0" applyFill="1" applyBorder="1" applyAlignment="1" applyProtection="1">
      <alignment horizontal="right"/>
      <protection locked="0"/>
    </xf>
    <xf numFmtId="1" fontId="6" fillId="3" borderId="0" xfId="27" applyNumberFormat="1" applyFont="1" applyFill="1" applyBorder="1" applyAlignment="1"/>
    <xf numFmtId="42" fontId="4" fillId="3" borderId="0" xfId="28" applyNumberFormat="1" applyFont="1" applyFill="1" applyBorder="1" applyAlignment="1"/>
    <xf numFmtId="42" fontId="4" fillId="3" borderId="0" xfId="27" applyNumberFormat="1" applyFont="1" applyFill="1" applyBorder="1" applyAlignment="1"/>
    <xf numFmtId="42" fontId="3" fillId="2" borderId="7" xfId="0" applyNumberFormat="1" applyFont="1" applyFill="1" applyBorder="1" applyProtection="1">
      <protection locked="0"/>
    </xf>
    <xf numFmtId="42" fontId="3" fillId="2" borderId="28" xfId="0" applyNumberFormat="1" applyFont="1" applyFill="1" applyBorder="1" applyProtection="1">
      <protection locked="0"/>
    </xf>
    <xf numFmtId="42" fontId="3" fillId="2" borderId="2" xfId="0" applyNumberFormat="1" applyFont="1" applyFill="1" applyBorder="1" applyProtection="1">
      <protection locked="0"/>
    </xf>
    <xf numFmtId="41" fontId="3" fillId="2" borderId="24" xfId="0" applyNumberFormat="1" applyFont="1" applyFill="1" applyBorder="1" applyProtection="1">
      <protection locked="0"/>
    </xf>
    <xf numFmtId="41" fontId="3" fillId="2" borderId="26" xfId="0" applyNumberFormat="1" applyFont="1" applyFill="1" applyBorder="1" applyProtection="1">
      <protection locked="0"/>
    </xf>
    <xf numFmtId="41" fontId="3" fillId="2" borderId="7" xfId="0" applyNumberFormat="1" applyFont="1" applyFill="1" applyBorder="1" applyProtection="1">
      <protection locked="0"/>
    </xf>
    <xf numFmtId="41" fontId="3" fillId="2" borderId="0" xfId="0" applyNumberFormat="1" applyFont="1" applyFill="1" applyProtection="1">
      <protection locked="0"/>
    </xf>
    <xf numFmtId="41" fontId="3" fillId="2" borderId="1" xfId="0" applyNumberFormat="1" applyFont="1" applyFill="1" applyBorder="1" applyProtection="1">
      <protection locked="0"/>
    </xf>
    <xf numFmtId="41" fontId="3" fillId="3" borderId="0" xfId="0" applyNumberFormat="1" applyFont="1" applyFill="1"/>
    <xf numFmtId="42" fontId="2" fillId="3" borderId="0" xfId="27" applyNumberFormat="1" applyFont="1" applyFill="1" applyBorder="1" applyAlignment="1"/>
    <xf numFmtId="41" fontId="2" fillId="3" borderId="0" xfId="28" applyNumberFormat="1" applyFont="1" applyFill="1" applyBorder="1" applyAlignment="1"/>
    <xf numFmtId="41" fontId="2" fillId="3" borderId="0" xfId="27" applyNumberFormat="1" applyFont="1" applyFill="1" applyBorder="1" applyAlignment="1"/>
    <xf numFmtId="41" fontId="0" fillId="2" borderId="16" xfId="0" quotePrefix="1" applyNumberFormat="1" applyFill="1" applyBorder="1" applyAlignment="1" applyProtection="1">
      <alignment horizontal="right"/>
      <protection locked="0"/>
    </xf>
    <xf numFmtId="41" fontId="0" fillId="2" borderId="17" xfId="0" quotePrefix="1" applyNumberFormat="1" applyFill="1" applyBorder="1" applyAlignment="1" applyProtection="1">
      <alignment horizontal="right"/>
      <protection locked="0"/>
    </xf>
    <xf numFmtId="41" fontId="0" fillId="2" borderId="17" xfId="0" applyNumberFormat="1" applyFill="1" applyBorder="1" applyAlignment="1" applyProtection="1">
      <alignment horizontal="right"/>
      <protection locked="0"/>
    </xf>
    <xf numFmtId="41" fontId="0" fillId="2" borderId="21" xfId="0" applyNumberFormat="1" applyFill="1" applyBorder="1" applyAlignment="1" applyProtection="1">
      <alignment horizontal="right"/>
      <protection locked="0"/>
    </xf>
    <xf numFmtId="41" fontId="0" fillId="2" borderId="27" xfId="0" applyNumberFormat="1" applyFill="1" applyBorder="1" applyProtection="1">
      <protection locked="0"/>
    </xf>
    <xf numFmtId="41" fontId="0" fillId="2" borderId="16" xfId="0" applyNumberFormat="1" applyFill="1" applyBorder="1" applyAlignment="1" applyProtection="1">
      <alignment horizontal="right"/>
      <protection locked="0"/>
    </xf>
    <xf numFmtId="41" fontId="0" fillId="2" borderId="26" xfId="0" applyNumberFormat="1" applyFill="1" applyBorder="1" applyAlignment="1" applyProtection="1">
      <alignment horizontal="right"/>
      <protection locked="0"/>
    </xf>
    <xf numFmtId="41" fontId="0" fillId="2" borderId="11" xfId="0" applyNumberFormat="1" applyFill="1" applyBorder="1" applyAlignment="1" applyProtection="1">
      <alignment horizontal="right"/>
      <protection locked="0"/>
    </xf>
    <xf numFmtId="41" fontId="0" fillId="2" borderId="24" xfId="0" applyNumberFormat="1" applyFill="1" applyBorder="1" applyAlignment="1" applyProtection="1">
      <alignment horizontal="right"/>
      <protection locked="0"/>
    </xf>
    <xf numFmtId="41" fontId="0" fillId="2" borderId="0" xfId="0" applyNumberFormat="1" applyFill="1" applyProtection="1">
      <protection locked="0"/>
    </xf>
    <xf numFmtId="41" fontId="0" fillId="2" borderId="7" xfId="0" applyNumberFormat="1" applyFill="1" applyBorder="1" applyAlignment="1" applyProtection="1">
      <alignment horizontal="right"/>
      <protection locked="0"/>
    </xf>
    <xf numFmtId="41" fontId="0" fillId="2" borderId="27" xfId="0" applyNumberFormat="1" applyFill="1" applyBorder="1" applyAlignment="1" applyProtection="1">
      <alignment horizontal="right"/>
      <protection locked="0"/>
    </xf>
    <xf numFmtId="41" fontId="0" fillId="2" borderId="0" xfId="0" applyNumberFormat="1" applyFill="1" applyBorder="1" applyProtection="1">
      <protection locked="0"/>
    </xf>
    <xf numFmtId="42" fontId="0" fillId="2" borderId="0" xfId="0" applyNumberFormat="1" applyFill="1" applyProtection="1">
      <protection locked="0"/>
    </xf>
    <xf numFmtId="42" fontId="0" fillId="2" borderId="0" xfId="0" applyNumberFormat="1" applyFill="1" applyBorder="1" applyProtection="1">
      <protection locked="0"/>
    </xf>
    <xf numFmtId="42" fontId="4" fillId="3" borderId="0" xfId="27" applyNumberFormat="1" applyFont="1" applyFill="1" applyBorder="1" applyAlignment="1">
      <alignment horizontal="left"/>
    </xf>
    <xf numFmtId="41" fontId="0" fillId="2" borderId="19" xfId="0" applyNumberFormat="1" applyFill="1" applyBorder="1" applyAlignment="1" applyProtection="1">
      <alignment horizontal="right"/>
      <protection locked="0"/>
    </xf>
    <xf numFmtId="41" fontId="0" fillId="2" borderId="23" xfId="0" applyNumberForma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1" fillId="0" borderId="0" xfId="0" quotePrefix="1" applyFont="1" applyBorder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0" fontId="0" fillId="3" borderId="0" xfId="0" applyFill="1" applyProtection="1"/>
    <xf numFmtId="0" fontId="3" fillId="3" borderId="0" xfId="0" applyFont="1" applyFill="1" applyProtection="1"/>
    <xf numFmtId="0" fontId="6" fillId="3" borderId="0" xfId="0" applyFont="1" applyFill="1" applyProtection="1"/>
    <xf numFmtId="0" fontId="6" fillId="3" borderId="0" xfId="0" applyFont="1" applyFill="1" applyAlignment="1" applyProtection="1">
      <alignment horizontal="center"/>
    </xf>
    <xf numFmtId="0" fontId="0" fillId="3" borderId="0" xfId="0" quotePrefix="1" applyFill="1" applyAlignment="1" applyProtection="1">
      <alignment horizontal="center"/>
    </xf>
    <xf numFmtId="0" fontId="0" fillId="3" borderId="0" xfId="0" applyFill="1" applyAlignment="1" applyProtection="1">
      <alignment horizontal="center"/>
    </xf>
    <xf numFmtId="0" fontId="0" fillId="3" borderId="1" xfId="0" quotePrefix="1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3" borderId="0" xfId="0" quotePrefix="1" applyFill="1" applyAlignment="1" applyProtection="1">
      <alignment horizontal="left"/>
    </xf>
    <xf numFmtId="5" fontId="0" fillId="3" borderId="0" xfId="0" quotePrefix="1" applyNumberFormat="1" applyFill="1" applyAlignment="1" applyProtection="1">
      <alignment horizontal="right"/>
    </xf>
    <xf numFmtId="5" fontId="0" fillId="3" borderId="0" xfId="0" quotePrefix="1" applyNumberFormat="1" applyFill="1" applyAlignment="1" applyProtection="1">
      <alignment horizontal="center"/>
    </xf>
    <xf numFmtId="0" fontId="3" fillId="3" borderId="0" xfId="0" quotePrefix="1" applyFont="1" applyFill="1" applyAlignment="1" applyProtection="1">
      <alignment horizontal="center"/>
    </xf>
    <xf numFmtId="0" fontId="0" fillId="0" borderId="0" xfId="0" applyFill="1" applyProtection="1"/>
    <xf numFmtId="5" fontId="0" fillId="0" borderId="0" xfId="0" applyNumberFormat="1" applyFill="1" applyBorder="1" applyProtection="1"/>
    <xf numFmtId="0" fontId="6" fillId="0" borderId="0" xfId="0" applyFont="1" applyFill="1" applyProtection="1"/>
    <xf numFmtId="42" fontId="2" fillId="3" borderId="0" xfId="28" applyNumberFormat="1" applyFont="1" applyFill="1" applyBorder="1" applyAlignment="1"/>
    <xf numFmtId="41" fontId="2" fillId="3" borderId="0" xfId="27" applyNumberFormat="1" applyFont="1" applyFill="1" applyBorder="1" applyAlignment="1">
      <alignment horizontal="center"/>
    </xf>
    <xf numFmtId="42" fontId="0" fillId="3" borderId="0" xfId="0" applyNumberFormat="1" applyFill="1"/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41" fontId="2" fillId="33" borderId="0" xfId="36">
      <alignment horizontal="center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41" fontId="3" fillId="2" borderId="0" xfId="0" applyNumberFormat="1" applyFont="1" applyFill="1" applyBorder="1" applyProtection="1">
      <protection locked="0"/>
    </xf>
    <xf numFmtId="0" fontId="3" fillId="3" borderId="0" xfId="0" applyFont="1" applyFill="1" applyAlignment="1">
      <alignment horizontal="left"/>
    </xf>
    <xf numFmtId="0" fontId="6" fillId="3" borderId="0" xfId="0" quotePrefix="1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37" fontId="0" fillId="2" borderId="15" xfId="0" applyNumberFormat="1" applyFill="1" applyBorder="1" applyAlignment="1" applyProtection="1">
      <alignment horizontal="right"/>
      <protection locked="0"/>
    </xf>
    <xf numFmtId="37" fontId="0" fillId="2" borderId="29" xfId="0" applyNumberFormat="1" applyFill="1" applyBorder="1" applyAlignment="1" applyProtection="1">
      <alignment horizontal="right"/>
      <protection locked="0"/>
    </xf>
    <xf numFmtId="37" fontId="0" fillId="2" borderId="12" xfId="0" applyNumberFormat="1" applyFill="1" applyBorder="1" applyAlignment="1" applyProtection="1">
      <alignment horizontal="right"/>
      <protection locked="0"/>
    </xf>
    <xf numFmtId="37" fontId="0" fillId="2" borderId="10" xfId="0" applyNumberFormat="1" applyFill="1" applyBorder="1" applyAlignment="1" applyProtection="1">
      <alignment horizontal="right"/>
      <protection locked="0"/>
    </xf>
    <xf numFmtId="37" fontId="0" fillId="2" borderId="0" xfId="0" applyNumberFormat="1" applyFill="1" applyAlignment="1" applyProtection="1">
      <alignment horizontal="right"/>
      <protection locked="0"/>
    </xf>
    <xf numFmtId="37" fontId="0" fillId="2" borderId="9" xfId="0" applyNumberFormat="1" applyFill="1" applyBorder="1" applyAlignment="1" applyProtection="1">
      <alignment horizontal="right"/>
      <protection locked="0"/>
    </xf>
    <xf numFmtId="37" fontId="0" fillId="2" borderId="7" xfId="0" applyNumberFormat="1" applyFill="1" applyBorder="1" applyAlignment="1" applyProtection="1">
      <alignment horizontal="right"/>
      <protection locked="0"/>
    </xf>
    <xf numFmtId="0" fontId="0" fillId="3" borderId="1" xfId="0" applyFill="1" applyBorder="1" applyAlignment="1">
      <alignment horizontal="center"/>
    </xf>
    <xf numFmtId="37" fontId="0" fillId="2" borderId="8" xfId="0" applyNumberFormat="1" applyFill="1" applyBorder="1" applyAlignment="1" applyProtection="1">
      <alignment horizontal="right"/>
      <protection locked="0"/>
    </xf>
    <xf numFmtId="37" fontId="0" fillId="2" borderId="6" xfId="0" applyNumberFormat="1" applyFill="1" applyBorder="1" applyAlignment="1" applyProtection="1">
      <alignment horizontal="right"/>
      <protection locked="0"/>
    </xf>
    <xf numFmtId="0" fontId="6" fillId="3" borderId="30" xfId="0" applyFont="1" applyFill="1" applyBorder="1" applyAlignment="1">
      <alignment horizontal="center"/>
    </xf>
    <xf numFmtId="0" fontId="0" fillId="3" borderId="31" xfId="0" quotePrefix="1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3" fillId="2" borderId="7" xfId="0" applyFont="1" applyFill="1" applyBorder="1" applyAlignment="1" applyProtection="1">
      <alignment horizontal="left"/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0" fontId="0" fillId="3" borderId="1" xfId="0" quotePrefix="1" applyFill="1" applyBorder="1" applyAlignment="1">
      <alignment horizontal="center"/>
    </xf>
    <xf numFmtId="37" fontId="0" fillId="2" borderId="32" xfId="0" applyNumberFormat="1" applyFill="1" applyBorder="1" applyAlignment="1" applyProtection="1">
      <alignment horizontal="right"/>
      <protection locked="0"/>
    </xf>
    <xf numFmtId="37" fontId="0" fillId="2" borderId="20" xfId="0" applyNumberFormat="1" applyFill="1" applyBorder="1" applyAlignment="1" applyProtection="1">
      <alignment horizontal="right"/>
      <protection locked="0"/>
    </xf>
    <xf numFmtId="0" fontId="0" fillId="2" borderId="23" xfId="0" applyFill="1" applyBorder="1" applyAlignment="1" applyProtection="1">
      <alignment horizontal="left"/>
      <protection locked="0"/>
    </xf>
    <xf numFmtId="0" fontId="0" fillId="2" borderId="18" xfId="0" applyFill="1" applyBorder="1" applyAlignment="1" applyProtection="1">
      <alignment horizontal="left"/>
      <protection locked="0"/>
    </xf>
    <xf numFmtId="0" fontId="0" fillId="2" borderId="11" xfId="0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left"/>
      <protection locked="0"/>
    </xf>
    <xf numFmtId="37" fontId="0" fillId="2" borderId="33" xfId="0" applyNumberFormat="1" applyFill="1" applyBorder="1" applyAlignment="1" applyProtection="1">
      <alignment horizontal="right"/>
      <protection locked="0"/>
    </xf>
    <xf numFmtId="37" fontId="0" fillId="2" borderId="23" xfId="0" applyNumberFormat="1" applyFill="1" applyBorder="1" applyAlignment="1" applyProtection="1">
      <alignment horizontal="right"/>
      <protection locked="0"/>
    </xf>
    <xf numFmtId="0" fontId="5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1" fillId="0" borderId="0" xfId="0" quotePrefix="1" applyFont="1" applyBorder="1" applyAlignment="1">
      <alignment horizontal="left"/>
    </xf>
    <xf numFmtId="0" fontId="1" fillId="0" borderId="0" xfId="0" applyFont="1" applyAlignment="1" applyProtection="1">
      <alignment horizontal="left"/>
      <protection locked="0"/>
    </xf>
    <xf numFmtId="0" fontId="0" fillId="3" borderId="0" xfId="0" applyFill="1" applyAlignment="1">
      <alignment horizontal="left"/>
    </xf>
    <xf numFmtId="0" fontId="6" fillId="3" borderId="0" xfId="0" applyFont="1" applyFill="1" applyAlignment="1" applyProtection="1">
      <alignment horizontal="center"/>
    </xf>
    <xf numFmtId="1" fontId="1" fillId="3" borderId="0" xfId="27" applyNumberFormat="1" applyFont="1" applyFill="1" applyBorder="1" applyAlignment="1">
      <alignment horizontal="center"/>
    </xf>
    <xf numFmtId="1" fontId="4" fillId="0" borderId="0" xfId="27" quotePrefix="1" applyNumberFormat="1" applyFont="1" applyBorder="1" applyAlignment="1">
      <alignment horizontal="left"/>
    </xf>
    <xf numFmtId="1" fontId="6" fillId="3" borderId="0" xfId="27" applyNumberFormat="1" applyFont="1" applyFill="1" applyBorder="1" applyAlignment="1">
      <alignment horizontal="left"/>
    </xf>
    <xf numFmtId="1" fontId="4" fillId="3" borderId="0" xfId="27" quotePrefix="1" applyNumberFormat="1" applyFont="1" applyFill="1" applyBorder="1" applyAlignment="1">
      <alignment horizontal="left"/>
    </xf>
    <xf numFmtId="42" fontId="0" fillId="2" borderId="0" xfId="0" applyNumberFormat="1" applyFill="1" applyAlignment="1" applyProtection="1">
      <alignment horizontal="right"/>
      <protection locked="0"/>
    </xf>
    <xf numFmtId="0" fontId="6" fillId="3" borderId="0" xfId="0" applyFont="1" applyFill="1" applyAlignment="1">
      <alignment horizontal="left"/>
    </xf>
    <xf numFmtId="0" fontId="6" fillId="3" borderId="0" xfId="0" quotePrefix="1" applyFont="1" applyFill="1" applyAlignment="1">
      <alignment horizontal="left"/>
    </xf>
    <xf numFmtId="1" fontId="2" fillId="3" borderId="0" xfId="27" applyNumberFormat="1" applyFont="1" applyFill="1" applyBorder="1" applyAlignment="1">
      <alignment horizontal="center"/>
    </xf>
    <xf numFmtId="1" fontId="2" fillId="0" borderId="0" xfId="27" quotePrefix="1" applyNumberFormat="1" applyFont="1" applyBorder="1" applyAlignment="1">
      <alignment horizontal="left"/>
    </xf>
    <xf numFmtId="1" fontId="2" fillId="3" borderId="0" xfId="27" applyNumberFormat="1" applyFont="1" applyFill="1" applyBorder="1" applyAlignment="1">
      <alignment horizontal="left"/>
    </xf>
    <xf numFmtId="1" fontId="0" fillId="3" borderId="0" xfId="27" applyNumberFormat="1" applyFont="1" applyFill="1" applyBorder="1" applyAlignment="1">
      <alignment horizontal="left"/>
    </xf>
    <xf numFmtId="0" fontId="5" fillId="3" borderId="0" xfId="0" applyFont="1" applyFill="1" applyAlignment="1" applyProtection="1">
      <alignment horizontal="left"/>
    </xf>
    <xf numFmtId="41" fontId="0" fillId="2" borderId="0" xfId="0" applyNumberFormat="1" applyFill="1" applyAlignment="1" applyProtection="1">
      <alignment horizontal="right"/>
      <protection locked="0"/>
    </xf>
    <xf numFmtId="0" fontId="6" fillId="3" borderId="1" xfId="0" applyFont="1" applyFill="1" applyBorder="1" applyAlignment="1" applyProtection="1">
      <alignment horizontal="center"/>
    </xf>
    <xf numFmtId="42" fontId="3" fillId="2" borderId="0" xfId="0" applyNumberFormat="1" applyFont="1" applyFill="1" applyAlignment="1" applyProtection="1">
      <alignment horizontal="right"/>
      <protection locked="0"/>
    </xf>
    <xf numFmtId="0" fontId="1" fillId="0" borderId="0" xfId="0" quotePrefix="1" applyFont="1" applyBorder="1" applyAlignment="1" applyProtection="1">
      <alignment horizontal="left"/>
    </xf>
    <xf numFmtId="0" fontId="6" fillId="3" borderId="0" xfId="0" quotePrefix="1" applyFont="1" applyFill="1" applyAlignment="1" applyProtection="1">
      <alignment horizontal="left"/>
    </xf>
    <xf numFmtId="1" fontId="6" fillId="3" borderId="0" xfId="27" quotePrefix="1" applyNumberFormat="1" applyFont="1" applyFill="1" applyBorder="1" applyAlignment="1">
      <alignment horizontal="left"/>
    </xf>
    <xf numFmtId="1" fontId="6" fillId="3" borderId="0" xfId="27" applyNumberFormat="1" applyFont="1" applyFill="1" applyBorder="1" applyAlignment="1">
      <alignment horizontal="center"/>
    </xf>
    <xf numFmtId="1" fontId="0" fillId="0" borderId="0" xfId="27" quotePrefix="1" applyNumberFormat="1" applyFont="1" applyBorder="1" applyAlignment="1">
      <alignment horizontal="left"/>
    </xf>
    <xf numFmtId="0" fontId="1" fillId="3" borderId="0" xfId="0" applyFont="1" applyFill="1" applyAlignment="1" applyProtection="1">
      <alignment horizontal="center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left"/>
    </xf>
    <xf numFmtId="0" fontId="6" fillId="3" borderId="0" xfId="0" applyFont="1" applyFill="1" applyAlignment="1" applyProtection="1"/>
    <xf numFmtId="1" fontId="1" fillId="3" borderId="0" xfId="27" applyNumberFormat="1" applyFont="1" applyFill="1" applyBorder="1" applyAlignment="1"/>
    <xf numFmtId="0" fontId="3" fillId="3" borderId="0" xfId="0" applyFont="1" applyFill="1" applyBorder="1"/>
    <xf numFmtId="0" fontId="3" fillId="0" borderId="0" xfId="0" applyFont="1" applyBorder="1"/>
    <xf numFmtId="0" fontId="6" fillId="3" borderId="0" xfId="0" applyFont="1" applyFill="1" applyBorder="1"/>
    <xf numFmtId="0" fontId="6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0" xfId="0" applyFont="1" applyFill="1" applyBorder="1"/>
    <xf numFmtId="0" fontId="24" fillId="3" borderId="1" xfId="0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</xf>
    <xf numFmtId="1" fontId="0" fillId="3" borderId="0" xfId="27" quotePrefix="1" applyNumberFormat="1" applyFont="1" applyFill="1" applyBorder="1" applyAlignment="1">
      <alignment horizontal="left"/>
    </xf>
    <xf numFmtId="1" fontId="1" fillId="3" borderId="0" xfId="27" quotePrefix="1" applyNumberFormat="1" applyFont="1" applyFill="1" applyBorder="1" applyAlignment="1">
      <alignment horizontal="left"/>
    </xf>
    <xf numFmtId="0" fontId="0" fillId="0" borderId="0" xfId="0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9" fillId="5" borderId="0" xfId="0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1" fontId="1" fillId="0" borderId="1" xfId="27" applyNumberFormat="1" applyFont="1" applyFill="1" applyBorder="1" applyAlignment="1" applyProtection="1">
      <protection locked="0"/>
    </xf>
    <xf numFmtId="5" fontId="1" fillId="0" borderId="1" xfId="27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quotePrefix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protection locked="0"/>
    </xf>
    <xf numFmtId="37" fontId="2" fillId="4" borderId="0" xfId="0" applyNumberFormat="1" applyFont="1" applyFill="1" applyAlignment="1" applyProtection="1">
      <protection locked="0"/>
    </xf>
    <xf numFmtId="37" fontId="2" fillId="4" borderId="0" xfId="0" applyNumberFormat="1" applyFont="1" applyFill="1" applyAlignment="1" applyProtection="1">
      <alignment horizontal="centerContinuous"/>
      <protection locked="0"/>
    </xf>
    <xf numFmtId="37" fontId="3" fillId="0" borderId="0" xfId="0" applyNumberFormat="1" applyFont="1" applyProtection="1">
      <protection locked="0"/>
    </xf>
    <xf numFmtId="37" fontId="3" fillId="4" borderId="0" xfId="0" applyNumberFormat="1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37" fontId="2" fillId="0" borderId="0" xfId="0" applyNumberFormat="1" applyFont="1" applyFill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/>
      <protection locked="0"/>
    </xf>
    <xf numFmtId="37" fontId="2" fillId="0" borderId="0" xfId="0" applyNumberFormat="1" applyFont="1" applyFill="1" applyBorder="1" applyProtection="1">
      <protection locked="0"/>
    </xf>
    <xf numFmtId="37" fontId="2" fillId="0" borderId="1" xfId="0" applyNumberFormat="1" applyFont="1" applyFill="1" applyBorder="1" applyProtection="1">
      <protection locked="0"/>
    </xf>
    <xf numFmtId="37" fontId="3" fillId="0" borderId="1" xfId="0" applyNumberFormat="1" applyFont="1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37" fontId="2" fillId="4" borderId="2" xfId="0" applyNumberFormat="1" applyFont="1" applyFill="1" applyBorder="1" applyProtection="1">
      <protection locked="0"/>
    </xf>
    <xf numFmtId="37" fontId="3" fillId="4" borderId="2" xfId="0" applyNumberFormat="1" applyFont="1" applyFill="1" applyBorder="1" applyProtection="1">
      <protection locked="0"/>
    </xf>
    <xf numFmtId="0" fontId="6" fillId="0" borderId="0" xfId="0" applyFont="1" applyFill="1" applyAlignment="1" applyProtection="1">
      <alignment horizontal="left"/>
      <protection locked="0"/>
    </xf>
    <xf numFmtId="5" fontId="2" fillId="0" borderId="0" xfId="0" applyNumberFormat="1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center" wrapText="1"/>
      <protection locked="0"/>
    </xf>
  </cellXfs>
  <cellStyles count="4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Calculation" xfId="25" builtinId="22" customBuiltin="1"/>
    <cellStyle name="Check Cell" xfId="26" builtinId="23" customBuiltin="1"/>
    <cellStyle name="Comma" xfId="27" builtinId="3"/>
    <cellStyle name="Currency" xfId="28" builtinId="4"/>
    <cellStyle name="Explanatory Text" xfId="29" builtinId="53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MH Blue w/ #" xfId="36" xr:uid="{00000000-0005-0000-0000-000023000000}"/>
    <cellStyle name="MH Yellow w/#" xfId="37" xr:uid="{00000000-0005-0000-0000-000024000000}"/>
    <cellStyle name="Normal" xfId="0" builtinId="0" customBuiltin="1"/>
    <cellStyle name="Output" xfId="38" builtinId="21" customBuiltin="1"/>
    <cellStyle name="Total" xfId="39" builtinId="25" customBuiltin="1"/>
    <cellStyle name="Warning Text" xfId="40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BY240"/>
  <sheetViews>
    <sheetView showGridLines="0" tabSelected="1" zoomScaleNormal="100" workbookViewId="0">
      <selection activeCell="D1" sqref="D1:G1"/>
    </sheetView>
  </sheetViews>
  <sheetFormatPr defaultRowHeight="12.75" x14ac:dyDescent="0.2"/>
  <cols>
    <col min="1" max="1" width="3.28515625" customWidth="1"/>
    <col min="2" max="2" width="3.7109375" customWidth="1"/>
    <col min="3" max="3" width="12.7109375" customWidth="1"/>
    <col min="4" max="4" width="3.7109375" customWidth="1"/>
    <col min="5" max="5" width="12.7109375" style="4" customWidth="1"/>
    <col min="6" max="6" width="3.7109375" style="4" customWidth="1"/>
    <col min="7" max="7" width="12.7109375" style="4" customWidth="1"/>
    <col min="8" max="8" width="3.7109375" style="4" customWidth="1"/>
    <col min="9" max="9" width="12.7109375" style="4" customWidth="1"/>
    <col min="10" max="10" width="12.7109375" style="240" customWidth="1"/>
    <col min="11" max="11" width="3.7109375" style="4" customWidth="1"/>
    <col min="12" max="12" width="12.7109375" style="4" customWidth="1"/>
    <col min="13" max="13" width="3.7109375" style="4" customWidth="1"/>
    <col min="14" max="14" width="12.7109375" style="4" customWidth="1"/>
    <col min="15" max="15" width="9.140625" style="4"/>
    <col min="16" max="16" width="3.7109375" style="4" customWidth="1"/>
    <col min="17" max="17" width="12.7109375" style="4" customWidth="1"/>
    <col min="18" max="18" width="3.7109375" style="4" customWidth="1"/>
    <col min="19" max="20" width="9.140625" style="4"/>
    <col min="21" max="22" width="3.7109375" style="4" customWidth="1"/>
    <col min="23" max="25" width="9.140625" style="4"/>
    <col min="26" max="39" width="8.85546875" customWidth="1"/>
  </cols>
  <sheetData>
    <row r="1" spans="1:77" x14ac:dyDescent="0.2">
      <c r="C1" s="2" t="s">
        <v>0</v>
      </c>
      <c r="D1" s="211" t="s">
        <v>1</v>
      </c>
      <c r="E1" s="211"/>
      <c r="F1" s="211"/>
      <c r="G1" s="211"/>
      <c r="Z1" s="3"/>
      <c r="AA1" s="3"/>
      <c r="AB1" s="3"/>
      <c r="AC1" s="3"/>
      <c r="AD1" s="3"/>
      <c r="AE1" s="3"/>
    </row>
    <row r="2" spans="1:77" x14ac:dyDescent="0.2">
      <c r="C2" s="2" t="s">
        <v>3</v>
      </c>
      <c r="D2" s="211" t="s">
        <v>5</v>
      </c>
      <c r="E2" s="211"/>
      <c r="F2" s="211"/>
      <c r="G2" s="211"/>
      <c r="Z2" s="3"/>
      <c r="AA2" s="3"/>
      <c r="AB2" s="3"/>
      <c r="AC2" s="3"/>
      <c r="AD2" s="3"/>
      <c r="AE2" s="3"/>
    </row>
    <row r="3" spans="1:77" x14ac:dyDescent="0.2">
      <c r="C3" s="1"/>
      <c r="D3" s="210" t="s">
        <v>100</v>
      </c>
      <c r="E3" s="210"/>
      <c r="F3" s="210"/>
      <c r="G3" s="210"/>
      <c r="Z3" s="3"/>
      <c r="AA3" s="3"/>
      <c r="AB3" s="3"/>
      <c r="AC3" s="3"/>
      <c r="AD3" s="3"/>
      <c r="AE3" s="3"/>
    </row>
    <row r="4" spans="1:77" x14ac:dyDescent="0.2">
      <c r="A4" s="4"/>
      <c r="B4" s="4"/>
      <c r="C4" s="4"/>
      <c r="D4" s="4"/>
      <c r="Z4" s="3"/>
      <c r="AA4" s="3"/>
      <c r="AB4" s="3"/>
      <c r="AC4" s="3"/>
      <c r="AD4" s="3"/>
      <c r="AE4" s="3"/>
    </row>
    <row r="5" spans="1:77" x14ac:dyDescent="0.2">
      <c r="A5" s="50" t="s">
        <v>91</v>
      </c>
      <c r="B5" s="7"/>
      <c r="C5" s="7"/>
      <c r="D5" s="7"/>
      <c r="E5" s="7"/>
      <c r="F5" s="7"/>
      <c r="G5" s="7"/>
      <c r="H5" s="7"/>
      <c r="I5" s="7"/>
      <c r="J5" s="60"/>
      <c r="K5" s="7"/>
      <c r="L5" s="7"/>
      <c r="M5" s="7"/>
      <c r="N5" s="7"/>
      <c r="O5" s="7"/>
      <c r="P5" s="7"/>
      <c r="Q5" s="7"/>
      <c r="R5" s="6"/>
      <c r="S5" s="6"/>
      <c r="T5" s="6"/>
      <c r="U5" s="6"/>
      <c r="V5" s="6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</row>
    <row r="6" spans="1:77" x14ac:dyDescent="0.2">
      <c r="A6" s="7"/>
      <c r="B6" s="7"/>
      <c r="C6" s="7"/>
      <c r="D6" s="7"/>
      <c r="E6" s="7"/>
      <c r="F6" s="7"/>
      <c r="G6" s="7"/>
      <c r="H6" s="7"/>
      <c r="I6" s="7"/>
      <c r="J6" s="241"/>
      <c r="K6" s="44"/>
      <c r="L6" s="44"/>
      <c r="M6" s="44"/>
      <c r="N6" s="44"/>
      <c r="O6" s="44"/>
      <c r="P6" s="182" t="s">
        <v>64</v>
      </c>
      <c r="Q6" s="182"/>
      <c r="R6" s="6"/>
      <c r="S6" s="6"/>
      <c r="T6" s="6"/>
      <c r="U6" s="6"/>
      <c r="V6" s="6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</row>
    <row r="7" spans="1:77" x14ac:dyDescent="0.2">
      <c r="A7" s="7"/>
      <c r="B7" s="183" t="s">
        <v>7</v>
      </c>
      <c r="C7" s="183"/>
      <c r="D7" s="183"/>
      <c r="E7" s="183"/>
      <c r="F7" s="183"/>
      <c r="G7" s="183"/>
      <c r="H7" s="183"/>
      <c r="I7" s="183"/>
      <c r="J7" s="242" t="s">
        <v>30</v>
      </c>
      <c r="K7" s="183" t="s">
        <v>10</v>
      </c>
      <c r="L7" s="183"/>
      <c r="M7" s="183"/>
      <c r="N7" s="183"/>
      <c r="O7" s="45" t="s">
        <v>29</v>
      </c>
      <c r="P7" s="183" t="s">
        <v>65</v>
      </c>
      <c r="Q7" s="183"/>
      <c r="R7" s="6"/>
      <c r="S7" s="6"/>
      <c r="T7" s="6"/>
      <c r="U7" s="6"/>
      <c r="V7" s="6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</row>
    <row r="8" spans="1:77" x14ac:dyDescent="0.2">
      <c r="A8" s="7"/>
      <c r="B8" s="46" t="s">
        <v>29</v>
      </c>
      <c r="C8" s="25"/>
      <c r="D8" s="46" t="s">
        <v>29</v>
      </c>
      <c r="E8" s="25" t="s">
        <v>111</v>
      </c>
      <c r="F8" s="46" t="s">
        <v>29</v>
      </c>
      <c r="G8" s="25"/>
      <c r="H8" s="46" t="s">
        <v>29</v>
      </c>
      <c r="I8" s="25"/>
      <c r="J8" s="243"/>
      <c r="K8" s="25" t="s">
        <v>29</v>
      </c>
      <c r="L8" s="25" t="s">
        <v>112</v>
      </c>
      <c r="M8" s="46" t="s">
        <v>29</v>
      </c>
      <c r="N8" s="25" t="s">
        <v>57</v>
      </c>
      <c r="O8" s="25"/>
      <c r="P8" s="46" t="s">
        <v>29</v>
      </c>
      <c r="Q8" s="25" t="s">
        <v>150</v>
      </c>
      <c r="R8" s="6"/>
      <c r="S8" s="6"/>
      <c r="T8" s="6"/>
      <c r="U8" s="6"/>
      <c r="V8" s="6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</row>
    <row r="9" spans="1:77" x14ac:dyDescent="0.2">
      <c r="A9" s="7"/>
      <c r="B9" s="47" t="s">
        <v>69</v>
      </c>
      <c r="C9" s="48" t="s">
        <v>4</v>
      </c>
      <c r="D9" s="47" t="s">
        <v>69</v>
      </c>
      <c r="E9" s="48" t="s">
        <v>58</v>
      </c>
      <c r="F9" s="47" t="s">
        <v>69</v>
      </c>
      <c r="G9" s="48" t="s">
        <v>60</v>
      </c>
      <c r="H9" s="47" t="s">
        <v>69</v>
      </c>
      <c r="I9" s="48" t="s">
        <v>17</v>
      </c>
      <c r="J9" s="243"/>
      <c r="K9" s="48" t="s">
        <v>69</v>
      </c>
      <c r="L9" s="48" t="s">
        <v>61</v>
      </c>
      <c r="M9" s="47" t="s">
        <v>69</v>
      </c>
      <c r="N9" s="48" t="s">
        <v>61</v>
      </c>
      <c r="O9" s="25"/>
      <c r="P9" s="47" t="s">
        <v>69</v>
      </c>
      <c r="Q9" s="48" t="s">
        <v>151</v>
      </c>
      <c r="R9" s="6"/>
      <c r="S9" s="6"/>
      <c r="T9" s="6"/>
      <c r="U9" s="6"/>
      <c r="V9" s="6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</row>
    <row r="10" spans="1:77" x14ac:dyDescent="0.2">
      <c r="A10" s="7" t="s">
        <v>35</v>
      </c>
      <c r="B10" s="95" t="s">
        <v>29</v>
      </c>
      <c r="C10" s="96">
        <v>9000</v>
      </c>
      <c r="D10" s="166"/>
      <c r="E10" s="84"/>
      <c r="F10" s="166"/>
      <c r="G10" s="84"/>
      <c r="H10" s="97"/>
      <c r="I10" s="98"/>
      <c r="J10" s="242"/>
      <c r="K10" s="170"/>
      <c r="L10" s="90"/>
      <c r="M10" s="72"/>
      <c r="N10" s="91"/>
      <c r="O10" s="45"/>
      <c r="P10" s="170" t="s">
        <v>29</v>
      </c>
      <c r="Q10" s="84">
        <v>9000</v>
      </c>
      <c r="R10" s="6"/>
      <c r="S10" s="6"/>
      <c r="T10" s="6"/>
      <c r="U10" s="6"/>
      <c r="V10" s="6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</row>
    <row r="11" spans="1:77" x14ac:dyDescent="0.2">
      <c r="A11" s="49" t="s">
        <v>36</v>
      </c>
      <c r="B11" s="73" t="s">
        <v>69</v>
      </c>
      <c r="C11" s="99">
        <v>200</v>
      </c>
      <c r="D11" s="167"/>
      <c r="E11" s="85"/>
      <c r="F11" s="167" t="s">
        <v>29</v>
      </c>
      <c r="G11" s="85">
        <v>600</v>
      </c>
      <c r="H11" s="100"/>
      <c r="I11" s="92"/>
      <c r="J11" s="242"/>
      <c r="K11" s="171" t="s">
        <v>29</v>
      </c>
      <c r="L11" s="85">
        <v>400</v>
      </c>
      <c r="M11" s="73"/>
      <c r="N11" s="92"/>
      <c r="O11" s="45"/>
      <c r="P11" s="171"/>
      <c r="Q11" s="85"/>
      <c r="R11" s="6"/>
      <c r="S11" s="6"/>
      <c r="T11" s="6"/>
      <c r="U11" s="6"/>
      <c r="V11" s="6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</row>
    <row r="12" spans="1:77" x14ac:dyDescent="0.2">
      <c r="A12" s="49" t="s">
        <v>66</v>
      </c>
      <c r="B12" s="73" t="s">
        <v>70</v>
      </c>
      <c r="C12" s="85"/>
      <c r="D12" s="167"/>
      <c r="E12" s="85"/>
      <c r="F12" s="167"/>
      <c r="G12" s="85"/>
      <c r="H12" s="100"/>
      <c r="I12" s="92"/>
      <c r="J12" s="242"/>
      <c r="K12" s="171"/>
      <c r="L12" s="85"/>
      <c r="M12" s="73" t="s">
        <v>70</v>
      </c>
      <c r="N12" s="92"/>
      <c r="O12" s="45"/>
      <c r="P12" s="171"/>
      <c r="Q12" s="85"/>
      <c r="R12" s="6"/>
      <c r="S12" s="6"/>
      <c r="T12" s="6"/>
      <c r="U12" s="6"/>
      <c r="V12" s="6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</row>
    <row r="13" spans="1:77" x14ac:dyDescent="0.2">
      <c r="A13" s="49" t="s">
        <v>37</v>
      </c>
      <c r="B13" s="73" t="s">
        <v>69</v>
      </c>
      <c r="C13" s="85">
        <v>5000</v>
      </c>
      <c r="D13" s="167"/>
      <c r="E13" s="85"/>
      <c r="F13" s="167"/>
      <c r="G13" s="85"/>
      <c r="H13" s="100" t="s">
        <v>29</v>
      </c>
      <c r="I13" s="92">
        <v>5000</v>
      </c>
      <c r="J13" s="242"/>
      <c r="K13" s="171"/>
      <c r="L13" s="85"/>
      <c r="M13" s="73" t="s">
        <v>70</v>
      </c>
      <c r="N13" s="92"/>
      <c r="O13" s="45"/>
      <c r="P13" s="171"/>
      <c r="Q13" s="85"/>
      <c r="R13" s="6"/>
      <c r="S13" s="6"/>
      <c r="T13" s="6"/>
      <c r="U13" s="6"/>
      <c r="V13" s="6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</row>
    <row r="14" spans="1:77" x14ac:dyDescent="0.2">
      <c r="A14" s="49" t="s">
        <v>67</v>
      </c>
      <c r="B14" s="73"/>
      <c r="C14" s="85"/>
      <c r="D14" s="167"/>
      <c r="E14" s="85"/>
      <c r="F14" s="167" t="s">
        <v>29</v>
      </c>
      <c r="G14" s="85">
        <v>4000</v>
      </c>
      <c r="H14" s="100"/>
      <c r="I14" s="92"/>
      <c r="J14" s="242"/>
      <c r="K14" s="171"/>
      <c r="L14" s="85"/>
      <c r="M14" s="73" t="s">
        <v>29</v>
      </c>
      <c r="N14" s="92">
        <v>4000</v>
      </c>
      <c r="O14" s="45"/>
      <c r="P14" s="171"/>
      <c r="Q14" s="85"/>
      <c r="R14" s="6"/>
      <c r="S14" s="6"/>
      <c r="T14" s="6"/>
      <c r="U14" s="6"/>
      <c r="V14" s="6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</row>
    <row r="15" spans="1:77" x14ac:dyDescent="0.2">
      <c r="A15" s="49" t="s">
        <v>68</v>
      </c>
      <c r="B15" s="86"/>
      <c r="C15" s="87"/>
      <c r="D15" s="168" t="s">
        <v>29</v>
      </c>
      <c r="E15" s="87">
        <v>1250</v>
      </c>
      <c r="F15" s="168"/>
      <c r="G15" s="87"/>
      <c r="H15" s="101" t="s">
        <v>69</v>
      </c>
      <c r="I15" s="93">
        <v>1250</v>
      </c>
      <c r="J15" s="242"/>
      <c r="K15" s="172"/>
      <c r="L15" s="87"/>
      <c r="M15" s="86" t="s">
        <v>70</v>
      </c>
      <c r="N15" s="93"/>
      <c r="O15" s="45"/>
      <c r="P15" s="172"/>
      <c r="Q15" s="87"/>
      <c r="R15" s="6"/>
      <c r="S15" s="6"/>
      <c r="T15" s="6"/>
      <c r="U15" s="6"/>
      <c r="V15" s="6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</row>
    <row r="16" spans="1:77" x14ac:dyDescent="0.2">
      <c r="A16" s="49" t="s">
        <v>92</v>
      </c>
      <c r="B16" s="88" t="s">
        <v>70</v>
      </c>
      <c r="C16" s="89"/>
      <c r="D16" s="169"/>
      <c r="E16" s="89"/>
      <c r="F16" s="169"/>
      <c r="G16" s="89"/>
      <c r="H16" s="102"/>
      <c r="I16" s="94"/>
      <c r="J16" s="242"/>
      <c r="K16" s="173"/>
      <c r="L16" s="89"/>
      <c r="M16" s="88" t="s">
        <v>70</v>
      </c>
      <c r="N16" s="94"/>
      <c r="O16" s="45"/>
      <c r="P16" s="173"/>
      <c r="Q16" s="89"/>
      <c r="R16" s="6"/>
      <c r="S16" s="6"/>
      <c r="T16" s="6"/>
      <c r="U16" s="6"/>
      <c r="V16" s="6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</row>
    <row r="17" spans="1:77" x14ac:dyDescent="0.2">
      <c r="A17" s="7"/>
      <c r="B17" s="7"/>
      <c r="C17" s="10"/>
      <c r="D17" s="7"/>
      <c r="E17" s="10"/>
      <c r="F17" s="7"/>
      <c r="G17" s="10"/>
      <c r="H17" s="7"/>
      <c r="I17" s="10"/>
      <c r="J17" s="60"/>
      <c r="K17" s="7"/>
      <c r="L17" s="7"/>
      <c r="M17" s="7"/>
      <c r="N17" s="10"/>
      <c r="O17" s="7"/>
      <c r="P17" s="7"/>
      <c r="Q17" s="10"/>
      <c r="R17" s="6"/>
      <c r="S17" s="6"/>
      <c r="T17" s="6"/>
      <c r="U17" s="6"/>
      <c r="V17" s="6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</row>
    <row r="18" spans="1:77" x14ac:dyDescent="0.2">
      <c r="A18" s="50" t="s">
        <v>55</v>
      </c>
      <c r="B18" s="7"/>
      <c r="C18" s="10"/>
      <c r="D18" s="7"/>
      <c r="E18" s="10"/>
      <c r="F18" s="7"/>
      <c r="G18" s="10"/>
      <c r="H18" s="7"/>
      <c r="I18" s="10"/>
      <c r="J18" s="60"/>
      <c r="K18" s="7"/>
      <c r="L18" s="7"/>
      <c r="M18" s="7"/>
      <c r="N18" s="10"/>
      <c r="O18" s="7"/>
      <c r="P18" s="7"/>
      <c r="Q18" s="10"/>
      <c r="R18" s="6"/>
      <c r="S18" s="6"/>
      <c r="T18" s="6"/>
      <c r="U18" s="6"/>
      <c r="V18" s="6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</row>
    <row r="19" spans="1:77" x14ac:dyDescent="0.2">
      <c r="A19" s="7" t="s">
        <v>35</v>
      </c>
      <c r="B19" s="7" t="s">
        <v>119</v>
      </c>
      <c r="C19" s="197" t="s">
        <v>4</v>
      </c>
      <c r="D19" s="197"/>
      <c r="E19" s="197"/>
      <c r="F19" s="198"/>
      <c r="G19" s="83">
        <v>9000</v>
      </c>
      <c r="H19" s="208" t="str">
        <f>IF(G19="","",IF(G19=9000,"&lt;--Correct!","&lt;--Try again!"))</f>
        <v>&lt;--Correct!</v>
      </c>
      <c r="I19" s="208"/>
      <c r="J19" s="60"/>
      <c r="K19" s="7"/>
      <c r="L19" s="7"/>
      <c r="M19" s="7"/>
      <c r="N19" s="10"/>
      <c r="O19" s="7"/>
      <c r="P19" s="7"/>
      <c r="Q19" s="10"/>
      <c r="R19" s="6"/>
      <c r="S19" s="6"/>
      <c r="T19" s="6"/>
      <c r="U19" s="6"/>
      <c r="V19" s="6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</row>
    <row r="20" spans="1:77" x14ac:dyDescent="0.2">
      <c r="A20" s="7"/>
      <c r="B20" s="7" t="s">
        <v>120</v>
      </c>
      <c r="C20" s="10"/>
      <c r="D20" s="202" t="s">
        <v>149</v>
      </c>
      <c r="E20" s="202"/>
      <c r="F20" s="202"/>
      <c r="G20" s="203"/>
      <c r="H20" s="188">
        <v>9000</v>
      </c>
      <c r="I20" s="188"/>
      <c r="J20" s="30" t="str">
        <f>IF(H20="","",IF(H20=9000,"&lt;--Correct!","&lt;--Try again!"))</f>
        <v>&lt;--Correct!</v>
      </c>
      <c r="K20" s="7"/>
      <c r="L20" s="7"/>
      <c r="M20" s="7"/>
      <c r="N20" s="10"/>
      <c r="O20" s="7"/>
      <c r="P20" s="7"/>
      <c r="Q20" s="10"/>
      <c r="R20" s="6"/>
      <c r="S20" s="6"/>
      <c r="T20" s="6"/>
      <c r="U20" s="6"/>
      <c r="V20" s="6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</row>
    <row r="21" spans="1:77" x14ac:dyDescent="0.2">
      <c r="A21" s="7"/>
      <c r="B21" s="7"/>
      <c r="C21" s="10"/>
      <c r="D21" s="7"/>
      <c r="E21" s="10"/>
      <c r="F21" s="7"/>
      <c r="G21" s="10"/>
      <c r="H21" s="7"/>
      <c r="I21" s="10"/>
      <c r="J21" s="60"/>
      <c r="K21" s="7"/>
      <c r="L21" s="7"/>
      <c r="M21" s="7"/>
      <c r="N21" s="10"/>
      <c r="O21" s="7"/>
      <c r="P21" s="7"/>
      <c r="Q21" s="10"/>
      <c r="R21" s="6"/>
      <c r="S21" s="6"/>
      <c r="T21" s="6"/>
      <c r="U21" s="6"/>
      <c r="V21" s="6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</row>
    <row r="22" spans="1:77" x14ac:dyDescent="0.2">
      <c r="A22" s="7" t="s">
        <v>36</v>
      </c>
      <c r="B22" s="7" t="s">
        <v>119</v>
      </c>
      <c r="C22" s="197" t="s">
        <v>60</v>
      </c>
      <c r="D22" s="197"/>
      <c r="E22" s="197"/>
      <c r="F22" s="198"/>
      <c r="G22" s="83">
        <v>600</v>
      </c>
      <c r="H22" s="208" t="str">
        <f>IF(G22="","",IF(G22=600,"&lt;--Correct!","&lt;--Try again!"))</f>
        <v>&lt;--Correct!</v>
      </c>
      <c r="I22" s="208"/>
      <c r="J22" s="60"/>
      <c r="K22" s="7"/>
      <c r="L22" s="7"/>
      <c r="M22" s="7"/>
      <c r="N22" s="10"/>
      <c r="O22" s="7"/>
      <c r="P22" s="7"/>
      <c r="Q22" s="10"/>
      <c r="R22" s="6"/>
      <c r="S22" s="6"/>
      <c r="T22" s="6"/>
      <c r="U22" s="6"/>
      <c r="V22" s="6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</row>
    <row r="23" spans="1:77" x14ac:dyDescent="0.2">
      <c r="A23" s="7"/>
      <c r="B23" s="7" t="s">
        <v>120</v>
      </c>
      <c r="C23" s="10"/>
      <c r="D23" s="204" t="s">
        <v>4</v>
      </c>
      <c r="E23" s="204"/>
      <c r="F23" s="204"/>
      <c r="G23" s="205"/>
      <c r="H23" s="189">
        <v>200</v>
      </c>
      <c r="I23" s="190"/>
      <c r="J23" s="30" t="str">
        <f>IF(H23="","",IF(H23=200,"&lt;--Correct!","&lt;--Try again!"))</f>
        <v>&lt;--Correct!</v>
      </c>
      <c r="K23" s="7"/>
      <c r="L23" s="7"/>
      <c r="M23" s="7"/>
      <c r="N23" s="10"/>
      <c r="O23" s="7"/>
      <c r="P23" s="7"/>
      <c r="Q23" s="10"/>
      <c r="R23" s="6"/>
      <c r="S23" s="6"/>
      <c r="T23" s="6"/>
      <c r="U23" s="6"/>
      <c r="V23" s="6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</row>
    <row r="24" spans="1:77" x14ac:dyDescent="0.2">
      <c r="A24" s="7"/>
      <c r="B24" s="7"/>
      <c r="C24" s="10"/>
      <c r="D24" s="202" t="s">
        <v>11</v>
      </c>
      <c r="E24" s="202"/>
      <c r="F24" s="202"/>
      <c r="G24" s="203"/>
      <c r="H24" s="206">
        <v>400</v>
      </c>
      <c r="I24" s="207"/>
      <c r="J24" s="30" t="str">
        <f>IF(H24="","",IF(H24=400,"&lt;--Correct!","&lt;--Try again!"))</f>
        <v>&lt;--Correct!</v>
      </c>
      <c r="K24" s="7"/>
      <c r="L24" s="7"/>
      <c r="M24" s="7"/>
      <c r="N24" s="10"/>
      <c r="O24" s="7"/>
      <c r="P24" s="7"/>
      <c r="Q24" s="10"/>
      <c r="R24" s="6"/>
      <c r="S24" s="6"/>
      <c r="T24" s="6"/>
      <c r="U24" s="6"/>
      <c r="V24" s="6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</row>
    <row r="25" spans="1:77" x14ac:dyDescent="0.2">
      <c r="A25" s="7"/>
      <c r="B25" s="7"/>
      <c r="C25" s="10"/>
      <c r="D25" s="7"/>
      <c r="E25" s="10"/>
      <c r="F25" s="7"/>
      <c r="G25" s="10"/>
      <c r="H25" s="7"/>
      <c r="I25" s="10"/>
      <c r="J25" s="60"/>
      <c r="K25" s="7"/>
      <c r="L25" s="7"/>
      <c r="M25" s="7"/>
      <c r="N25" s="10"/>
      <c r="O25" s="7"/>
      <c r="P25" s="7"/>
      <c r="Q25" s="10"/>
      <c r="R25" s="6"/>
      <c r="S25" s="6"/>
      <c r="T25" s="6"/>
      <c r="U25" s="6"/>
      <c r="V25" s="6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</row>
    <row r="26" spans="1:77" x14ac:dyDescent="0.2">
      <c r="A26" s="7" t="s">
        <v>66</v>
      </c>
      <c r="B26" s="7" t="s">
        <v>119</v>
      </c>
      <c r="C26" s="197" t="s">
        <v>70</v>
      </c>
      <c r="D26" s="197"/>
      <c r="E26" s="197"/>
      <c r="F26" s="198"/>
      <c r="G26" s="83"/>
      <c r="H26" s="208"/>
      <c r="I26" s="208"/>
      <c r="J26" s="60"/>
      <c r="K26" s="7"/>
      <c r="L26" s="7"/>
      <c r="M26" s="7"/>
      <c r="N26" s="10"/>
      <c r="O26" s="7"/>
      <c r="P26" s="7"/>
      <c r="Q26" s="10"/>
      <c r="R26" s="6"/>
      <c r="S26" s="6"/>
      <c r="T26" s="6"/>
      <c r="U26" s="6"/>
      <c r="V26" s="6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</row>
    <row r="27" spans="1:77" x14ac:dyDescent="0.2">
      <c r="A27" s="7"/>
      <c r="B27" s="7" t="s">
        <v>120</v>
      </c>
      <c r="C27" s="103"/>
      <c r="D27" s="202"/>
      <c r="E27" s="202"/>
      <c r="F27" s="202"/>
      <c r="G27" s="203"/>
      <c r="H27" s="188"/>
      <c r="I27" s="188"/>
      <c r="J27" s="60"/>
      <c r="K27" s="7"/>
      <c r="L27" s="7"/>
      <c r="M27" s="7"/>
      <c r="N27" s="10"/>
      <c r="O27" s="7"/>
      <c r="P27" s="7"/>
      <c r="Q27" s="10"/>
      <c r="R27" s="6"/>
      <c r="S27" s="6"/>
      <c r="T27" s="6"/>
      <c r="U27" s="6"/>
      <c r="V27" s="6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</row>
    <row r="28" spans="1:77" x14ac:dyDescent="0.2">
      <c r="A28" s="7"/>
      <c r="B28" s="7"/>
      <c r="C28" s="10"/>
      <c r="D28" s="7"/>
      <c r="E28" s="10"/>
      <c r="F28" s="7"/>
      <c r="G28" s="10"/>
      <c r="H28" s="7"/>
      <c r="I28" s="10"/>
      <c r="J28" s="60"/>
      <c r="K28" s="7"/>
      <c r="L28" s="7"/>
      <c r="M28" s="7"/>
      <c r="N28" s="10"/>
      <c r="O28" s="7"/>
      <c r="P28" s="7"/>
      <c r="Q28" s="10"/>
      <c r="R28" s="6"/>
      <c r="S28" s="6"/>
      <c r="T28" s="6"/>
      <c r="U28" s="6"/>
      <c r="V28" s="6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</row>
    <row r="29" spans="1:77" x14ac:dyDescent="0.2">
      <c r="A29" s="7" t="s">
        <v>37</v>
      </c>
      <c r="B29" s="7" t="s">
        <v>119</v>
      </c>
      <c r="C29" s="197" t="s">
        <v>17</v>
      </c>
      <c r="D29" s="197"/>
      <c r="E29" s="197"/>
      <c r="F29" s="198"/>
      <c r="G29" s="83">
        <v>5000</v>
      </c>
      <c r="H29" s="208" t="str">
        <f>IF(G29="","",IF(G29=5000,"&lt;--Correct!","&lt;--Try again!"))</f>
        <v>&lt;--Correct!</v>
      </c>
      <c r="I29" s="208"/>
      <c r="J29" s="60"/>
      <c r="K29" s="7"/>
      <c r="L29" s="7"/>
      <c r="M29" s="7"/>
      <c r="N29" s="10"/>
      <c r="O29" s="7"/>
      <c r="P29" s="7"/>
      <c r="Q29" s="10"/>
      <c r="R29" s="6"/>
      <c r="S29" s="6"/>
      <c r="T29" s="6"/>
      <c r="U29" s="6"/>
      <c r="V29" s="6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</row>
    <row r="30" spans="1:77" x14ac:dyDescent="0.2">
      <c r="A30" s="7"/>
      <c r="B30" s="7" t="s">
        <v>120</v>
      </c>
      <c r="C30" s="10"/>
      <c r="D30" s="202" t="s">
        <v>4</v>
      </c>
      <c r="E30" s="202"/>
      <c r="F30" s="202"/>
      <c r="G30" s="203"/>
      <c r="H30" s="188">
        <v>5000</v>
      </c>
      <c r="I30" s="188"/>
      <c r="J30" s="30" t="str">
        <f>IF(H30="","",IF(H30=5000,"&lt;--Correct!","&lt;--Try again!"))</f>
        <v>&lt;--Correct!</v>
      </c>
      <c r="K30" s="7"/>
      <c r="L30" s="7"/>
      <c r="M30" s="7"/>
      <c r="N30" s="10"/>
      <c r="O30" s="7"/>
      <c r="P30" s="7"/>
      <c r="Q30" s="10"/>
      <c r="R30" s="6"/>
      <c r="S30" s="6"/>
      <c r="T30" s="6"/>
      <c r="U30" s="6"/>
      <c r="V30" s="6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</row>
    <row r="31" spans="1:77" x14ac:dyDescent="0.2">
      <c r="A31" s="7"/>
      <c r="B31" s="7"/>
      <c r="C31" s="10"/>
      <c r="D31" s="7"/>
      <c r="E31" s="10"/>
      <c r="F31" s="7"/>
      <c r="G31" s="10"/>
      <c r="H31" s="7"/>
      <c r="I31" s="10"/>
      <c r="J31" s="60"/>
      <c r="K31" s="7"/>
      <c r="L31" s="7"/>
      <c r="M31" s="7"/>
      <c r="N31" s="10"/>
      <c r="O31" s="7"/>
      <c r="P31" s="7"/>
      <c r="Q31" s="10"/>
      <c r="R31" s="6"/>
      <c r="S31" s="6"/>
      <c r="T31" s="6"/>
      <c r="U31" s="6"/>
      <c r="V31" s="6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</row>
    <row r="32" spans="1:77" x14ac:dyDescent="0.2">
      <c r="A32" s="7" t="s">
        <v>67</v>
      </c>
      <c r="B32" s="7" t="s">
        <v>119</v>
      </c>
      <c r="C32" s="197" t="s">
        <v>60</v>
      </c>
      <c r="D32" s="197"/>
      <c r="E32" s="197"/>
      <c r="F32" s="198"/>
      <c r="G32" s="83">
        <v>4000</v>
      </c>
      <c r="H32" s="208" t="str">
        <f>IF(G32="","",IF(G32=4000,"&lt;--Correct!","&lt;--Try again!"))</f>
        <v>&lt;--Correct!</v>
      </c>
      <c r="I32" s="208"/>
      <c r="J32" s="60"/>
      <c r="K32" s="7"/>
      <c r="L32" s="7"/>
      <c r="M32" s="7"/>
      <c r="N32" s="10"/>
      <c r="O32" s="7"/>
      <c r="P32" s="7"/>
      <c r="Q32" s="10"/>
      <c r="R32" s="6"/>
      <c r="S32" s="6"/>
      <c r="T32" s="6"/>
      <c r="U32" s="6"/>
      <c r="V32" s="6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</row>
    <row r="33" spans="1:77" x14ac:dyDescent="0.2">
      <c r="A33" s="7"/>
      <c r="B33" s="7" t="s">
        <v>120</v>
      </c>
      <c r="C33" s="10"/>
      <c r="D33" s="202" t="s">
        <v>121</v>
      </c>
      <c r="E33" s="202"/>
      <c r="F33" s="202"/>
      <c r="G33" s="203"/>
      <c r="H33" s="188">
        <v>4000</v>
      </c>
      <c r="I33" s="188"/>
      <c r="J33" s="30" t="str">
        <f>IF(H33="","",IF(H33=4000,"&lt;--Correct!","&lt;--Try again!"))</f>
        <v>&lt;--Correct!</v>
      </c>
      <c r="K33" s="7"/>
      <c r="L33" s="7"/>
      <c r="M33" s="7"/>
      <c r="N33" s="10"/>
      <c r="O33" s="7"/>
      <c r="P33" s="7"/>
      <c r="Q33" s="10"/>
      <c r="R33" s="6"/>
      <c r="S33" s="6"/>
      <c r="T33" s="6"/>
      <c r="U33" s="6"/>
      <c r="V33" s="6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</row>
    <row r="34" spans="1:77" x14ac:dyDescent="0.2">
      <c r="A34" s="7"/>
      <c r="B34" s="7"/>
      <c r="C34" s="10"/>
      <c r="D34" s="7"/>
      <c r="E34" s="10"/>
      <c r="F34" s="7"/>
      <c r="G34" s="10"/>
      <c r="H34" s="7"/>
      <c r="I34" s="10"/>
      <c r="J34" s="60"/>
      <c r="K34" s="7"/>
      <c r="L34" s="7"/>
      <c r="M34" s="7"/>
      <c r="N34" s="10"/>
      <c r="O34" s="7"/>
      <c r="P34" s="7"/>
      <c r="Q34" s="10"/>
      <c r="R34" s="6"/>
      <c r="S34" s="6"/>
      <c r="T34" s="6"/>
      <c r="U34" s="6"/>
      <c r="V34" s="6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</row>
    <row r="35" spans="1:77" x14ac:dyDescent="0.2">
      <c r="A35" s="7" t="s">
        <v>68</v>
      </c>
      <c r="B35" s="7" t="s">
        <v>119</v>
      </c>
      <c r="C35" s="197" t="s">
        <v>122</v>
      </c>
      <c r="D35" s="197"/>
      <c r="E35" s="197"/>
      <c r="F35" s="198"/>
      <c r="G35" s="83">
        <v>1250</v>
      </c>
      <c r="H35" s="208" t="str">
        <f>IF(G35="","",IF(G35=1250,"&lt;--Correct!","&lt;--Try again!"))</f>
        <v>&lt;--Correct!</v>
      </c>
      <c r="I35" s="208"/>
      <c r="J35" s="60"/>
      <c r="K35" s="7"/>
      <c r="L35" s="7"/>
      <c r="M35" s="7"/>
      <c r="N35" s="10"/>
      <c r="O35" s="7"/>
      <c r="P35" s="7"/>
      <c r="Q35" s="10"/>
      <c r="R35" s="6"/>
      <c r="S35" s="6"/>
      <c r="T35" s="6"/>
      <c r="U35" s="6"/>
      <c r="V35" s="6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</row>
    <row r="36" spans="1:77" x14ac:dyDescent="0.2">
      <c r="A36" s="7"/>
      <c r="B36" s="7" t="s">
        <v>120</v>
      </c>
      <c r="C36" s="10"/>
      <c r="D36" s="202" t="s">
        <v>17</v>
      </c>
      <c r="E36" s="202"/>
      <c r="F36" s="202"/>
      <c r="G36" s="203"/>
      <c r="H36" s="188">
        <v>1250</v>
      </c>
      <c r="I36" s="188"/>
      <c r="J36" s="30" t="str">
        <f>IF(H36="","",IF(H36=1250,"&lt;--Correct!","&lt;--Try again!"))</f>
        <v>&lt;--Correct!</v>
      </c>
      <c r="K36" s="7"/>
      <c r="L36" s="7"/>
      <c r="M36" s="7"/>
      <c r="N36" s="10"/>
      <c r="O36" s="7"/>
      <c r="P36" s="7"/>
      <c r="Q36" s="10"/>
      <c r="R36" s="6"/>
      <c r="S36" s="6"/>
      <c r="T36" s="6"/>
      <c r="U36" s="6"/>
      <c r="V36" s="6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</row>
    <row r="37" spans="1:77" x14ac:dyDescent="0.2">
      <c r="A37" s="7"/>
      <c r="B37" s="7"/>
      <c r="C37" s="10"/>
      <c r="D37" s="7"/>
      <c r="E37" s="10"/>
      <c r="F37" s="7"/>
      <c r="G37" s="10"/>
      <c r="H37" s="7"/>
      <c r="I37" s="10"/>
      <c r="J37" s="60"/>
      <c r="K37" s="7"/>
      <c r="L37" s="7"/>
      <c r="M37" s="7"/>
      <c r="N37" s="10"/>
      <c r="O37" s="7"/>
      <c r="P37" s="7"/>
      <c r="Q37" s="10"/>
      <c r="R37" s="6"/>
      <c r="S37" s="6"/>
      <c r="T37" s="6"/>
      <c r="U37" s="6"/>
      <c r="V37" s="6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</row>
    <row r="38" spans="1:77" x14ac:dyDescent="0.2">
      <c r="A38" s="7" t="s">
        <v>68</v>
      </c>
      <c r="B38" s="7" t="s">
        <v>119</v>
      </c>
      <c r="C38" s="197" t="s">
        <v>70</v>
      </c>
      <c r="D38" s="197"/>
      <c r="E38" s="197"/>
      <c r="F38" s="198"/>
      <c r="G38" s="83"/>
      <c r="H38" s="208"/>
      <c r="I38" s="208"/>
      <c r="J38" s="60"/>
      <c r="K38" s="7"/>
      <c r="L38" s="7"/>
      <c r="M38" s="7"/>
      <c r="N38" s="10"/>
      <c r="O38" s="7"/>
      <c r="P38" s="7"/>
      <c r="Q38" s="10"/>
      <c r="R38" s="6"/>
      <c r="S38" s="6"/>
      <c r="T38" s="6"/>
      <c r="U38" s="6"/>
      <c r="V38" s="6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</row>
    <row r="39" spans="1:77" x14ac:dyDescent="0.2">
      <c r="A39" s="7"/>
      <c r="B39" s="7" t="s">
        <v>120</v>
      </c>
      <c r="C39" s="10"/>
      <c r="D39" s="202"/>
      <c r="E39" s="202"/>
      <c r="F39" s="202"/>
      <c r="G39" s="203"/>
      <c r="H39" s="188"/>
      <c r="I39" s="188"/>
      <c r="J39" s="60"/>
      <c r="K39" s="7"/>
      <c r="L39" s="7"/>
      <c r="M39" s="7"/>
      <c r="N39" s="10"/>
      <c r="O39" s="7"/>
      <c r="P39" s="7"/>
      <c r="Q39" s="10"/>
      <c r="R39" s="6"/>
      <c r="S39" s="6"/>
      <c r="T39" s="6"/>
      <c r="U39" s="6"/>
      <c r="V39" s="6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</row>
    <row r="40" spans="1:77" x14ac:dyDescent="0.2">
      <c r="A40" s="7"/>
      <c r="B40" s="7"/>
      <c r="C40" s="10"/>
      <c r="D40" s="7"/>
      <c r="E40" s="10"/>
      <c r="F40" s="7"/>
      <c r="G40" s="10"/>
      <c r="H40" s="7"/>
      <c r="I40" s="10"/>
      <c r="J40" s="60"/>
      <c r="K40" s="7"/>
      <c r="L40" s="7"/>
      <c r="M40" s="7"/>
      <c r="N40" s="10"/>
      <c r="O40" s="7"/>
      <c r="P40" s="7"/>
      <c r="Q40" s="10"/>
      <c r="R40" s="6"/>
      <c r="S40" s="6"/>
      <c r="T40" s="6"/>
      <c r="U40" s="6"/>
      <c r="V40" s="6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</row>
    <row r="41" spans="1:77" x14ac:dyDescent="0.2">
      <c r="A41" s="50" t="s">
        <v>93</v>
      </c>
      <c r="B41" s="7"/>
      <c r="C41" s="10"/>
      <c r="D41" s="7"/>
      <c r="E41" s="10"/>
      <c r="F41" s="7"/>
      <c r="G41" s="10"/>
      <c r="H41" s="7"/>
      <c r="I41" s="10"/>
      <c r="J41" s="60"/>
      <c r="K41" s="7"/>
      <c r="L41" s="7"/>
      <c r="M41" s="7"/>
      <c r="N41" s="10"/>
      <c r="O41" s="7"/>
      <c r="P41" s="7"/>
      <c r="Q41" s="10"/>
      <c r="R41" s="6"/>
      <c r="S41" s="6"/>
      <c r="T41" s="6"/>
      <c r="U41" s="6"/>
      <c r="V41" s="6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</row>
    <row r="42" spans="1:77" ht="13.5" thickBot="1" x14ac:dyDescent="0.25">
      <c r="A42" s="7"/>
      <c r="B42" s="194" t="s">
        <v>7</v>
      </c>
      <c r="C42" s="194"/>
      <c r="D42" s="194"/>
      <c r="E42" s="194"/>
      <c r="F42" s="194"/>
      <c r="G42" s="194"/>
      <c r="H42" s="194"/>
      <c r="I42" s="194"/>
      <c r="J42" s="194"/>
      <c r="K42" s="194"/>
      <c r="L42" s="25" t="s">
        <v>30</v>
      </c>
      <c r="M42" s="194" t="s">
        <v>10</v>
      </c>
      <c r="N42" s="194"/>
      <c r="O42" s="194"/>
      <c r="P42" s="194"/>
      <c r="Q42" s="59" t="s">
        <v>29</v>
      </c>
      <c r="R42" s="194" t="s">
        <v>12</v>
      </c>
      <c r="S42" s="194"/>
      <c r="T42" s="194"/>
      <c r="U42" s="194"/>
      <c r="V42" s="6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</row>
    <row r="43" spans="1:77" x14ac:dyDescent="0.2">
      <c r="A43" s="7"/>
      <c r="B43" s="195" t="s">
        <v>113</v>
      </c>
      <c r="C43" s="195"/>
      <c r="D43" s="195"/>
      <c r="E43" s="195"/>
      <c r="F43" s="195"/>
      <c r="G43" s="7"/>
      <c r="H43" s="196" t="s">
        <v>114</v>
      </c>
      <c r="I43" s="195"/>
      <c r="J43" s="195"/>
      <c r="K43" s="195"/>
      <c r="L43" s="7"/>
      <c r="M43" s="196" t="s">
        <v>140</v>
      </c>
      <c r="N43" s="196"/>
      <c r="O43" s="196"/>
      <c r="P43" s="196"/>
      <c r="Q43" s="7"/>
      <c r="R43" s="196" t="s">
        <v>152</v>
      </c>
      <c r="S43" s="196"/>
      <c r="T43" s="196"/>
      <c r="U43" s="196"/>
      <c r="V43" s="7"/>
      <c r="W43"/>
      <c r="X43"/>
      <c r="Y43"/>
    </row>
    <row r="44" spans="1:77" x14ac:dyDescent="0.2">
      <c r="A44" s="7"/>
      <c r="B44" s="82" t="s">
        <v>117</v>
      </c>
      <c r="C44" s="69">
        <v>0</v>
      </c>
      <c r="D44" s="192"/>
      <c r="E44" s="193"/>
      <c r="F44" s="71"/>
      <c r="G44" s="7"/>
      <c r="H44" s="82" t="s">
        <v>117</v>
      </c>
      <c r="I44" s="69">
        <v>0</v>
      </c>
      <c r="J44" s="70"/>
      <c r="K44" s="71"/>
      <c r="L44" s="7"/>
      <c r="M44" s="68"/>
      <c r="N44" s="69"/>
      <c r="O44" s="70">
        <v>0</v>
      </c>
      <c r="P44" s="71" t="s">
        <v>118</v>
      </c>
      <c r="Q44" s="7"/>
      <c r="R44" s="68"/>
      <c r="S44" s="69"/>
      <c r="T44" s="70">
        <v>0</v>
      </c>
      <c r="U44" s="71" t="s">
        <v>118</v>
      </c>
      <c r="V44" s="7"/>
      <c r="W44"/>
      <c r="X44"/>
      <c r="Y44"/>
    </row>
    <row r="45" spans="1:77" x14ac:dyDescent="0.2">
      <c r="A45" s="7"/>
      <c r="B45" s="68" t="s">
        <v>35</v>
      </c>
      <c r="C45" s="69">
        <f>G19</f>
        <v>9000</v>
      </c>
      <c r="D45" s="186">
        <f>H23</f>
        <v>200</v>
      </c>
      <c r="E45" s="187"/>
      <c r="F45" s="71" t="s">
        <v>36</v>
      </c>
      <c r="G45" s="7"/>
      <c r="H45" s="72" t="s">
        <v>36</v>
      </c>
      <c r="I45" s="69">
        <f>G22</f>
        <v>600</v>
      </c>
      <c r="J45" s="70"/>
      <c r="K45" s="71"/>
      <c r="L45" s="7"/>
      <c r="M45" s="72"/>
      <c r="N45" s="69"/>
      <c r="O45" s="70">
        <f>H24</f>
        <v>400</v>
      </c>
      <c r="P45" s="71" t="s">
        <v>36</v>
      </c>
      <c r="Q45" s="7"/>
      <c r="R45" s="72"/>
      <c r="S45" s="69"/>
      <c r="T45" s="70">
        <f>H20</f>
        <v>9000</v>
      </c>
      <c r="U45" s="71" t="s">
        <v>35</v>
      </c>
      <c r="V45" s="7"/>
      <c r="W45"/>
      <c r="X45"/>
      <c r="Y45"/>
    </row>
    <row r="46" spans="1:77" x14ac:dyDescent="0.2">
      <c r="A46" s="7"/>
      <c r="B46" s="68"/>
      <c r="C46" s="69"/>
      <c r="D46" s="186">
        <f>H30</f>
        <v>5000</v>
      </c>
      <c r="E46" s="187"/>
      <c r="F46" s="71" t="s">
        <v>37</v>
      </c>
      <c r="G46" s="7"/>
      <c r="H46" s="72" t="s">
        <v>67</v>
      </c>
      <c r="I46" s="69">
        <f>G32</f>
        <v>4000</v>
      </c>
      <c r="J46" s="70"/>
      <c r="K46" s="71"/>
      <c r="L46" s="7"/>
      <c r="M46" s="72"/>
      <c r="N46" s="69"/>
      <c r="O46" s="70"/>
      <c r="P46" s="71"/>
      <c r="Q46" s="7"/>
      <c r="R46" s="72"/>
      <c r="S46" s="69"/>
      <c r="T46" s="70"/>
      <c r="U46" s="71"/>
      <c r="V46" s="7"/>
      <c r="W46"/>
      <c r="X46"/>
      <c r="Y46"/>
    </row>
    <row r="47" spans="1:77" x14ac:dyDescent="0.2">
      <c r="A47" s="7"/>
      <c r="B47" s="68"/>
      <c r="C47" s="69"/>
      <c r="D47" s="186"/>
      <c r="E47" s="187"/>
      <c r="F47" s="71"/>
      <c r="G47" s="7"/>
      <c r="H47" s="72"/>
      <c r="I47" s="69"/>
      <c r="J47" s="70"/>
      <c r="K47" s="71"/>
      <c r="L47" s="7"/>
      <c r="M47" s="72"/>
      <c r="N47" s="69"/>
      <c r="O47" s="70"/>
      <c r="P47" s="71"/>
      <c r="Q47" s="7"/>
      <c r="R47" s="72"/>
      <c r="S47" s="69"/>
      <c r="T47" s="70"/>
      <c r="U47" s="71"/>
      <c r="V47" s="7"/>
      <c r="W47"/>
      <c r="X47"/>
      <c r="Y47"/>
    </row>
    <row r="48" spans="1:77" x14ac:dyDescent="0.2">
      <c r="A48" s="7"/>
      <c r="B48" s="72"/>
      <c r="C48" s="69"/>
      <c r="D48" s="186"/>
      <c r="E48" s="187"/>
      <c r="F48" s="71"/>
      <c r="G48" s="7"/>
      <c r="H48" s="72"/>
      <c r="I48" s="69"/>
      <c r="J48" s="70"/>
      <c r="K48" s="71"/>
      <c r="L48" s="7"/>
      <c r="M48" s="72"/>
      <c r="N48" s="69"/>
      <c r="O48" s="70"/>
      <c r="P48" s="71"/>
      <c r="Q48" s="7"/>
      <c r="R48" s="72"/>
      <c r="S48" s="69"/>
      <c r="T48" s="70"/>
      <c r="U48" s="71"/>
      <c r="V48" s="7"/>
      <c r="W48"/>
      <c r="X48"/>
      <c r="Y48"/>
    </row>
    <row r="49" spans="1:77" x14ac:dyDescent="0.2">
      <c r="A49" s="7"/>
      <c r="B49" s="73"/>
      <c r="C49" s="74"/>
      <c r="D49" s="186"/>
      <c r="E49" s="187"/>
      <c r="F49" s="76"/>
      <c r="G49" s="7"/>
      <c r="H49" s="73"/>
      <c r="I49" s="74"/>
      <c r="J49" s="75"/>
      <c r="K49" s="76"/>
      <c r="L49" s="7"/>
      <c r="M49" s="73"/>
      <c r="N49" s="74"/>
      <c r="O49" s="75"/>
      <c r="P49" s="76"/>
      <c r="Q49" s="7"/>
      <c r="R49" s="73"/>
      <c r="S49" s="74"/>
      <c r="T49" s="75"/>
      <c r="U49" s="76"/>
      <c r="V49" s="7"/>
      <c r="W49"/>
      <c r="X49"/>
      <c r="Y49"/>
    </row>
    <row r="50" spans="1:77" x14ac:dyDescent="0.2">
      <c r="A50" s="7"/>
      <c r="B50" s="77"/>
      <c r="C50" s="78"/>
      <c r="D50" s="200"/>
      <c r="E50" s="201"/>
      <c r="F50" s="80"/>
      <c r="G50" s="7"/>
      <c r="H50" s="77"/>
      <c r="I50" s="78"/>
      <c r="J50" s="79"/>
      <c r="K50" s="80"/>
      <c r="L50" s="7"/>
      <c r="M50" s="77"/>
      <c r="N50" s="78"/>
      <c r="O50" s="79"/>
      <c r="P50" s="80"/>
      <c r="Q50" s="7"/>
      <c r="R50" s="77"/>
      <c r="S50" s="78"/>
      <c r="T50" s="79"/>
      <c r="U50" s="80"/>
      <c r="V50" s="7"/>
      <c r="W50"/>
      <c r="X50"/>
      <c r="Y50"/>
    </row>
    <row r="51" spans="1:77" ht="13.5" thickBot="1" x14ac:dyDescent="0.25">
      <c r="A51" s="7"/>
      <c r="B51" s="57"/>
      <c r="C51" s="67">
        <f>SUM(C44:C50)-SUM(D44:D50)</f>
        <v>3800</v>
      </c>
      <c r="D51" s="184"/>
      <c r="E51" s="185"/>
      <c r="F51" s="58"/>
      <c r="G51" s="7"/>
      <c r="H51" s="57"/>
      <c r="I51" s="67">
        <f>SUM(I44:I50)-SUM(J44:J50)</f>
        <v>4600</v>
      </c>
      <c r="J51" s="81"/>
      <c r="K51" s="58"/>
      <c r="L51" s="7"/>
      <c r="M51" s="57"/>
      <c r="N51" s="66"/>
      <c r="O51" s="67">
        <f>SUM(O44:O50)-SUM(P44:P50)</f>
        <v>400</v>
      </c>
      <c r="P51" s="58"/>
      <c r="Q51" s="7"/>
      <c r="R51" s="57"/>
      <c r="S51" s="66"/>
      <c r="T51" s="67">
        <f>SUM(T44:T50)-SUM(U44:U50)</f>
        <v>9000</v>
      </c>
      <c r="U51" s="58"/>
      <c r="V51" s="7"/>
      <c r="W51"/>
      <c r="X51"/>
      <c r="Y51"/>
    </row>
    <row r="52" spans="1:77" ht="13.5" thickTop="1" x14ac:dyDescent="0.2">
      <c r="A52" s="7"/>
      <c r="B52" s="7"/>
      <c r="C52" s="10" t="str">
        <f>IF(C51="","",IF(C51=3800,"Correct!","Try again!"))</f>
        <v>Correct!</v>
      </c>
      <c r="D52" s="7"/>
      <c r="E52" s="7"/>
      <c r="F52" s="7"/>
      <c r="G52" s="7"/>
      <c r="H52" s="7"/>
      <c r="I52" s="10" t="str">
        <f>IF(I51="","",IF(I51=4600,"Correct!","Try again!"))</f>
        <v>Correct!</v>
      </c>
      <c r="J52" s="60"/>
      <c r="K52" s="7"/>
      <c r="L52" s="7"/>
      <c r="M52" s="7"/>
      <c r="N52" s="10"/>
      <c r="O52" s="10" t="str">
        <f>IF(O51="","",IF(O51=400,"Correct!","Try again!"))</f>
        <v>Correct!</v>
      </c>
      <c r="P52" s="7"/>
      <c r="Q52" s="7"/>
      <c r="R52" s="7"/>
      <c r="S52" s="10"/>
      <c r="T52" s="10" t="str">
        <f>IF(T51="","",IF(T51=9000,"Correct!","Try again!"))</f>
        <v>Correct!</v>
      </c>
      <c r="U52" s="7"/>
      <c r="V52" s="7"/>
      <c r="W52"/>
      <c r="X52"/>
      <c r="Y52"/>
    </row>
    <row r="53" spans="1:77" ht="13.5" customHeight="1" x14ac:dyDescent="0.2">
      <c r="A53" s="7"/>
      <c r="B53" s="60"/>
      <c r="C53" s="30"/>
      <c r="D53" s="60"/>
      <c r="E53" s="30"/>
      <c r="F53" s="60"/>
      <c r="G53" s="10"/>
      <c r="H53" s="60"/>
      <c r="I53" s="30"/>
      <c r="J53" s="60"/>
      <c r="K53" s="60"/>
      <c r="L53" s="7"/>
      <c r="M53" s="60"/>
      <c r="N53" s="30"/>
      <c r="O53" s="60"/>
      <c r="P53" s="60"/>
      <c r="Q53" s="10"/>
      <c r="R53" s="6"/>
      <c r="S53" s="6"/>
      <c r="T53" s="6"/>
      <c r="U53" s="6"/>
      <c r="V53" s="6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</row>
    <row r="54" spans="1:77" ht="13.5" customHeight="1" x14ac:dyDescent="0.2">
      <c r="A54" s="7"/>
      <c r="B54" s="191" t="s">
        <v>115</v>
      </c>
      <c r="C54" s="199"/>
      <c r="D54" s="199"/>
      <c r="E54" s="199"/>
      <c r="F54" s="199"/>
      <c r="G54" s="7"/>
      <c r="H54" s="191" t="s">
        <v>116</v>
      </c>
      <c r="I54" s="199"/>
      <c r="J54" s="199"/>
      <c r="K54" s="199"/>
      <c r="L54" s="7"/>
      <c r="M54" s="191" t="s">
        <v>141</v>
      </c>
      <c r="N54" s="191"/>
      <c r="O54" s="191"/>
      <c r="P54" s="191"/>
      <c r="Q54" s="10"/>
      <c r="R54" s="6"/>
      <c r="S54" s="6"/>
      <c r="T54" s="6"/>
      <c r="U54" s="6"/>
      <c r="V54" s="6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</row>
    <row r="55" spans="1:77" ht="13.5" customHeight="1" x14ac:dyDescent="0.2">
      <c r="A55" s="7"/>
      <c r="B55" s="82" t="s">
        <v>117</v>
      </c>
      <c r="C55" s="69">
        <v>0</v>
      </c>
      <c r="D55" s="192"/>
      <c r="E55" s="193"/>
      <c r="F55" s="71"/>
      <c r="G55" s="7"/>
      <c r="H55" s="82" t="s">
        <v>117</v>
      </c>
      <c r="I55" s="69">
        <v>0</v>
      </c>
      <c r="J55" s="70"/>
      <c r="K55" s="71"/>
      <c r="L55" s="7"/>
      <c r="M55" s="68"/>
      <c r="N55" s="69"/>
      <c r="O55" s="70">
        <v>0</v>
      </c>
      <c r="P55" s="71" t="s">
        <v>118</v>
      </c>
      <c r="Q55" s="10"/>
      <c r="R55" s="6"/>
      <c r="S55" s="6"/>
      <c r="T55" s="6"/>
      <c r="U55" s="6"/>
      <c r="V55" s="6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</row>
    <row r="56" spans="1:77" ht="13.5" customHeight="1" x14ac:dyDescent="0.2">
      <c r="A56" s="7"/>
      <c r="B56" s="68" t="s">
        <v>68</v>
      </c>
      <c r="C56" s="69">
        <f>G35</f>
        <v>1250</v>
      </c>
      <c r="D56" s="186"/>
      <c r="E56" s="187"/>
      <c r="F56" s="71"/>
      <c r="G56" s="7"/>
      <c r="H56" s="72" t="s">
        <v>37</v>
      </c>
      <c r="I56" s="69">
        <f>G29</f>
        <v>5000</v>
      </c>
      <c r="J56" s="70">
        <f>H36</f>
        <v>1250</v>
      </c>
      <c r="K56" s="71" t="s">
        <v>68</v>
      </c>
      <c r="L56" s="7"/>
      <c r="M56" s="72"/>
      <c r="N56" s="69"/>
      <c r="O56" s="70">
        <f>H33</f>
        <v>4000</v>
      </c>
      <c r="P56" s="71" t="s">
        <v>67</v>
      </c>
      <c r="Q56" s="10"/>
      <c r="R56" s="6"/>
      <c r="S56" s="6"/>
      <c r="T56" s="6"/>
      <c r="U56" s="6"/>
      <c r="V56" s="6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</row>
    <row r="57" spans="1:77" ht="13.5" customHeight="1" x14ac:dyDescent="0.2">
      <c r="A57" s="7"/>
      <c r="B57" s="68"/>
      <c r="C57" s="69"/>
      <c r="D57" s="186"/>
      <c r="E57" s="187"/>
      <c r="F57" s="71"/>
      <c r="G57" s="7"/>
      <c r="H57" s="72"/>
      <c r="I57" s="69"/>
      <c r="J57" s="70"/>
      <c r="K57" s="71"/>
      <c r="L57" s="7"/>
      <c r="M57" s="72"/>
      <c r="N57" s="69"/>
      <c r="O57" s="70"/>
      <c r="P57" s="71"/>
      <c r="Q57" s="10"/>
      <c r="R57" s="6"/>
      <c r="S57" s="6"/>
      <c r="T57" s="6"/>
      <c r="U57" s="6"/>
      <c r="V57" s="6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</row>
    <row r="58" spans="1:77" ht="13.5" customHeight="1" x14ac:dyDescent="0.2">
      <c r="A58" s="7"/>
      <c r="B58" s="68"/>
      <c r="C58" s="69"/>
      <c r="D58" s="186"/>
      <c r="E58" s="187"/>
      <c r="F58" s="71"/>
      <c r="G58" s="7"/>
      <c r="H58" s="72"/>
      <c r="I58" s="69"/>
      <c r="J58" s="70"/>
      <c r="K58" s="71"/>
      <c r="L58" s="7"/>
      <c r="M58" s="72"/>
      <c r="N58" s="69"/>
      <c r="O58" s="70"/>
      <c r="P58" s="71"/>
      <c r="Q58" s="10"/>
      <c r="R58" s="6"/>
      <c r="S58" s="6"/>
      <c r="T58" s="6"/>
      <c r="U58" s="6"/>
      <c r="V58" s="6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</row>
    <row r="59" spans="1:77" ht="13.5" customHeight="1" x14ac:dyDescent="0.2">
      <c r="A59" s="7"/>
      <c r="B59" s="72"/>
      <c r="C59" s="69"/>
      <c r="D59" s="186"/>
      <c r="E59" s="187"/>
      <c r="F59" s="71"/>
      <c r="G59" s="7"/>
      <c r="H59" s="72"/>
      <c r="I59" s="69"/>
      <c r="J59" s="70"/>
      <c r="K59" s="71"/>
      <c r="L59" s="7"/>
      <c r="M59" s="72"/>
      <c r="N59" s="69"/>
      <c r="O59" s="70"/>
      <c r="P59" s="71"/>
      <c r="Q59" s="10"/>
      <c r="R59" s="6"/>
      <c r="S59" s="6"/>
      <c r="T59" s="6"/>
      <c r="U59" s="6"/>
      <c r="V59" s="6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</row>
    <row r="60" spans="1:77" ht="13.5" customHeight="1" x14ac:dyDescent="0.2">
      <c r="A60" s="7"/>
      <c r="B60" s="73"/>
      <c r="C60" s="74"/>
      <c r="D60" s="186"/>
      <c r="E60" s="187"/>
      <c r="F60" s="76"/>
      <c r="G60" s="7"/>
      <c r="H60" s="73"/>
      <c r="I60" s="74"/>
      <c r="J60" s="75"/>
      <c r="K60" s="76"/>
      <c r="L60" s="7"/>
      <c r="M60" s="73"/>
      <c r="N60" s="74"/>
      <c r="O60" s="75"/>
      <c r="P60" s="76"/>
      <c r="Q60" s="10"/>
      <c r="R60" s="6"/>
      <c r="S60" s="6"/>
      <c r="T60" s="6"/>
      <c r="U60" s="6"/>
      <c r="V60" s="6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</row>
    <row r="61" spans="1:77" ht="13.5" customHeight="1" x14ac:dyDescent="0.2">
      <c r="A61" s="7"/>
      <c r="B61" s="77"/>
      <c r="C61" s="78"/>
      <c r="D61" s="200"/>
      <c r="E61" s="201"/>
      <c r="F61" s="80"/>
      <c r="G61" s="7"/>
      <c r="H61" s="77"/>
      <c r="I61" s="78"/>
      <c r="J61" s="79"/>
      <c r="K61" s="80"/>
      <c r="L61" s="7"/>
      <c r="M61" s="77"/>
      <c r="N61" s="78"/>
      <c r="O61" s="79"/>
      <c r="P61" s="80"/>
      <c r="Q61" s="10"/>
      <c r="R61" s="6"/>
      <c r="S61" s="6"/>
      <c r="T61" s="6"/>
      <c r="U61" s="6"/>
      <c r="V61" s="6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</row>
    <row r="62" spans="1:77" ht="13.5" customHeight="1" thickBot="1" x14ac:dyDescent="0.25">
      <c r="A62" s="7"/>
      <c r="B62" s="57"/>
      <c r="C62" s="67">
        <f>SUM(C55:C61)-SUM(D55:D61)</f>
        <v>1250</v>
      </c>
      <c r="D62" s="184"/>
      <c r="E62" s="185"/>
      <c r="F62" s="58"/>
      <c r="G62" s="7"/>
      <c r="H62" s="57"/>
      <c r="I62" s="67">
        <f>SUM(I55:I61)-SUM(J55:J61)</f>
        <v>3750</v>
      </c>
      <c r="J62" s="81"/>
      <c r="K62" s="58"/>
      <c r="L62" s="7"/>
      <c r="M62" s="57"/>
      <c r="N62" s="66"/>
      <c r="O62" s="67">
        <f>SUM(O55:O61)-SUM(P55:P61)</f>
        <v>4000</v>
      </c>
      <c r="P62" s="58"/>
      <c r="Q62" s="10"/>
      <c r="R62" s="6"/>
      <c r="S62" s="6"/>
      <c r="T62" s="6"/>
      <c r="U62" s="6"/>
      <c r="V62" s="6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</row>
    <row r="63" spans="1:77" ht="13.5" customHeight="1" thickTop="1" x14ac:dyDescent="0.2">
      <c r="A63" s="7"/>
      <c r="B63" s="7"/>
      <c r="C63" s="10" t="str">
        <f>IF(C62="","",IF(C62=1250,"Correct!","Try again!"))</f>
        <v>Correct!</v>
      </c>
      <c r="D63" s="7"/>
      <c r="E63" s="7"/>
      <c r="F63" s="7"/>
      <c r="G63" s="7"/>
      <c r="H63" s="7"/>
      <c r="I63" s="10" t="str">
        <f>IF(I62="","",IF(I62=3750,"Correct!","Try again!"))</f>
        <v>Correct!</v>
      </c>
      <c r="J63" s="60"/>
      <c r="K63" s="7"/>
      <c r="L63" s="7"/>
      <c r="M63" s="7"/>
      <c r="N63" s="10"/>
      <c r="O63" s="10" t="str">
        <f>IF(O62="","",IF(O62=4000,"Correct!","Try again!"))</f>
        <v>Correct!</v>
      </c>
      <c r="P63" s="7"/>
      <c r="Q63" s="10"/>
      <c r="R63" s="6"/>
      <c r="S63" s="6"/>
      <c r="T63" s="6"/>
      <c r="U63" s="6"/>
      <c r="V63" s="6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</row>
    <row r="64" spans="1:77" ht="13.5" customHeight="1" x14ac:dyDescent="0.2">
      <c r="A64" s="7"/>
      <c r="B64" s="7"/>
      <c r="C64" s="10"/>
      <c r="D64" s="7"/>
      <c r="E64" s="7"/>
      <c r="F64" s="7"/>
      <c r="G64" s="7"/>
      <c r="H64" s="7"/>
      <c r="I64" s="10"/>
      <c r="J64" s="60"/>
      <c r="K64" s="7"/>
      <c r="L64" s="7"/>
      <c r="M64" s="7"/>
      <c r="N64" s="10"/>
      <c r="O64" s="10"/>
      <c r="P64" s="7"/>
      <c r="Q64" s="10"/>
      <c r="R64" s="6"/>
      <c r="S64" s="6"/>
      <c r="T64" s="6"/>
      <c r="U64" s="6"/>
      <c r="V64" s="6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</row>
    <row r="65" spans="1:77" x14ac:dyDescent="0.2">
      <c r="A65" s="50" t="s">
        <v>71</v>
      </c>
      <c r="B65" s="7"/>
      <c r="C65" s="10"/>
      <c r="D65" s="7"/>
      <c r="E65" s="10"/>
      <c r="F65" s="7"/>
      <c r="G65" s="10"/>
      <c r="H65" s="7"/>
      <c r="I65" s="10"/>
      <c r="J65" s="60"/>
      <c r="K65" s="7"/>
      <c r="L65" s="7"/>
      <c r="M65" s="7"/>
      <c r="N65" s="10"/>
      <c r="O65" s="7"/>
      <c r="P65" s="7"/>
      <c r="Q65" s="10"/>
      <c r="R65" s="6"/>
      <c r="S65" s="6"/>
      <c r="T65" s="6"/>
      <c r="U65" s="6"/>
      <c r="V65" s="6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</row>
    <row r="66" spans="1:77" x14ac:dyDescent="0.2">
      <c r="A66" s="214" t="s">
        <v>16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38"/>
      <c r="L66" s="238"/>
      <c r="M66" s="238"/>
      <c r="N66" s="238"/>
      <c r="O66" s="238"/>
      <c r="P66" s="6"/>
      <c r="Q66" s="6"/>
      <c r="R66" s="6"/>
      <c r="S66" s="6"/>
      <c r="T66" s="6"/>
      <c r="U66" s="6"/>
      <c r="V66" s="6"/>
      <c r="Z66" s="3"/>
      <c r="AA66" s="3"/>
      <c r="AB66" s="3"/>
      <c r="AC66" s="3"/>
      <c r="AD66" s="3"/>
      <c r="AE66" s="3"/>
    </row>
    <row r="67" spans="1:77" x14ac:dyDescent="0.2">
      <c r="A67" s="234" t="s">
        <v>153</v>
      </c>
      <c r="B67" s="234"/>
      <c r="C67" s="234"/>
      <c r="D67" s="234"/>
      <c r="E67" s="234"/>
      <c r="F67" s="234"/>
      <c r="G67" s="234"/>
      <c r="H67" s="234"/>
      <c r="I67" s="234"/>
      <c r="J67" s="234"/>
      <c r="K67" s="237"/>
      <c r="L67" s="237"/>
      <c r="M67" s="237"/>
      <c r="N67" s="237"/>
      <c r="O67" s="237"/>
      <c r="P67" s="6"/>
      <c r="Q67" s="6"/>
      <c r="R67" s="6"/>
      <c r="S67" s="6"/>
      <c r="T67" s="6"/>
      <c r="U67" s="6"/>
      <c r="V67" s="6"/>
      <c r="Z67" s="3"/>
      <c r="AA67" s="3"/>
      <c r="AB67" s="3"/>
      <c r="AC67" s="3"/>
      <c r="AD67" s="3"/>
      <c r="AE67" s="3"/>
    </row>
    <row r="68" spans="1:77" x14ac:dyDescent="0.2">
      <c r="A68" s="246" t="s">
        <v>154</v>
      </c>
      <c r="B68" s="246"/>
      <c r="C68" s="246"/>
      <c r="D68" s="246"/>
      <c r="E68" s="246"/>
      <c r="F68" s="246"/>
      <c r="G68" s="246"/>
      <c r="H68" s="246"/>
      <c r="I68" s="246"/>
      <c r="J68" s="246"/>
      <c r="K68" s="237"/>
      <c r="L68" s="237"/>
      <c r="M68" s="237"/>
      <c r="N68" s="237"/>
      <c r="O68" s="237"/>
      <c r="P68" s="6"/>
      <c r="Q68" s="6"/>
      <c r="R68" s="6"/>
      <c r="S68" s="6"/>
      <c r="T68" s="6"/>
      <c r="U68" s="6"/>
      <c r="V68" s="6"/>
      <c r="Z68" s="3"/>
      <c r="AA68" s="3"/>
      <c r="AB68" s="3"/>
      <c r="AC68" s="3"/>
      <c r="AD68" s="3"/>
      <c r="AE68" s="3"/>
    </row>
    <row r="69" spans="1:77" x14ac:dyDescent="0.2">
      <c r="A69" s="181"/>
      <c r="B69" s="235"/>
      <c r="C69" s="209"/>
      <c r="D69" s="209"/>
      <c r="E69" s="209"/>
      <c r="F69" s="209"/>
      <c r="G69" s="245" t="s">
        <v>158</v>
      </c>
      <c r="H69" s="244"/>
      <c r="I69" s="245" t="s">
        <v>159</v>
      </c>
      <c r="J69" s="60"/>
      <c r="K69" s="7"/>
      <c r="L69" s="7"/>
      <c r="M69" s="7"/>
      <c r="N69" s="10"/>
      <c r="O69" s="7"/>
      <c r="P69" s="7"/>
      <c r="Q69" s="10"/>
      <c r="R69" s="6"/>
      <c r="S69" s="6"/>
      <c r="T69" s="6"/>
      <c r="U69" s="6"/>
      <c r="V69" s="6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1:77" x14ac:dyDescent="0.2">
      <c r="A70" s="181"/>
      <c r="B70" s="235" t="s">
        <v>4</v>
      </c>
      <c r="C70" s="209"/>
      <c r="D70" s="209"/>
      <c r="E70" s="209"/>
      <c r="F70" s="209"/>
      <c r="G70" s="112">
        <f>C51</f>
        <v>3800</v>
      </c>
      <c r="H70" s="7"/>
      <c r="I70" s="117"/>
      <c r="J70" s="60"/>
      <c r="K70" s="7"/>
      <c r="L70" s="7"/>
      <c r="M70" s="7"/>
      <c r="N70" s="10"/>
      <c r="O70" s="7"/>
      <c r="P70" s="7"/>
      <c r="Q70" s="10"/>
      <c r="R70" s="6"/>
      <c r="S70" s="6"/>
      <c r="T70" s="6"/>
      <c r="U70" s="6"/>
      <c r="V70" s="6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1:77" x14ac:dyDescent="0.2">
      <c r="A71" s="181"/>
      <c r="B71" s="236" t="s">
        <v>155</v>
      </c>
      <c r="C71" s="180"/>
      <c r="D71" s="180"/>
      <c r="E71" s="180"/>
      <c r="F71" s="180"/>
      <c r="G71" s="117">
        <f>C62</f>
        <v>1250</v>
      </c>
      <c r="H71" s="7"/>
      <c r="I71" s="117"/>
      <c r="J71" s="60"/>
      <c r="K71" s="7"/>
      <c r="L71" s="7"/>
      <c r="M71" s="7"/>
      <c r="N71" s="10"/>
      <c r="O71" s="7"/>
      <c r="P71" s="7"/>
      <c r="Q71" s="10"/>
      <c r="R71" s="6"/>
      <c r="S71" s="6"/>
      <c r="T71" s="6"/>
      <c r="U71" s="6"/>
      <c r="V71" s="6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</row>
    <row r="72" spans="1:77" x14ac:dyDescent="0.2">
      <c r="A72" s="181"/>
      <c r="B72" s="236" t="s">
        <v>60</v>
      </c>
      <c r="C72" s="180"/>
      <c r="D72" s="180"/>
      <c r="E72" s="180"/>
      <c r="F72" s="180"/>
      <c r="G72" s="117">
        <f>I51</f>
        <v>4600</v>
      </c>
      <c r="H72" s="7"/>
      <c r="I72" s="117"/>
      <c r="J72" s="60"/>
      <c r="K72" s="7"/>
      <c r="L72" s="7"/>
      <c r="M72" s="7"/>
      <c r="N72" s="10"/>
      <c r="O72" s="7"/>
      <c r="P72" s="7"/>
      <c r="Q72" s="10"/>
      <c r="R72" s="6"/>
      <c r="S72" s="6"/>
      <c r="T72" s="6"/>
      <c r="U72" s="6"/>
      <c r="V72" s="6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</row>
    <row r="73" spans="1:77" x14ac:dyDescent="0.2">
      <c r="A73" s="181"/>
      <c r="B73" s="236" t="s">
        <v>17</v>
      </c>
      <c r="C73" s="180"/>
      <c r="D73" s="180"/>
      <c r="E73" s="180"/>
      <c r="F73" s="180"/>
      <c r="G73" s="117">
        <f>I62</f>
        <v>3750</v>
      </c>
      <c r="H73" s="7"/>
      <c r="I73" s="117"/>
      <c r="J73" s="60"/>
      <c r="K73" s="7"/>
      <c r="L73" s="7"/>
      <c r="M73" s="7"/>
      <c r="N73" s="10"/>
      <c r="O73" s="7"/>
      <c r="P73" s="7"/>
      <c r="Q73" s="10"/>
      <c r="R73" s="6"/>
      <c r="S73" s="6"/>
      <c r="T73" s="6"/>
      <c r="U73" s="6"/>
      <c r="V73" s="6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</row>
    <row r="74" spans="1:77" x14ac:dyDescent="0.2">
      <c r="A74" s="181"/>
      <c r="B74" s="236" t="s">
        <v>11</v>
      </c>
      <c r="C74" s="180"/>
      <c r="D74" s="180"/>
      <c r="E74" s="180"/>
      <c r="F74" s="180"/>
      <c r="G74" s="117"/>
      <c r="H74" s="7"/>
      <c r="I74" s="112">
        <f>O51</f>
        <v>400</v>
      </c>
      <c r="J74" s="60"/>
      <c r="K74" s="7"/>
      <c r="L74" s="7"/>
      <c r="M74" s="7"/>
      <c r="N74" s="10"/>
      <c r="O74" s="7"/>
      <c r="P74" s="7"/>
      <c r="Q74" s="10"/>
      <c r="R74" s="6"/>
      <c r="S74" s="6"/>
      <c r="T74" s="6"/>
      <c r="U74" s="6"/>
      <c r="V74" s="6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1:77" x14ac:dyDescent="0.2">
      <c r="A75" s="181"/>
      <c r="B75" s="236" t="s">
        <v>156</v>
      </c>
      <c r="C75" s="180"/>
      <c r="D75" s="180"/>
      <c r="E75" s="180"/>
      <c r="F75" s="180"/>
      <c r="G75" s="117"/>
      <c r="H75" s="7"/>
      <c r="I75" s="117">
        <f>O62</f>
        <v>4000</v>
      </c>
      <c r="J75" s="60"/>
      <c r="K75" s="7"/>
      <c r="L75" s="7"/>
      <c r="M75" s="7"/>
      <c r="N75" s="10"/>
      <c r="O75" s="7"/>
      <c r="P75" s="7"/>
      <c r="Q75" s="10"/>
      <c r="R75" s="6"/>
      <c r="S75" s="6"/>
      <c r="T75" s="6"/>
      <c r="U75" s="6"/>
      <c r="V75" s="6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</row>
    <row r="76" spans="1:77" x14ac:dyDescent="0.2">
      <c r="A76" s="181"/>
      <c r="B76" s="236" t="s">
        <v>149</v>
      </c>
      <c r="C76" s="180"/>
      <c r="D76" s="180"/>
      <c r="E76" s="180"/>
      <c r="F76" s="180"/>
      <c r="G76" s="117"/>
      <c r="H76" s="7"/>
      <c r="I76" s="117">
        <f>T51</f>
        <v>9000</v>
      </c>
      <c r="J76" s="60"/>
      <c r="K76" s="7"/>
      <c r="L76" s="7"/>
      <c r="M76" s="7"/>
      <c r="N76" s="10"/>
      <c r="O76" s="7"/>
      <c r="P76" s="7"/>
      <c r="Q76" s="10"/>
      <c r="R76" s="6"/>
      <c r="S76" s="6"/>
      <c r="T76" s="6"/>
      <c r="U76" s="6"/>
      <c r="V76" s="6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</row>
    <row r="77" spans="1:77" x14ac:dyDescent="0.2">
      <c r="A77" s="181"/>
      <c r="B77" s="236" t="s">
        <v>14</v>
      </c>
      <c r="C77" s="180"/>
      <c r="D77" s="180"/>
      <c r="E77" s="180"/>
      <c r="F77" s="180"/>
      <c r="G77" s="179"/>
      <c r="H77" s="7"/>
      <c r="I77" s="179">
        <v>0</v>
      </c>
      <c r="J77" s="60"/>
      <c r="K77" s="7"/>
      <c r="L77" s="7"/>
      <c r="M77" s="7"/>
      <c r="N77" s="10"/>
      <c r="O77" s="7"/>
      <c r="P77" s="7"/>
      <c r="Q77" s="10"/>
      <c r="R77" s="6"/>
      <c r="S77" s="6"/>
      <c r="T77" s="6"/>
      <c r="U77" s="6"/>
      <c r="V77" s="6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</row>
    <row r="78" spans="1:77" ht="13.5" thickBot="1" x14ac:dyDescent="0.25">
      <c r="A78" s="181"/>
      <c r="B78" s="236" t="s">
        <v>157</v>
      </c>
      <c r="C78" s="180"/>
      <c r="D78" s="180"/>
      <c r="E78" s="180"/>
      <c r="F78" s="180"/>
      <c r="G78" s="114">
        <f>SUM(G70:G77)</f>
        <v>13400</v>
      </c>
      <c r="H78" s="7"/>
      <c r="I78" s="114">
        <f>SUM(I70:I77)</f>
        <v>13400</v>
      </c>
      <c r="J78" s="60"/>
      <c r="K78" s="7"/>
      <c r="L78" s="7"/>
      <c r="M78" s="7"/>
      <c r="N78" s="10"/>
      <c r="O78" s="7"/>
      <c r="P78" s="7"/>
      <c r="Q78" s="10"/>
      <c r="R78" s="6"/>
      <c r="S78" s="6"/>
      <c r="T78" s="6"/>
      <c r="U78" s="6"/>
      <c r="V78" s="6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</row>
    <row r="79" spans="1:77" ht="13.5" thickTop="1" x14ac:dyDescent="0.2">
      <c r="A79" s="181"/>
      <c r="B79" s="209"/>
      <c r="C79" s="209"/>
      <c r="D79" s="209"/>
      <c r="E79" s="209"/>
      <c r="F79" s="209"/>
      <c r="G79" s="10" t="str">
        <f>IF(G78="","",IF(G78=13400,"Correct!","Try again!"))</f>
        <v>Correct!</v>
      </c>
      <c r="H79" s="7"/>
      <c r="I79" s="10" t="str">
        <f>IF(I78="","",IF(I78=13400,"Correct!","Try again!"))</f>
        <v>Correct!</v>
      </c>
      <c r="J79" s="60"/>
      <c r="K79" s="7"/>
      <c r="L79" s="7"/>
      <c r="M79" s="7"/>
      <c r="N79" s="10"/>
      <c r="O79" s="7"/>
      <c r="P79" s="7"/>
      <c r="Q79" s="10"/>
      <c r="R79" s="6"/>
      <c r="S79" s="6"/>
      <c r="T79" s="6"/>
      <c r="U79" s="6"/>
      <c r="V79" s="6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</row>
    <row r="80" spans="1:77" x14ac:dyDescent="0.2">
      <c r="A80" s="181"/>
      <c r="B80" s="209"/>
      <c r="C80" s="209"/>
      <c r="D80" s="209"/>
      <c r="E80" s="209"/>
      <c r="F80" s="209"/>
      <c r="G80" s="10"/>
      <c r="H80" s="7"/>
      <c r="I80" s="10"/>
      <c r="J80" s="60"/>
      <c r="K80" s="7"/>
      <c r="L80" s="7"/>
      <c r="M80" s="7"/>
      <c r="N80" s="10"/>
      <c r="O80" s="7"/>
      <c r="P80" s="7"/>
      <c r="Q80" s="10"/>
      <c r="R80" s="6"/>
      <c r="S80" s="6"/>
      <c r="T80" s="6"/>
      <c r="U80" s="6"/>
      <c r="V80" s="6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</row>
    <row r="81" spans="1:31" x14ac:dyDescent="0.2">
      <c r="A81" s="214" t="s">
        <v>16</v>
      </c>
      <c r="B81" s="214"/>
      <c r="C81" s="214"/>
      <c r="D81" s="214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6"/>
      <c r="Q81" s="6"/>
      <c r="R81" s="6"/>
      <c r="S81" s="6"/>
      <c r="T81" s="6"/>
      <c r="U81" s="6"/>
      <c r="V81" s="6"/>
      <c r="Z81" s="3"/>
      <c r="AA81" s="3"/>
      <c r="AB81" s="3"/>
      <c r="AC81" s="3"/>
      <c r="AD81" s="3"/>
      <c r="AE81" s="3"/>
    </row>
    <row r="82" spans="1:31" x14ac:dyDescent="0.2">
      <c r="A82" s="213" t="s">
        <v>2</v>
      </c>
      <c r="B82" s="213"/>
      <c r="C82" s="213"/>
      <c r="D82" s="213"/>
      <c r="E82" s="213"/>
      <c r="F82" s="213"/>
      <c r="G82" s="213"/>
      <c r="H82" s="213"/>
      <c r="I82" s="213"/>
      <c r="J82" s="213"/>
      <c r="K82" s="213"/>
      <c r="L82" s="213"/>
      <c r="M82" s="213"/>
      <c r="N82" s="213"/>
      <c r="O82" s="213"/>
      <c r="P82" s="6"/>
      <c r="Q82" s="6"/>
      <c r="R82" s="6"/>
      <c r="S82" s="6"/>
      <c r="T82" s="6"/>
      <c r="U82" s="6"/>
      <c r="V82" s="6"/>
      <c r="Z82" s="3"/>
      <c r="AA82" s="3"/>
      <c r="AB82" s="3"/>
      <c r="AC82" s="3"/>
      <c r="AD82" s="3"/>
      <c r="AE82" s="3"/>
    </row>
    <row r="83" spans="1:31" x14ac:dyDescent="0.2">
      <c r="A83" s="234" t="s">
        <v>154</v>
      </c>
      <c r="B83" s="213"/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  <c r="O83" s="213"/>
      <c r="P83" s="6"/>
      <c r="Q83" s="6"/>
      <c r="R83" s="6"/>
      <c r="S83" s="6"/>
      <c r="T83" s="6"/>
      <c r="U83" s="6"/>
      <c r="V83" s="6"/>
      <c r="Z83" s="3"/>
      <c r="AA83" s="3"/>
      <c r="AB83" s="3"/>
      <c r="AC83" s="3"/>
      <c r="AD83" s="3"/>
      <c r="AE83" s="3"/>
    </row>
    <row r="84" spans="1:31" x14ac:dyDescent="0.2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"/>
      <c r="Q84" s="6"/>
      <c r="R84" s="6"/>
      <c r="S84" s="6"/>
      <c r="T84" s="6"/>
      <c r="U84" s="6"/>
      <c r="V84" s="6"/>
      <c r="Z84" s="3"/>
      <c r="AA84" s="3"/>
      <c r="AB84" s="3"/>
      <c r="AC84" s="3"/>
      <c r="AD84" s="3"/>
      <c r="AE84" s="3"/>
    </row>
    <row r="85" spans="1:31" x14ac:dyDescent="0.2">
      <c r="A85" s="7"/>
      <c r="B85" s="182" t="s">
        <v>123</v>
      </c>
      <c r="C85" s="182"/>
      <c r="D85" s="182"/>
      <c r="E85" s="182"/>
      <c r="F85" s="182"/>
      <c r="G85" s="6"/>
      <c r="H85" s="6"/>
      <c r="I85" s="182" t="s">
        <v>125</v>
      </c>
      <c r="J85" s="182"/>
      <c r="K85" s="182"/>
      <c r="L85" s="182"/>
      <c r="M85" s="182"/>
      <c r="N85" s="6"/>
      <c r="O85" s="6"/>
      <c r="P85" s="6"/>
      <c r="Q85" s="6"/>
      <c r="R85" s="6"/>
      <c r="S85" s="6"/>
      <c r="T85" s="6"/>
      <c r="U85" s="6"/>
      <c r="V85" s="6"/>
      <c r="Z85" s="3"/>
      <c r="AA85" s="3"/>
      <c r="AB85" s="3"/>
      <c r="AC85" s="3"/>
      <c r="AD85" s="3"/>
      <c r="AE85" s="3"/>
    </row>
    <row r="86" spans="1:31" x14ac:dyDescent="0.2">
      <c r="A86" s="7"/>
      <c r="B86" s="209" t="s">
        <v>127</v>
      </c>
      <c r="C86" s="209"/>
      <c r="D86" s="209"/>
      <c r="E86" s="209"/>
      <c r="F86" s="209"/>
      <c r="G86" s="6"/>
      <c r="H86" s="6"/>
      <c r="I86" s="209" t="s">
        <v>126</v>
      </c>
      <c r="J86" s="209"/>
      <c r="K86" s="209"/>
      <c r="L86" s="209"/>
      <c r="M86" s="209"/>
      <c r="N86" s="6"/>
      <c r="O86" s="6"/>
      <c r="P86" s="6"/>
      <c r="Q86" s="6"/>
      <c r="R86" s="6"/>
      <c r="S86" s="6"/>
      <c r="T86" s="6"/>
      <c r="U86" s="6"/>
      <c r="V86" s="6"/>
      <c r="Z86" s="3"/>
      <c r="AA86" s="3"/>
      <c r="AB86" s="3"/>
      <c r="AC86" s="3"/>
      <c r="AD86" s="3"/>
      <c r="AE86" s="3"/>
    </row>
    <row r="87" spans="1:31" x14ac:dyDescent="0.2">
      <c r="A87" s="7"/>
      <c r="B87" s="209" t="s">
        <v>124</v>
      </c>
      <c r="C87" s="209"/>
      <c r="D87" s="209"/>
      <c r="E87" s="209"/>
      <c r="F87" s="209"/>
      <c r="G87" s="112">
        <f>C51</f>
        <v>3800</v>
      </c>
      <c r="H87" s="6"/>
      <c r="I87" s="209" t="s">
        <v>131</v>
      </c>
      <c r="J87" s="209"/>
      <c r="K87" s="209"/>
      <c r="L87" s="209"/>
      <c r="M87" s="209"/>
      <c r="N87" s="112">
        <f>O51</f>
        <v>400</v>
      </c>
      <c r="O87" s="6"/>
      <c r="P87" s="6"/>
      <c r="Q87" s="6"/>
      <c r="R87" s="6"/>
      <c r="S87" s="6"/>
      <c r="T87" s="6"/>
      <c r="U87" s="6"/>
      <c r="V87" s="6"/>
      <c r="Z87" s="3"/>
      <c r="AA87" s="3"/>
      <c r="AB87" s="3"/>
      <c r="AC87" s="3"/>
      <c r="AD87" s="3"/>
      <c r="AE87" s="3"/>
    </row>
    <row r="88" spans="1:31" x14ac:dyDescent="0.2">
      <c r="A88" s="7"/>
      <c r="B88" s="209" t="s">
        <v>129</v>
      </c>
      <c r="C88" s="209"/>
      <c r="D88" s="209"/>
      <c r="E88" s="209"/>
      <c r="F88" s="209"/>
      <c r="G88" s="115">
        <f>C62</f>
        <v>1250</v>
      </c>
      <c r="H88" s="6"/>
      <c r="I88" s="209" t="s">
        <v>132</v>
      </c>
      <c r="J88" s="209"/>
      <c r="K88" s="209"/>
      <c r="L88" s="209"/>
      <c r="M88" s="209"/>
      <c r="N88" s="119">
        <f>O62</f>
        <v>4000</v>
      </c>
      <c r="O88" s="6"/>
      <c r="P88" s="6"/>
      <c r="Q88" s="6"/>
      <c r="R88" s="6"/>
      <c r="S88" s="6"/>
      <c r="T88" s="6"/>
      <c r="U88" s="6"/>
      <c r="V88" s="6"/>
      <c r="Z88" s="3"/>
      <c r="AA88" s="3"/>
      <c r="AB88" s="3"/>
      <c r="AC88" s="3"/>
      <c r="AD88" s="3"/>
      <c r="AE88" s="3"/>
    </row>
    <row r="89" spans="1:31" x14ac:dyDescent="0.2">
      <c r="A89" s="7"/>
      <c r="B89" s="209" t="s">
        <v>130</v>
      </c>
      <c r="C89" s="209"/>
      <c r="D89" s="209"/>
      <c r="E89" s="209"/>
      <c r="F89" s="209"/>
      <c r="G89" s="116">
        <f>SUM(G87:G88)</f>
        <v>5050</v>
      </c>
      <c r="H89" s="6"/>
      <c r="I89" s="209" t="s">
        <v>133</v>
      </c>
      <c r="J89" s="209"/>
      <c r="K89" s="209"/>
      <c r="L89" s="209"/>
      <c r="M89" s="209"/>
      <c r="N89" s="118">
        <f>SUM(N87:N88)</f>
        <v>4400</v>
      </c>
      <c r="O89" s="6"/>
      <c r="P89" s="6"/>
      <c r="Q89" s="6"/>
      <c r="R89" s="6"/>
      <c r="S89" s="6"/>
      <c r="T89" s="6"/>
      <c r="U89" s="6"/>
      <c r="V89" s="6"/>
      <c r="Z89" s="3"/>
      <c r="AA89" s="3"/>
      <c r="AB89" s="3"/>
      <c r="AC89" s="3"/>
      <c r="AD89" s="3"/>
      <c r="AE89" s="3"/>
    </row>
    <row r="90" spans="1:31" x14ac:dyDescent="0.2">
      <c r="A90" s="7"/>
      <c r="B90" s="209" t="s">
        <v>60</v>
      </c>
      <c r="C90" s="209"/>
      <c r="D90" s="209"/>
      <c r="E90" s="209"/>
      <c r="F90" s="209"/>
      <c r="G90" s="117">
        <f>I51</f>
        <v>4600</v>
      </c>
      <c r="H90" s="6"/>
      <c r="I90" s="182" t="s">
        <v>128</v>
      </c>
      <c r="J90" s="182"/>
      <c r="K90" s="182"/>
      <c r="L90" s="182"/>
      <c r="M90" s="182"/>
      <c r="N90" s="120"/>
      <c r="O90" s="6"/>
      <c r="P90" s="6"/>
      <c r="Q90" s="6"/>
      <c r="R90" s="6"/>
      <c r="S90" s="6"/>
      <c r="T90" s="6"/>
      <c r="U90" s="6"/>
      <c r="V90" s="6"/>
      <c r="Z90" s="3"/>
      <c r="AA90" s="3"/>
      <c r="AB90" s="3"/>
      <c r="AC90" s="3"/>
      <c r="AD90" s="3"/>
      <c r="AE90" s="3"/>
    </row>
    <row r="91" spans="1:31" x14ac:dyDescent="0.2">
      <c r="A91" s="7"/>
      <c r="B91" s="209" t="s">
        <v>17</v>
      </c>
      <c r="C91" s="209"/>
      <c r="D91" s="209"/>
      <c r="E91" s="209"/>
      <c r="F91" s="209"/>
      <c r="G91" s="118">
        <f>I62</f>
        <v>3750</v>
      </c>
      <c r="H91" s="6"/>
      <c r="I91" s="235" t="s">
        <v>149</v>
      </c>
      <c r="J91" s="209"/>
      <c r="K91" s="209"/>
      <c r="L91" s="209"/>
      <c r="M91" s="209"/>
      <c r="N91" s="117">
        <f>T51</f>
        <v>9000</v>
      </c>
      <c r="O91" s="6"/>
      <c r="P91" s="6"/>
      <c r="Q91" s="6"/>
      <c r="R91" s="6"/>
      <c r="S91" s="6"/>
      <c r="T91" s="6"/>
      <c r="U91" s="6"/>
      <c r="V91" s="6"/>
      <c r="Z91" s="3"/>
      <c r="AA91" s="3"/>
      <c r="AB91" s="3"/>
      <c r="AC91" s="3"/>
      <c r="AD91" s="3"/>
      <c r="AE91" s="3"/>
    </row>
    <row r="92" spans="1:31" x14ac:dyDescent="0.2">
      <c r="A92" s="7"/>
      <c r="B92" s="209"/>
      <c r="C92" s="209"/>
      <c r="D92" s="209"/>
      <c r="E92" s="209"/>
      <c r="F92" s="209"/>
      <c r="G92" s="6"/>
      <c r="H92" s="6"/>
      <c r="I92" s="209" t="s">
        <v>14</v>
      </c>
      <c r="J92" s="209"/>
      <c r="K92" s="209"/>
      <c r="L92" s="209"/>
      <c r="M92" s="209"/>
      <c r="N92" s="119">
        <v>0</v>
      </c>
      <c r="O92" s="6"/>
      <c r="P92" s="6"/>
      <c r="Q92" s="6"/>
      <c r="R92" s="6"/>
      <c r="S92" s="6"/>
      <c r="T92" s="6"/>
      <c r="U92" s="6"/>
      <c r="V92" s="6"/>
      <c r="Z92" s="3"/>
      <c r="AA92" s="3"/>
      <c r="AB92" s="3"/>
      <c r="AC92" s="3"/>
      <c r="AD92" s="3"/>
      <c r="AE92" s="3"/>
    </row>
    <row r="93" spans="1:31" x14ac:dyDescent="0.2">
      <c r="A93" s="7"/>
      <c r="B93" s="209"/>
      <c r="C93" s="209"/>
      <c r="D93" s="209"/>
      <c r="E93" s="209"/>
      <c r="F93" s="209"/>
      <c r="G93" s="6"/>
      <c r="H93" s="6"/>
      <c r="I93" s="212" t="s">
        <v>142</v>
      </c>
      <c r="J93" s="209"/>
      <c r="K93" s="209"/>
      <c r="L93" s="209"/>
      <c r="M93" s="209"/>
      <c r="N93" s="179">
        <f>SUM(N91:N92)</f>
        <v>9000</v>
      </c>
      <c r="O93" s="6"/>
      <c r="P93" s="6"/>
      <c r="Q93" s="6"/>
      <c r="R93" s="6"/>
      <c r="S93" s="6"/>
      <c r="T93" s="6"/>
      <c r="U93" s="6"/>
      <c r="V93" s="6"/>
      <c r="Z93" s="3"/>
      <c r="AA93" s="3"/>
      <c r="AB93" s="3"/>
      <c r="AC93" s="3"/>
      <c r="AD93" s="3"/>
      <c r="AE93" s="3"/>
    </row>
    <row r="94" spans="1:31" ht="13.5" thickBot="1" x14ac:dyDescent="0.25">
      <c r="A94" s="7"/>
      <c r="B94" s="209" t="s">
        <v>135</v>
      </c>
      <c r="C94" s="209"/>
      <c r="D94" s="209"/>
      <c r="E94" s="209"/>
      <c r="F94" s="209"/>
      <c r="G94" s="113">
        <f>G89+G90+G91</f>
        <v>13400</v>
      </c>
      <c r="H94" s="6"/>
      <c r="I94" s="209" t="s">
        <v>134</v>
      </c>
      <c r="J94" s="209"/>
      <c r="K94" s="209"/>
      <c r="L94" s="209"/>
      <c r="M94" s="209"/>
      <c r="N94" s="114">
        <f>N89+N93</f>
        <v>13400</v>
      </c>
      <c r="O94" s="6"/>
      <c r="P94" s="6"/>
      <c r="Q94" s="6"/>
      <c r="R94" s="6"/>
      <c r="S94" s="6"/>
      <c r="T94" s="6"/>
      <c r="U94" s="6"/>
      <c r="V94" s="6"/>
      <c r="Z94" s="3"/>
      <c r="AA94" s="3"/>
      <c r="AB94" s="3"/>
      <c r="AC94" s="3"/>
      <c r="AD94" s="3"/>
      <c r="AE94" s="3"/>
    </row>
    <row r="95" spans="1:31" ht="13.5" thickTop="1" x14ac:dyDescent="0.2">
      <c r="A95" s="64"/>
      <c r="B95" s="14"/>
      <c r="C95" s="30"/>
      <c r="D95" s="7"/>
      <c r="E95" s="6"/>
      <c r="F95" s="6"/>
      <c r="G95" s="10" t="str">
        <f>IF(G94="","",IF(G94=13400,"Correct!","Try again!"))</f>
        <v>Correct!</v>
      </c>
      <c r="H95" s="6"/>
      <c r="I95" s="6"/>
      <c r="J95" s="239"/>
      <c r="K95" s="6"/>
      <c r="L95" s="6"/>
      <c r="M95" s="6"/>
      <c r="N95" s="10" t="str">
        <f>IF(N94="","",IF(N94=13400,"Correct!","Try again!"))</f>
        <v>Correct!</v>
      </c>
      <c r="O95" s="6"/>
      <c r="P95" s="6"/>
      <c r="Q95" s="6"/>
      <c r="R95" s="6"/>
      <c r="S95" s="6"/>
      <c r="T95" s="6"/>
      <c r="U95" s="6"/>
      <c r="V95" s="6"/>
      <c r="Z95" s="3"/>
      <c r="AA95" s="3"/>
      <c r="AB95" s="3"/>
      <c r="AC95" s="3"/>
      <c r="AD95" s="3"/>
      <c r="AE95" s="3"/>
    </row>
    <row r="96" spans="1:31" x14ac:dyDescent="0.2">
      <c r="A96" s="36"/>
      <c r="B96" s="22"/>
      <c r="C96" s="35"/>
      <c r="Z96" s="3"/>
      <c r="AA96" s="3"/>
      <c r="AB96" s="3"/>
      <c r="AC96" s="3"/>
      <c r="AD96" s="3"/>
      <c r="AE96" s="3"/>
    </row>
    <row r="97" spans="1:31" x14ac:dyDescent="0.2">
      <c r="A97" s="41"/>
      <c r="B97" s="41"/>
      <c r="C97" s="41"/>
      <c r="D97" s="41"/>
      <c r="E97" s="41"/>
      <c r="F97" s="41"/>
      <c r="Z97" s="3"/>
      <c r="AA97" s="3"/>
      <c r="AB97" s="3"/>
      <c r="AC97" s="3"/>
      <c r="AD97" s="3"/>
      <c r="AE97" s="3"/>
    </row>
    <row r="98" spans="1:31" x14ac:dyDescent="0.2">
      <c r="A98" s="41"/>
      <c r="B98" s="41"/>
      <c r="C98" s="41"/>
      <c r="D98" s="41"/>
      <c r="E98" s="41"/>
      <c r="F98" s="41"/>
      <c r="Z98" s="3"/>
      <c r="AA98" s="3"/>
      <c r="AB98" s="3"/>
      <c r="AC98" s="3"/>
      <c r="AD98" s="3"/>
      <c r="AE98" s="3"/>
    </row>
    <row r="99" spans="1:31" x14ac:dyDescent="0.2">
      <c r="A99" s="63"/>
      <c r="B99" s="63"/>
      <c r="C99" s="63"/>
      <c r="D99" s="63"/>
      <c r="E99" s="63"/>
      <c r="F99" s="63"/>
      <c r="Z99" s="3"/>
      <c r="AA99" s="3"/>
      <c r="AB99" s="3"/>
      <c r="AC99" s="3"/>
      <c r="AD99" s="3"/>
      <c r="AE99" s="3"/>
    </row>
    <row r="100" spans="1:31" x14ac:dyDescent="0.2">
      <c r="A100" s="41"/>
      <c r="B100" s="41"/>
      <c r="C100" s="41"/>
      <c r="D100" s="41"/>
      <c r="E100" s="41"/>
      <c r="F100" s="41"/>
      <c r="Z100" s="3"/>
      <c r="AA100" s="3"/>
      <c r="AB100" s="3"/>
      <c r="AC100" s="3"/>
      <c r="AD100" s="3"/>
      <c r="AE100" s="3"/>
    </row>
    <row r="101" spans="1:31" x14ac:dyDescent="0.2">
      <c r="A101" s="41"/>
      <c r="B101" s="41"/>
      <c r="C101" s="41"/>
      <c r="D101" s="41"/>
      <c r="E101" s="41"/>
      <c r="F101" s="41"/>
      <c r="Z101" s="3"/>
      <c r="AA101" s="3"/>
      <c r="AB101" s="3"/>
      <c r="AC101" s="3"/>
      <c r="AD101" s="3"/>
      <c r="AE101" s="3"/>
    </row>
    <row r="102" spans="1:31" x14ac:dyDescent="0.2">
      <c r="A102" s="62"/>
      <c r="B102" s="62"/>
      <c r="C102" s="62"/>
      <c r="D102" s="62"/>
      <c r="E102" s="62"/>
      <c r="F102" s="62"/>
      <c r="Z102" s="3"/>
      <c r="AA102" s="3"/>
      <c r="AB102" s="3"/>
      <c r="AC102" s="3"/>
      <c r="AD102" s="3"/>
      <c r="AE102" s="3"/>
    </row>
    <row r="103" spans="1:31" x14ac:dyDescent="0.2">
      <c r="A103" s="61"/>
      <c r="B103" s="61"/>
      <c r="C103" s="61"/>
      <c r="D103" s="61"/>
      <c r="E103" s="61"/>
      <c r="F103" s="61"/>
      <c r="Z103" s="3"/>
      <c r="AA103" s="3"/>
      <c r="AB103" s="3"/>
      <c r="AC103" s="3"/>
      <c r="AD103" s="3"/>
      <c r="AE103" s="3"/>
    </row>
    <row r="104" spans="1:31" x14ac:dyDescent="0.2">
      <c r="A104" s="41"/>
      <c r="B104" s="41"/>
      <c r="C104" s="41"/>
      <c r="D104" s="41"/>
      <c r="E104" s="41"/>
      <c r="F104" s="41"/>
      <c r="Z104" s="3"/>
      <c r="AA104" s="3"/>
      <c r="AB104" s="3"/>
      <c r="AC104" s="3"/>
      <c r="AD104" s="3"/>
      <c r="AE104" s="3"/>
    </row>
    <row r="105" spans="1:31" x14ac:dyDescent="0.2">
      <c r="A105" s="41"/>
      <c r="B105" s="41"/>
      <c r="C105" s="41"/>
      <c r="D105" s="41"/>
      <c r="E105" s="41"/>
      <c r="F105" s="41"/>
      <c r="Z105" s="3"/>
      <c r="AA105" s="3"/>
      <c r="AB105" s="3"/>
      <c r="AC105" s="3"/>
      <c r="AD105" s="3"/>
      <c r="AE105" s="3"/>
    </row>
    <row r="106" spans="1:31" x14ac:dyDescent="0.2">
      <c r="A106" s="17"/>
      <c r="B106" s="16"/>
      <c r="C106" s="33"/>
      <c r="Z106" s="3"/>
      <c r="AA106" s="3"/>
      <c r="AB106" s="3"/>
      <c r="AC106" s="3"/>
      <c r="AD106" s="3"/>
      <c r="AE106" s="3"/>
    </row>
    <row r="107" spans="1:31" x14ac:dyDescent="0.2">
      <c r="A107" s="19"/>
      <c r="B107" s="18"/>
      <c r="C107" s="20"/>
      <c r="Z107" s="3"/>
      <c r="AA107" s="3"/>
      <c r="AB107" s="3"/>
      <c r="AC107" s="3"/>
      <c r="AD107" s="3"/>
      <c r="AE107" s="3"/>
    </row>
    <row r="108" spans="1:31" x14ac:dyDescent="0.2">
      <c r="A108" s="34"/>
      <c r="B108" s="21"/>
      <c r="C108" s="21"/>
      <c r="Z108" s="3"/>
      <c r="AA108" s="3"/>
      <c r="AB108" s="3"/>
      <c r="AC108" s="3"/>
      <c r="AD108" s="3"/>
      <c r="AE108" s="3"/>
    </row>
    <row r="109" spans="1:31" x14ac:dyDescent="0.2">
      <c r="A109" s="19"/>
      <c r="B109" s="22"/>
      <c r="C109" s="22"/>
      <c r="Z109" s="3"/>
      <c r="AA109" s="3"/>
      <c r="AB109" s="3"/>
      <c r="AC109" s="3"/>
      <c r="AD109" s="3"/>
      <c r="AE109" s="3"/>
    </row>
    <row r="110" spans="1:31" x14ac:dyDescent="0.2">
      <c r="A110" s="19"/>
      <c r="B110" s="21"/>
      <c r="C110" s="21"/>
      <c r="Z110" s="3"/>
      <c r="AA110" s="3"/>
      <c r="AB110" s="3"/>
      <c r="AC110" s="3"/>
      <c r="AD110" s="3"/>
      <c r="AE110" s="3"/>
    </row>
    <row r="111" spans="1:31" x14ac:dyDescent="0.2">
      <c r="A111" s="19"/>
      <c r="B111" s="22"/>
      <c r="C111" s="22"/>
      <c r="Z111" s="3"/>
      <c r="AA111" s="3"/>
      <c r="AB111" s="3"/>
      <c r="AC111" s="3"/>
      <c r="AD111" s="3"/>
      <c r="AE111" s="3"/>
    </row>
    <row r="112" spans="1:31" x14ac:dyDescent="0.2">
      <c r="A112" s="19"/>
      <c r="B112" s="22"/>
      <c r="C112" s="22"/>
      <c r="Z112" s="3"/>
      <c r="AA112" s="3"/>
      <c r="AB112" s="3"/>
      <c r="AC112" s="3"/>
      <c r="AD112" s="3"/>
      <c r="AE112" s="3"/>
    </row>
    <row r="113" spans="1:31" x14ac:dyDescent="0.2">
      <c r="A113" s="19"/>
      <c r="B113" s="22"/>
      <c r="C113" s="22"/>
      <c r="Z113" s="3"/>
      <c r="AA113" s="3"/>
      <c r="AB113" s="3"/>
      <c r="AC113" s="3"/>
      <c r="AD113" s="3"/>
      <c r="AE113" s="3"/>
    </row>
    <row r="114" spans="1:31" x14ac:dyDescent="0.2">
      <c r="A114" s="19"/>
      <c r="B114" s="22"/>
      <c r="C114" s="22"/>
      <c r="Z114" s="3"/>
      <c r="AA114" s="3"/>
      <c r="AB114" s="3"/>
      <c r="AC114" s="3"/>
      <c r="AD114" s="3"/>
      <c r="AE114" s="3"/>
    </row>
    <row r="115" spans="1:31" x14ac:dyDescent="0.2">
      <c r="A115" s="19"/>
      <c r="B115" s="22"/>
      <c r="C115" s="22"/>
      <c r="Z115" s="3"/>
      <c r="AA115" s="3"/>
      <c r="AB115" s="3"/>
      <c r="AC115" s="3"/>
      <c r="AD115" s="3"/>
      <c r="AE115" s="3"/>
    </row>
    <row r="116" spans="1:31" x14ac:dyDescent="0.2">
      <c r="A116" s="19"/>
      <c r="B116" s="22"/>
      <c r="C116" s="21"/>
      <c r="Z116" s="3"/>
      <c r="AA116" s="3"/>
      <c r="AB116" s="3"/>
      <c r="AC116" s="3"/>
      <c r="AD116" s="3"/>
      <c r="AE116" s="3"/>
    </row>
    <row r="117" spans="1:31" x14ac:dyDescent="0.2">
      <c r="A117" s="19"/>
      <c r="B117" s="21"/>
      <c r="C117" s="32"/>
      <c r="Z117" s="3"/>
      <c r="AA117" s="3"/>
      <c r="AB117" s="3"/>
      <c r="AC117" s="3"/>
      <c r="AD117" s="3"/>
      <c r="AE117" s="3"/>
    </row>
    <row r="118" spans="1:31" x14ac:dyDescent="0.2">
      <c r="Z118" s="3"/>
      <c r="AA118" s="3"/>
      <c r="AB118" s="3"/>
      <c r="AC118" s="3"/>
      <c r="AD118" s="3"/>
      <c r="AE118" s="3"/>
    </row>
    <row r="119" spans="1:31" x14ac:dyDescent="0.2">
      <c r="Z119" s="3"/>
      <c r="AA119" s="3"/>
      <c r="AB119" s="3"/>
      <c r="AC119" s="3"/>
      <c r="AD119" s="3"/>
      <c r="AE119" s="3"/>
    </row>
    <row r="120" spans="1:31" x14ac:dyDescent="0.2">
      <c r="Z120" s="3"/>
      <c r="AA120" s="3"/>
      <c r="AB120" s="3"/>
      <c r="AC120" s="3"/>
      <c r="AD120" s="3"/>
      <c r="AE120" s="3"/>
    </row>
    <row r="121" spans="1:31" x14ac:dyDescent="0.2">
      <c r="Z121" s="3"/>
      <c r="AA121" s="3"/>
      <c r="AB121" s="3"/>
      <c r="AC121" s="3"/>
      <c r="AD121" s="3"/>
      <c r="AE121" s="3"/>
    </row>
    <row r="122" spans="1:31" x14ac:dyDescent="0.2">
      <c r="Z122" s="3"/>
      <c r="AA122" s="3"/>
      <c r="AB122" s="3"/>
      <c r="AC122" s="3"/>
      <c r="AD122" s="3"/>
      <c r="AE122" s="3"/>
    </row>
    <row r="123" spans="1:31" x14ac:dyDescent="0.2">
      <c r="Z123" s="3"/>
      <c r="AA123" s="3"/>
      <c r="AB123" s="3"/>
      <c r="AC123" s="3"/>
      <c r="AD123" s="3"/>
      <c r="AE123" s="3"/>
    </row>
    <row r="124" spans="1:31" x14ac:dyDescent="0.2">
      <c r="Z124" s="3"/>
      <c r="AA124" s="3"/>
      <c r="AB124" s="3"/>
      <c r="AC124" s="3"/>
      <c r="AD124" s="3"/>
      <c r="AE124" s="3"/>
    </row>
    <row r="125" spans="1:31" x14ac:dyDescent="0.2">
      <c r="Z125" s="3"/>
      <c r="AA125" s="3"/>
      <c r="AB125" s="3"/>
      <c r="AC125" s="3"/>
      <c r="AD125" s="3"/>
      <c r="AE125" s="3"/>
    </row>
    <row r="126" spans="1:31" x14ac:dyDescent="0.2">
      <c r="Z126" s="3"/>
      <c r="AA126" s="3"/>
      <c r="AB126" s="3"/>
      <c r="AC126" s="3"/>
      <c r="AD126" s="3"/>
      <c r="AE126" s="3"/>
    </row>
    <row r="127" spans="1:31" x14ac:dyDescent="0.2">
      <c r="Z127" s="3"/>
      <c r="AA127" s="3"/>
      <c r="AB127" s="3"/>
      <c r="AC127" s="3"/>
      <c r="AD127" s="3"/>
      <c r="AE127" s="3"/>
    </row>
    <row r="128" spans="1:31" x14ac:dyDescent="0.2">
      <c r="Z128" s="3"/>
      <c r="AA128" s="3"/>
      <c r="AB128" s="3"/>
      <c r="AC128" s="3"/>
      <c r="AD128" s="3"/>
      <c r="AE128" s="3"/>
    </row>
    <row r="129" spans="26:31" x14ac:dyDescent="0.2">
      <c r="Z129" s="3"/>
      <c r="AA129" s="3"/>
      <c r="AB129" s="3"/>
      <c r="AC129" s="3"/>
      <c r="AD129" s="3"/>
      <c r="AE129" s="3"/>
    </row>
    <row r="130" spans="26:31" x14ac:dyDescent="0.2">
      <c r="Z130" s="3"/>
      <c r="AA130" s="3"/>
      <c r="AB130" s="3"/>
      <c r="AC130" s="3"/>
      <c r="AD130" s="3"/>
      <c r="AE130" s="3"/>
    </row>
    <row r="131" spans="26:31" x14ac:dyDescent="0.2">
      <c r="Z131" s="3"/>
      <c r="AA131" s="3"/>
      <c r="AB131" s="3"/>
      <c r="AC131" s="3"/>
      <c r="AD131" s="3"/>
      <c r="AE131" s="3"/>
    </row>
    <row r="132" spans="26:31" x14ac:dyDescent="0.2">
      <c r="Z132" s="3"/>
      <c r="AA132" s="3"/>
      <c r="AB132" s="3"/>
      <c r="AC132" s="3"/>
      <c r="AD132" s="3"/>
      <c r="AE132" s="3"/>
    </row>
    <row r="133" spans="26:31" x14ac:dyDescent="0.2">
      <c r="Z133" s="3"/>
      <c r="AA133" s="3"/>
      <c r="AB133" s="3"/>
      <c r="AC133" s="3"/>
      <c r="AD133" s="3"/>
      <c r="AE133" s="3"/>
    </row>
    <row r="134" spans="26:31" x14ac:dyDescent="0.2">
      <c r="Z134" s="3"/>
      <c r="AA134" s="3"/>
      <c r="AB134" s="3"/>
      <c r="AC134" s="3"/>
      <c r="AD134" s="3"/>
      <c r="AE134" s="3"/>
    </row>
    <row r="135" spans="26:31" x14ac:dyDescent="0.2">
      <c r="Z135" s="3"/>
      <c r="AA135" s="3"/>
      <c r="AB135" s="3"/>
      <c r="AC135" s="3"/>
      <c r="AD135" s="3"/>
      <c r="AE135" s="3"/>
    </row>
    <row r="136" spans="26:31" x14ac:dyDescent="0.2">
      <c r="Z136" s="3"/>
      <c r="AA136" s="3"/>
      <c r="AB136" s="3"/>
      <c r="AC136" s="3"/>
      <c r="AD136" s="3"/>
      <c r="AE136" s="3"/>
    </row>
    <row r="137" spans="26:31" x14ac:dyDescent="0.2">
      <c r="Z137" s="3"/>
      <c r="AA137" s="3"/>
      <c r="AB137" s="3"/>
      <c r="AC137" s="3"/>
      <c r="AD137" s="3"/>
      <c r="AE137" s="3"/>
    </row>
    <row r="138" spans="26:31" x14ac:dyDescent="0.2">
      <c r="Z138" s="3"/>
      <c r="AA138" s="3"/>
      <c r="AB138" s="3"/>
      <c r="AC138" s="3"/>
      <c r="AD138" s="3"/>
      <c r="AE138" s="3"/>
    </row>
    <row r="139" spans="26:31" x14ac:dyDescent="0.2">
      <c r="Z139" s="3"/>
      <c r="AA139" s="3"/>
      <c r="AB139" s="3"/>
      <c r="AC139" s="3"/>
      <c r="AD139" s="3"/>
      <c r="AE139" s="3"/>
    </row>
    <row r="140" spans="26:31" x14ac:dyDescent="0.2">
      <c r="Z140" s="3"/>
      <c r="AA140" s="3"/>
      <c r="AB140" s="3"/>
      <c r="AC140" s="3"/>
      <c r="AD140" s="3"/>
      <c r="AE140" s="3"/>
    </row>
    <row r="141" spans="26:31" x14ac:dyDescent="0.2">
      <c r="Z141" s="3"/>
      <c r="AA141" s="3"/>
      <c r="AB141" s="3"/>
      <c r="AC141" s="3"/>
      <c r="AD141" s="3"/>
      <c r="AE141" s="3"/>
    </row>
    <row r="142" spans="26:31" x14ac:dyDescent="0.2">
      <c r="Z142" s="3"/>
      <c r="AA142" s="3"/>
      <c r="AB142" s="3"/>
      <c r="AC142" s="3"/>
      <c r="AD142" s="3"/>
      <c r="AE142" s="3"/>
    </row>
    <row r="143" spans="26:31" x14ac:dyDescent="0.2">
      <c r="Z143" s="3"/>
      <c r="AA143" s="3"/>
      <c r="AB143" s="3"/>
      <c r="AC143" s="3"/>
      <c r="AD143" s="3"/>
      <c r="AE143" s="3"/>
    </row>
    <row r="144" spans="26:31" x14ac:dyDescent="0.2">
      <c r="Z144" s="3"/>
      <c r="AA144" s="3"/>
      <c r="AB144" s="3"/>
      <c r="AC144" s="3"/>
      <c r="AD144" s="3"/>
      <c r="AE144" s="3"/>
    </row>
    <row r="145" spans="26:31" x14ac:dyDescent="0.2">
      <c r="Z145" s="3"/>
      <c r="AA145" s="3"/>
      <c r="AB145" s="3"/>
      <c r="AC145" s="3"/>
      <c r="AD145" s="3"/>
      <c r="AE145" s="3"/>
    </row>
    <row r="146" spans="26:31" x14ac:dyDescent="0.2">
      <c r="Z146" s="3"/>
      <c r="AA146" s="3"/>
      <c r="AB146" s="3"/>
      <c r="AC146" s="3"/>
      <c r="AD146" s="3"/>
      <c r="AE146" s="3"/>
    </row>
    <row r="147" spans="26:31" x14ac:dyDescent="0.2">
      <c r="Z147" s="3"/>
      <c r="AA147" s="3"/>
      <c r="AB147" s="3"/>
      <c r="AC147" s="3"/>
      <c r="AD147" s="3"/>
      <c r="AE147" s="3"/>
    </row>
    <row r="148" spans="26:31" x14ac:dyDescent="0.2">
      <c r="Z148" s="3"/>
      <c r="AA148" s="3"/>
      <c r="AB148" s="3"/>
      <c r="AC148" s="3"/>
      <c r="AD148" s="3"/>
      <c r="AE148" s="3"/>
    </row>
    <row r="149" spans="26:31" x14ac:dyDescent="0.2">
      <c r="Z149" s="3"/>
      <c r="AA149" s="3"/>
      <c r="AB149" s="3"/>
      <c r="AC149" s="3"/>
      <c r="AD149" s="3"/>
      <c r="AE149" s="3"/>
    </row>
    <row r="150" spans="26:31" x14ac:dyDescent="0.2">
      <c r="Z150" s="3"/>
      <c r="AA150" s="3"/>
      <c r="AB150" s="3"/>
      <c r="AC150" s="3"/>
      <c r="AD150" s="3"/>
      <c r="AE150" s="3"/>
    </row>
    <row r="151" spans="26:31" x14ac:dyDescent="0.2">
      <c r="Z151" s="3"/>
      <c r="AA151" s="3"/>
      <c r="AB151" s="3"/>
      <c r="AC151" s="3"/>
      <c r="AD151" s="3"/>
      <c r="AE151" s="3"/>
    </row>
    <row r="152" spans="26:31" x14ac:dyDescent="0.2">
      <c r="Z152" s="3"/>
      <c r="AA152" s="3"/>
      <c r="AB152" s="3"/>
      <c r="AC152" s="3"/>
      <c r="AD152" s="3"/>
      <c r="AE152" s="3"/>
    </row>
    <row r="153" spans="26:31" x14ac:dyDescent="0.2">
      <c r="Z153" s="3"/>
      <c r="AA153" s="3"/>
      <c r="AB153" s="3"/>
      <c r="AC153" s="3"/>
      <c r="AD153" s="3"/>
      <c r="AE153" s="3"/>
    </row>
    <row r="154" spans="26:31" x14ac:dyDescent="0.2">
      <c r="Z154" s="3"/>
      <c r="AA154" s="3"/>
      <c r="AB154" s="3"/>
      <c r="AC154" s="3"/>
      <c r="AD154" s="3"/>
      <c r="AE154" s="3"/>
    </row>
    <row r="155" spans="26:31" x14ac:dyDescent="0.2">
      <c r="Z155" s="3"/>
      <c r="AA155" s="3"/>
      <c r="AB155" s="3"/>
      <c r="AC155" s="3"/>
      <c r="AD155" s="3"/>
      <c r="AE155" s="3"/>
    </row>
    <row r="156" spans="26:31" x14ac:dyDescent="0.2">
      <c r="Z156" s="3"/>
      <c r="AA156" s="3"/>
      <c r="AB156" s="3"/>
      <c r="AC156" s="3"/>
      <c r="AD156" s="3"/>
      <c r="AE156" s="3"/>
    </row>
    <row r="157" spans="26:31" x14ac:dyDescent="0.2">
      <c r="Z157" s="3"/>
      <c r="AA157" s="3"/>
      <c r="AB157" s="3"/>
      <c r="AC157" s="3"/>
      <c r="AD157" s="3"/>
      <c r="AE157" s="3"/>
    </row>
    <row r="158" spans="26:31" x14ac:dyDescent="0.2">
      <c r="Z158" s="3"/>
      <c r="AA158" s="3"/>
      <c r="AB158" s="3"/>
      <c r="AC158" s="3"/>
      <c r="AD158" s="3"/>
      <c r="AE158" s="3"/>
    </row>
    <row r="159" spans="26:31" x14ac:dyDescent="0.2">
      <c r="Z159" s="3"/>
      <c r="AA159" s="3"/>
      <c r="AB159" s="3"/>
      <c r="AC159" s="3"/>
      <c r="AD159" s="3"/>
      <c r="AE159" s="3"/>
    </row>
    <row r="160" spans="26:31" x14ac:dyDescent="0.2">
      <c r="Z160" s="3"/>
      <c r="AA160" s="3"/>
      <c r="AB160" s="3"/>
      <c r="AC160" s="3"/>
      <c r="AD160" s="3"/>
      <c r="AE160" s="3"/>
    </row>
    <row r="161" spans="26:31" x14ac:dyDescent="0.2">
      <c r="Z161" s="3"/>
      <c r="AA161" s="3"/>
      <c r="AB161" s="3"/>
      <c r="AC161" s="3"/>
      <c r="AD161" s="3"/>
      <c r="AE161" s="3"/>
    </row>
    <row r="162" spans="26:31" x14ac:dyDescent="0.2">
      <c r="Z162" s="3"/>
      <c r="AA162" s="3"/>
      <c r="AB162" s="3"/>
      <c r="AC162" s="3"/>
      <c r="AD162" s="3"/>
      <c r="AE162" s="3"/>
    </row>
    <row r="163" spans="26:31" x14ac:dyDescent="0.2">
      <c r="Z163" s="3"/>
      <c r="AA163" s="3"/>
      <c r="AB163" s="3"/>
      <c r="AC163" s="3"/>
      <c r="AD163" s="3"/>
      <c r="AE163" s="3"/>
    </row>
    <row r="164" spans="26:31" x14ac:dyDescent="0.2">
      <c r="Z164" s="3"/>
      <c r="AA164" s="3"/>
      <c r="AB164" s="3"/>
      <c r="AC164" s="3"/>
      <c r="AD164" s="3"/>
      <c r="AE164" s="3"/>
    </row>
    <row r="165" spans="26:31" x14ac:dyDescent="0.2">
      <c r="Z165" s="3"/>
      <c r="AA165" s="3"/>
      <c r="AB165" s="3"/>
      <c r="AC165" s="3"/>
      <c r="AD165" s="3"/>
      <c r="AE165" s="3"/>
    </row>
    <row r="166" spans="26:31" x14ac:dyDescent="0.2">
      <c r="Z166" s="3"/>
      <c r="AA166" s="3"/>
      <c r="AB166" s="3"/>
      <c r="AC166" s="3"/>
      <c r="AD166" s="3"/>
      <c r="AE166" s="3"/>
    </row>
    <row r="167" spans="26:31" x14ac:dyDescent="0.2">
      <c r="Z167" s="3"/>
      <c r="AA167" s="3"/>
      <c r="AB167" s="3"/>
      <c r="AC167" s="3"/>
      <c r="AD167" s="3"/>
      <c r="AE167" s="3"/>
    </row>
    <row r="168" spans="26:31" x14ac:dyDescent="0.2">
      <c r="Z168" s="3"/>
      <c r="AA168" s="3"/>
      <c r="AB168" s="3"/>
      <c r="AC168" s="3"/>
      <c r="AD168" s="3"/>
      <c r="AE168" s="3"/>
    </row>
    <row r="169" spans="26:31" x14ac:dyDescent="0.2">
      <c r="Z169" s="3"/>
      <c r="AA169" s="3"/>
      <c r="AB169" s="3"/>
      <c r="AC169" s="3"/>
      <c r="AD169" s="3"/>
      <c r="AE169" s="3"/>
    </row>
    <row r="170" spans="26:31" x14ac:dyDescent="0.2">
      <c r="Z170" s="3"/>
      <c r="AA170" s="3"/>
      <c r="AB170" s="3"/>
      <c r="AC170" s="3"/>
      <c r="AD170" s="3"/>
      <c r="AE170" s="3"/>
    </row>
    <row r="171" spans="26:31" x14ac:dyDescent="0.2">
      <c r="Z171" s="3"/>
      <c r="AA171" s="3"/>
      <c r="AB171" s="3"/>
      <c r="AC171" s="3"/>
      <c r="AD171" s="3"/>
      <c r="AE171" s="3"/>
    </row>
    <row r="172" spans="26:31" x14ac:dyDescent="0.2">
      <c r="Z172" s="3"/>
      <c r="AA172" s="3"/>
      <c r="AB172" s="3"/>
      <c r="AC172" s="3"/>
      <c r="AD172" s="3"/>
      <c r="AE172" s="3"/>
    </row>
    <row r="173" spans="26:31" x14ac:dyDescent="0.2">
      <c r="Z173" s="3"/>
      <c r="AA173" s="3"/>
      <c r="AB173" s="3"/>
      <c r="AC173" s="3"/>
      <c r="AD173" s="3"/>
      <c r="AE173" s="3"/>
    </row>
    <row r="174" spans="26:31" x14ac:dyDescent="0.2">
      <c r="Z174" s="3"/>
      <c r="AA174" s="3"/>
      <c r="AB174" s="3"/>
      <c r="AC174" s="3"/>
      <c r="AD174" s="3"/>
      <c r="AE174" s="3"/>
    </row>
    <row r="175" spans="26:31" x14ac:dyDescent="0.2">
      <c r="Z175" s="3"/>
      <c r="AA175" s="3"/>
      <c r="AB175" s="3"/>
      <c r="AC175" s="3"/>
      <c r="AD175" s="3"/>
      <c r="AE175" s="3"/>
    </row>
    <row r="176" spans="26:31" x14ac:dyDescent="0.2">
      <c r="Z176" s="3"/>
      <c r="AA176" s="3"/>
      <c r="AB176" s="3"/>
      <c r="AC176" s="3"/>
      <c r="AD176" s="3"/>
      <c r="AE176" s="3"/>
    </row>
    <row r="177" spans="26:31" x14ac:dyDescent="0.2">
      <c r="Z177" s="3"/>
      <c r="AA177" s="3"/>
      <c r="AB177" s="3"/>
      <c r="AC177" s="3"/>
      <c r="AD177" s="3"/>
      <c r="AE177" s="3"/>
    </row>
    <row r="178" spans="26:31" x14ac:dyDescent="0.2">
      <c r="Z178" s="3"/>
      <c r="AA178" s="3"/>
      <c r="AB178" s="3"/>
      <c r="AC178" s="3"/>
      <c r="AD178" s="3"/>
      <c r="AE178" s="3"/>
    </row>
    <row r="179" spans="26:31" x14ac:dyDescent="0.2">
      <c r="Z179" s="3"/>
      <c r="AA179" s="3"/>
      <c r="AB179" s="3"/>
      <c r="AC179" s="3"/>
      <c r="AD179" s="3"/>
      <c r="AE179" s="3"/>
    </row>
    <row r="180" spans="26:31" x14ac:dyDescent="0.2">
      <c r="Z180" s="3"/>
      <c r="AA180" s="3"/>
      <c r="AB180" s="3"/>
      <c r="AC180" s="3"/>
      <c r="AD180" s="3"/>
      <c r="AE180" s="3"/>
    </row>
    <row r="181" spans="26:31" x14ac:dyDescent="0.2">
      <c r="Z181" s="3"/>
      <c r="AA181" s="3"/>
      <c r="AB181" s="3"/>
      <c r="AC181" s="3"/>
      <c r="AD181" s="3"/>
      <c r="AE181" s="3"/>
    </row>
    <row r="182" spans="26:31" x14ac:dyDescent="0.2">
      <c r="Z182" s="3"/>
      <c r="AA182" s="3"/>
      <c r="AB182" s="3"/>
      <c r="AC182" s="3"/>
      <c r="AD182" s="3"/>
      <c r="AE182" s="3"/>
    </row>
    <row r="183" spans="26:31" x14ac:dyDescent="0.2">
      <c r="Z183" s="3"/>
      <c r="AA183" s="3"/>
      <c r="AB183" s="3"/>
      <c r="AC183" s="3"/>
      <c r="AD183" s="3"/>
      <c r="AE183" s="3"/>
    </row>
    <row r="184" spans="26:31" x14ac:dyDescent="0.2">
      <c r="Z184" s="3"/>
      <c r="AA184" s="3"/>
      <c r="AB184" s="3"/>
      <c r="AC184" s="3"/>
      <c r="AD184" s="3"/>
      <c r="AE184" s="3"/>
    </row>
    <row r="185" spans="26:31" x14ac:dyDescent="0.2">
      <c r="Z185" s="3"/>
      <c r="AA185" s="3"/>
      <c r="AB185" s="3"/>
      <c r="AC185" s="3"/>
      <c r="AD185" s="3"/>
      <c r="AE185" s="3"/>
    </row>
    <row r="186" spans="26:31" x14ac:dyDescent="0.2">
      <c r="Z186" s="3"/>
      <c r="AA186" s="3"/>
      <c r="AB186" s="3"/>
      <c r="AC186" s="3"/>
      <c r="AD186" s="3"/>
      <c r="AE186" s="3"/>
    </row>
    <row r="187" spans="26:31" x14ac:dyDescent="0.2">
      <c r="Z187" s="3"/>
      <c r="AA187" s="3"/>
      <c r="AB187" s="3"/>
      <c r="AC187" s="3"/>
      <c r="AD187" s="3"/>
      <c r="AE187" s="3"/>
    </row>
    <row r="188" spans="26:31" x14ac:dyDescent="0.2">
      <c r="Z188" s="3"/>
      <c r="AA188" s="3"/>
      <c r="AB188" s="3"/>
      <c r="AC188" s="3"/>
      <c r="AD188" s="3"/>
      <c r="AE188" s="3"/>
    </row>
    <row r="189" spans="26:31" x14ac:dyDescent="0.2">
      <c r="Z189" s="3"/>
      <c r="AA189" s="3"/>
      <c r="AB189" s="3"/>
      <c r="AC189" s="3"/>
      <c r="AD189" s="3"/>
      <c r="AE189" s="3"/>
    </row>
    <row r="190" spans="26:31" x14ac:dyDescent="0.2">
      <c r="Z190" s="3"/>
      <c r="AA190" s="3"/>
      <c r="AB190" s="3"/>
      <c r="AC190" s="3"/>
      <c r="AD190" s="3"/>
      <c r="AE190" s="3"/>
    </row>
    <row r="191" spans="26:31" x14ac:dyDescent="0.2">
      <c r="Z191" s="3"/>
      <c r="AA191" s="3"/>
      <c r="AB191" s="3"/>
      <c r="AC191" s="3"/>
      <c r="AD191" s="3"/>
      <c r="AE191" s="3"/>
    </row>
    <row r="192" spans="26:31" x14ac:dyDescent="0.2">
      <c r="Z192" s="3"/>
      <c r="AA192" s="3"/>
      <c r="AB192" s="3"/>
      <c r="AC192" s="3"/>
      <c r="AD192" s="3"/>
      <c r="AE192" s="3"/>
    </row>
    <row r="193" spans="26:31" x14ac:dyDescent="0.2">
      <c r="Z193" s="3"/>
      <c r="AA193" s="3"/>
      <c r="AB193" s="3"/>
      <c r="AC193" s="3"/>
      <c r="AD193" s="3"/>
      <c r="AE193" s="3"/>
    </row>
    <row r="194" spans="26:31" x14ac:dyDescent="0.2">
      <c r="Z194" s="3"/>
      <c r="AA194" s="3"/>
      <c r="AB194" s="3"/>
      <c r="AC194" s="3"/>
      <c r="AD194" s="3"/>
      <c r="AE194" s="3"/>
    </row>
    <row r="195" spans="26:31" x14ac:dyDescent="0.2">
      <c r="Z195" s="3"/>
      <c r="AA195" s="3"/>
      <c r="AB195" s="3"/>
      <c r="AC195" s="3"/>
      <c r="AD195" s="3"/>
      <c r="AE195" s="3"/>
    </row>
    <row r="196" spans="26:31" x14ac:dyDescent="0.2">
      <c r="Z196" s="3"/>
      <c r="AA196" s="3"/>
      <c r="AB196" s="3"/>
      <c r="AC196" s="3"/>
      <c r="AD196" s="3"/>
      <c r="AE196" s="3"/>
    </row>
    <row r="197" spans="26:31" x14ac:dyDescent="0.2">
      <c r="Z197" s="3"/>
      <c r="AA197" s="3"/>
      <c r="AB197" s="3"/>
      <c r="AC197" s="3"/>
      <c r="AD197" s="3"/>
      <c r="AE197" s="3"/>
    </row>
    <row r="198" spans="26:31" x14ac:dyDescent="0.2">
      <c r="Z198" s="3"/>
      <c r="AA198" s="3"/>
      <c r="AB198" s="3"/>
      <c r="AC198" s="3"/>
      <c r="AD198" s="3"/>
      <c r="AE198" s="3"/>
    </row>
    <row r="199" spans="26:31" x14ac:dyDescent="0.2">
      <c r="Z199" s="3"/>
      <c r="AA199" s="3"/>
      <c r="AB199" s="3"/>
      <c r="AC199" s="3"/>
      <c r="AD199" s="3"/>
      <c r="AE199" s="3"/>
    </row>
    <row r="200" spans="26:31" x14ac:dyDescent="0.2">
      <c r="Z200" s="3"/>
      <c r="AA200" s="3"/>
      <c r="AB200" s="3"/>
      <c r="AC200" s="3"/>
      <c r="AD200" s="3"/>
      <c r="AE200" s="3"/>
    </row>
    <row r="201" spans="26:31" x14ac:dyDescent="0.2">
      <c r="Z201" s="3"/>
      <c r="AA201" s="3"/>
      <c r="AB201" s="3"/>
      <c r="AC201" s="3"/>
      <c r="AD201" s="3"/>
      <c r="AE201" s="3"/>
    </row>
    <row r="202" spans="26:31" x14ac:dyDescent="0.2">
      <c r="Z202" s="3"/>
      <c r="AA202" s="3"/>
      <c r="AB202" s="3"/>
      <c r="AC202" s="3"/>
      <c r="AD202" s="3"/>
      <c r="AE202" s="3"/>
    </row>
    <row r="203" spans="26:31" x14ac:dyDescent="0.2">
      <c r="Z203" s="3"/>
      <c r="AA203" s="3"/>
      <c r="AB203" s="3"/>
      <c r="AC203" s="3"/>
      <c r="AD203" s="3"/>
      <c r="AE203" s="3"/>
    </row>
    <row r="204" spans="26:31" x14ac:dyDescent="0.2">
      <c r="Z204" s="3"/>
      <c r="AA204" s="3"/>
      <c r="AB204" s="3"/>
      <c r="AC204" s="3"/>
      <c r="AD204" s="3"/>
      <c r="AE204" s="3"/>
    </row>
    <row r="205" spans="26:31" x14ac:dyDescent="0.2">
      <c r="Z205" s="3"/>
      <c r="AA205" s="3"/>
      <c r="AB205" s="3"/>
      <c r="AC205" s="3"/>
      <c r="AD205" s="3"/>
      <c r="AE205" s="3"/>
    </row>
    <row r="206" spans="26:31" x14ac:dyDescent="0.2">
      <c r="Z206" s="3"/>
      <c r="AA206" s="3"/>
      <c r="AB206" s="3"/>
      <c r="AC206" s="3"/>
      <c r="AD206" s="3"/>
      <c r="AE206" s="3"/>
    </row>
    <row r="207" spans="26:31" x14ac:dyDescent="0.2">
      <c r="Z207" s="3"/>
      <c r="AA207" s="3"/>
      <c r="AB207" s="3"/>
      <c r="AC207" s="3"/>
      <c r="AD207" s="3"/>
      <c r="AE207" s="3"/>
    </row>
    <row r="208" spans="26:31" x14ac:dyDescent="0.2">
      <c r="Z208" s="3"/>
      <c r="AA208" s="3"/>
      <c r="AB208" s="3"/>
      <c r="AC208" s="3"/>
      <c r="AD208" s="3"/>
      <c r="AE208" s="3"/>
    </row>
    <row r="209" spans="26:31" x14ac:dyDescent="0.2">
      <c r="Z209" s="3"/>
      <c r="AA209" s="3"/>
      <c r="AB209" s="3"/>
      <c r="AC209" s="3"/>
      <c r="AD209" s="3"/>
      <c r="AE209" s="3"/>
    </row>
    <row r="210" spans="26:31" x14ac:dyDescent="0.2">
      <c r="Z210" s="3"/>
      <c r="AA210" s="3"/>
      <c r="AB210" s="3"/>
      <c r="AC210" s="3"/>
      <c r="AD210" s="3"/>
      <c r="AE210" s="3"/>
    </row>
    <row r="211" spans="26:31" x14ac:dyDescent="0.2">
      <c r="Z211" s="3"/>
      <c r="AA211" s="3"/>
      <c r="AB211" s="3"/>
      <c r="AC211" s="3"/>
      <c r="AD211" s="3"/>
      <c r="AE211" s="3"/>
    </row>
    <row r="212" spans="26:31" x14ac:dyDescent="0.2">
      <c r="Z212" s="3"/>
      <c r="AA212" s="3"/>
      <c r="AB212" s="3"/>
      <c r="AC212" s="3"/>
      <c r="AD212" s="3"/>
      <c r="AE212" s="3"/>
    </row>
    <row r="213" spans="26:31" x14ac:dyDescent="0.2">
      <c r="Z213" s="3"/>
      <c r="AA213" s="3"/>
      <c r="AB213" s="3"/>
      <c r="AC213" s="3"/>
      <c r="AD213" s="3"/>
      <c r="AE213" s="3"/>
    </row>
    <row r="214" spans="26:31" x14ac:dyDescent="0.2">
      <c r="Z214" s="3"/>
      <c r="AA214" s="3"/>
      <c r="AB214" s="3"/>
      <c r="AC214" s="3"/>
      <c r="AD214" s="3"/>
      <c r="AE214" s="3"/>
    </row>
    <row r="215" spans="26:31" x14ac:dyDescent="0.2">
      <c r="Z215" s="3"/>
      <c r="AA215" s="3"/>
      <c r="AB215" s="3"/>
      <c r="AC215" s="3"/>
      <c r="AD215" s="3"/>
      <c r="AE215" s="3"/>
    </row>
    <row r="216" spans="26:31" x14ac:dyDescent="0.2">
      <c r="Z216" s="3"/>
      <c r="AA216" s="3"/>
      <c r="AB216" s="3"/>
      <c r="AC216" s="3"/>
      <c r="AD216" s="3"/>
      <c r="AE216" s="3"/>
    </row>
    <row r="217" spans="26:31" x14ac:dyDescent="0.2">
      <c r="Z217" s="3"/>
      <c r="AA217" s="3"/>
      <c r="AB217" s="3"/>
      <c r="AC217" s="3"/>
      <c r="AD217" s="3"/>
      <c r="AE217" s="3"/>
    </row>
    <row r="218" spans="26:31" x14ac:dyDescent="0.2">
      <c r="Z218" s="3"/>
      <c r="AA218" s="3"/>
      <c r="AB218" s="3"/>
      <c r="AC218" s="3"/>
      <c r="AD218" s="3"/>
      <c r="AE218" s="3"/>
    </row>
    <row r="219" spans="26:31" x14ac:dyDescent="0.2">
      <c r="Z219" s="3"/>
      <c r="AA219" s="3"/>
      <c r="AB219" s="3"/>
      <c r="AC219" s="3"/>
      <c r="AD219" s="3"/>
      <c r="AE219" s="3"/>
    </row>
    <row r="220" spans="26:31" x14ac:dyDescent="0.2">
      <c r="Z220" s="3"/>
      <c r="AA220" s="3"/>
      <c r="AB220" s="3"/>
      <c r="AC220" s="3"/>
      <c r="AD220" s="3"/>
      <c r="AE220" s="3"/>
    </row>
    <row r="221" spans="26:31" x14ac:dyDescent="0.2">
      <c r="Z221" s="3"/>
      <c r="AA221" s="3"/>
      <c r="AB221" s="3"/>
      <c r="AC221" s="3"/>
      <c r="AD221" s="3"/>
      <c r="AE221" s="3"/>
    </row>
    <row r="222" spans="26:31" x14ac:dyDescent="0.2">
      <c r="Z222" s="3"/>
      <c r="AA222" s="3"/>
      <c r="AB222" s="3"/>
      <c r="AC222" s="3"/>
      <c r="AD222" s="3"/>
      <c r="AE222" s="3"/>
    </row>
    <row r="223" spans="26:31" x14ac:dyDescent="0.2">
      <c r="Z223" s="3"/>
      <c r="AA223" s="3"/>
      <c r="AB223" s="3"/>
      <c r="AC223" s="3"/>
      <c r="AD223" s="3"/>
      <c r="AE223" s="3"/>
    </row>
    <row r="224" spans="26:31" x14ac:dyDescent="0.2">
      <c r="Z224" s="3"/>
      <c r="AA224" s="3"/>
      <c r="AB224" s="3"/>
      <c r="AC224" s="3"/>
      <c r="AD224" s="3"/>
      <c r="AE224" s="3"/>
    </row>
    <row r="225" spans="26:31" x14ac:dyDescent="0.2">
      <c r="Z225" s="3"/>
      <c r="AA225" s="3"/>
      <c r="AB225" s="3"/>
      <c r="AC225" s="3"/>
      <c r="AD225" s="3"/>
      <c r="AE225" s="3"/>
    </row>
    <row r="226" spans="26:31" x14ac:dyDescent="0.2">
      <c r="Z226" s="3"/>
      <c r="AA226" s="3"/>
      <c r="AB226" s="3"/>
      <c r="AC226" s="3"/>
      <c r="AD226" s="3"/>
      <c r="AE226" s="3"/>
    </row>
    <row r="227" spans="26:31" x14ac:dyDescent="0.2">
      <c r="Z227" s="3"/>
      <c r="AA227" s="3"/>
      <c r="AB227" s="3"/>
      <c r="AC227" s="3"/>
      <c r="AD227" s="3"/>
      <c r="AE227" s="3"/>
    </row>
    <row r="228" spans="26:31" x14ac:dyDescent="0.2">
      <c r="Z228" s="3"/>
      <c r="AA228" s="3"/>
      <c r="AB228" s="3"/>
      <c r="AC228" s="3"/>
      <c r="AD228" s="3"/>
      <c r="AE228" s="3"/>
    </row>
    <row r="229" spans="26:31" x14ac:dyDescent="0.2">
      <c r="Z229" s="3"/>
      <c r="AA229" s="3"/>
      <c r="AB229" s="3"/>
      <c r="AC229" s="3"/>
      <c r="AD229" s="3"/>
      <c r="AE229" s="3"/>
    </row>
    <row r="230" spans="26:31" x14ac:dyDescent="0.2">
      <c r="Z230" s="3"/>
      <c r="AA230" s="3"/>
      <c r="AB230" s="3"/>
      <c r="AC230" s="3"/>
      <c r="AD230" s="3"/>
      <c r="AE230" s="3"/>
    </row>
    <row r="231" spans="26:31" x14ac:dyDescent="0.2">
      <c r="Z231" s="3"/>
      <c r="AA231" s="3"/>
      <c r="AB231" s="3"/>
      <c r="AC231" s="3"/>
      <c r="AD231" s="3"/>
      <c r="AE231" s="3"/>
    </row>
    <row r="232" spans="26:31" x14ac:dyDescent="0.2">
      <c r="Z232" s="3"/>
      <c r="AA232" s="3"/>
      <c r="AB232" s="3"/>
      <c r="AC232" s="3"/>
      <c r="AD232" s="3"/>
      <c r="AE232" s="3"/>
    </row>
    <row r="233" spans="26:31" x14ac:dyDescent="0.2">
      <c r="Z233" s="3"/>
      <c r="AA233" s="3"/>
      <c r="AB233" s="3"/>
      <c r="AC233" s="3"/>
      <c r="AD233" s="3"/>
      <c r="AE233" s="3"/>
    </row>
    <row r="234" spans="26:31" x14ac:dyDescent="0.2">
      <c r="Z234" s="3"/>
      <c r="AA234" s="3"/>
      <c r="AB234" s="3"/>
      <c r="AC234" s="3"/>
      <c r="AD234" s="3"/>
      <c r="AE234" s="3"/>
    </row>
    <row r="235" spans="26:31" x14ac:dyDescent="0.2">
      <c r="Z235" s="3"/>
      <c r="AA235" s="3"/>
      <c r="AB235" s="3"/>
      <c r="AC235" s="3"/>
      <c r="AD235" s="3"/>
      <c r="AE235" s="3"/>
    </row>
    <row r="236" spans="26:31" x14ac:dyDescent="0.2">
      <c r="Z236" s="3"/>
      <c r="AA236" s="3"/>
      <c r="AB236" s="3"/>
      <c r="AC236" s="3"/>
      <c r="AD236" s="3"/>
      <c r="AE236" s="3"/>
    </row>
    <row r="237" spans="26:31" x14ac:dyDescent="0.2">
      <c r="Z237" s="3"/>
      <c r="AA237" s="3"/>
      <c r="AB237" s="3"/>
      <c r="AC237" s="3"/>
      <c r="AD237" s="3"/>
      <c r="AE237" s="3"/>
    </row>
    <row r="238" spans="26:31" x14ac:dyDescent="0.2">
      <c r="Z238" s="3"/>
      <c r="AA238" s="3"/>
      <c r="AB238" s="3"/>
      <c r="AC238" s="3"/>
      <c r="AD238" s="3"/>
      <c r="AE238" s="3"/>
    </row>
    <row r="239" spans="26:31" x14ac:dyDescent="0.2">
      <c r="Z239" s="3"/>
      <c r="AA239" s="3"/>
      <c r="AB239" s="3"/>
      <c r="AC239" s="3"/>
      <c r="AD239" s="3"/>
      <c r="AE239" s="3"/>
    </row>
    <row r="240" spans="26:31" x14ac:dyDescent="0.2">
      <c r="Z240" s="3"/>
      <c r="AA240" s="3"/>
      <c r="AB240" s="3"/>
      <c r="AC240" s="3"/>
      <c r="AD240" s="3"/>
      <c r="AE240" s="3"/>
    </row>
  </sheetData>
  <sheetProtection algorithmName="SHA-512" hashValue="JZ1DZmTV7Pu+3XxlgdL54qWGbu0GxYHsDxc24vSPc4k/5yXW6+ysWgup310aSU59oLQ/N7Qa+vCel9XNhS0fdg==" saltValue="J//Ko4iHmyAAYC37GrMbHQ==" spinCount="100000" sheet="1" objects="1" scenarios="1" selectLockedCells="1"/>
  <mergeCells count="93">
    <mergeCell ref="A66:J66"/>
    <mergeCell ref="A68:J68"/>
    <mergeCell ref="A67:J67"/>
    <mergeCell ref="B80:F80"/>
    <mergeCell ref="B79:F79"/>
    <mergeCell ref="D3:G3"/>
    <mergeCell ref="D2:G2"/>
    <mergeCell ref="D1:G1"/>
    <mergeCell ref="B93:F93"/>
    <mergeCell ref="I93:M93"/>
    <mergeCell ref="I85:M85"/>
    <mergeCell ref="A83:O83"/>
    <mergeCell ref="A82:O82"/>
    <mergeCell ref="A81:O81"/>
    <mergeCell ref="B85:F85"/>
    <mergeCell ref="B69:F69"/>
    <mergeCell ref="B70:F70"/>
    <mergeCell ref="I94:M94"/>
    <mergeCell ref="I92:M92"/>
    <mergeCell ref="I91:M91"/>
    <mergeCell ref="I90:M90"/>
    <mergeCell ref="B94:F94"/>
    <mergeCell ref="D62:E62"/>
    <mergeCell ref="H54:K54"/>
    <mergeCell ref="B92:F92"/>
    <mergeCell ref="B91:F91"/>
    <mergeCell ref="B90:F90"/>
    <mergeCell ref="B88:F88"/>
    <mergeCell ref="B87:F87"/>
    <mergeCell ref="B86:F86"/>
    <mergeCell ref="I89:M89"/>
    <mergeCell ref="I88:M88"/>
    <mergeCell ref="I87:M87"/>
    <mergeCell ref="I86:M86"/>
    <mergeCell ref="B89:F89"/>
    <mergeCell ref="C38:F38"/>
    <mergeCell ref="D39:G39"/>
    <mergeCell ref="H39:I39"/>
    <mergeCell ref="D60:E60"/>
    <mergeCell ref="D61:E61"/>
    <mergeCell ref="H19:I19"/>
    <mergeCell ref="H38:I38"/>
    <mergeCell ref="H35:I35"/>
    <mergeCell ref="H32:I32"/>
    <mergeCell ref="H29:I29"/>
    <mergeCell ref="H26:I26"/>
    <mergeCell ref="H22:I22"/>
    <mergeCell ref="D27:G27"/>
    <mergeCell ref="C35:F35"/>
    <mergeCell ref="D36:G36"/>
    <mergeCell ref="H36:I36"/>
    <mergeCell ref="D24:G24"/>
    <mergeCell ref="H24:I24"/>
    <mergeCell ref="D30:G30"/>
    <mergeCell ref="H30:I30"/>
    <mergeCell ref="C32:F32"/>
    <mergeCell ref="D33:G33"/>
    <mergeCell ref="H33:I33"/>
    <mergeCell ref="D56:E56"/>
    <mergeCell ref="D57:E57"/>
    <mergeCell ref="D58:E58"/>
    <mergeCell ref="D59:E59"/>
    <mergeCell ref="B54:F54"/>
    <mergeCell ref="M54:P54"/>
    <mergeCell ref="D55:E55"/>
    <mergeCell ref="B42:K42"/>
    <mergeCell ref="M42:P42"/>
    <mergeCell ref="R42:U42"/>
    <mergeCell ref="B43:F43"/>
    <mergeCell ref="H43:K43"/>
    <mergeCell ref="M43:P43"/>
    <mergeCell ref="R43:U43"/>
    <mergeCell ref="D47:E47"/>
    <mergeCell ref="D46:E46"/>
    <mergeCell ref="D45:E45"/>
    <mergeCell ref="D44:E44"/>
    <mergeCell ref="D50:E50"/>
    <mergeCell ref="P6:Q6"/>
    <mergeCell ref="B7:I7"/>
    <mergeCell ref="P7:Q7"/>
    <mergeCell ref="K7:N7"/>
    <mergeCell ref="D51:E51"/>
    <mergeCell ref="D49:E49"/>
    <mergeCell ref="D48:E48"/>
    <mergeCell ref="H20:I20"/>
    <mergeCell ref="H23:I23"/>
    <mergeCell ref="H27:I27"/>
    <mergeCell ref="C29:F29"/>
    <mergeCell ref="C19:F19"/>
    <mergeCell ref="D20:G20"/>
    <mergeCell ref="C22:F22"/>
    <mergeCell ref="D23:G23"/>
    <mergeCell ref="C26:F26"/>
  </mergeCells>
  <phoneticPr fontId="5" type="noConversion"/>
  <dataValidations count="8">
    <dataValidation type="list" allowBlank="1" showInputMessage="1" showErrorMessage="1" sqref="B10:B16 D10:D16 P10:P16 M10:M16 H10:H16 F10:F16 K10:K16" xr:uid="{00000000-0002-0000-0000-000000000000}">
      <formula1>"+,-,N/A"</formula1>
    </dataValidation>
    <dataValidation type="whole" operator="equal" allowBlank="1" showInputMessage="1" showErrorMessage="1" sqref="C10 Q10" xr:uid="{00000000-0002-0000-0000-000001000000}">
      <formula1>9000</formula1>
    </dataValidation>
    <dataValidation type="whole" operator="equal" allowBlank="1" showInputMessage="1" showErrorMessage="1" sqref="C11" xr:uid="{00000000-0002-0000-0000-000002000000}">
      <formula1>200</formula1>
    </dataValidation>
    <dataValidation type="whole" operator="equal" allowBlank="1" showInputMessage="1" showErrorMessage="1" sqref="C13 I13" xr:uid="{00000000-0002-0000-0000-000003000000}">
      <formula1>5000</formula1>
    </dataValidation>
    <dataValidation type="whole" operator="equal" allowBlank="1" showInputMessage="1" showErrorMessage="1" sqref="E15 I15" xr:uid="{00000000-0002-0000-0000-000004000000}">
      <formula1>1250</formula1>
    </dataValidation>
    <dataValidation type="whole" operator="equal" allowBlank="1" showInputMessage="1" showErrorMessage="1" sqref="G11" xr:uid="{00000000-0002-0000-0000-000005000000}">
      <formula1>600</formula1>
    </dataValidation>
    <dataValidation type="whole" operator="equal" allowBlank="1" showInputMessage="1" showErrorMessage="1" sqref="G14 N14" xr:uid="{00000000-0002-0000-0000-000006000000}">
      <formula1>4000</formula1>
    </dataValidation>
    <dataValidation type="whole" operator="equal" allowBlank="1" showInputMessage="1" showErrorMessage="1" sqref="L11" xr:uid="{00000000-0002-0000-0000-000007000000}">
      <formula1>400</formula1>
    </dataValidation>
  </dataValidations>
  <printOptions horizontalCentered="1" gridLinesSet="0"/>
  <pageMargins left="0.75" right="0.75" top="1" bottom="1" header="0.5" footer="0.5"/>
  <pageSetup scale="53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G19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31" width="12.7109375" customWidth="1"/>
  </cols>
  <sheetData>
    <row r="1" spans="1:7" x14ac:dyDescent="0.2">
      <c r="A1" s="215" t="s">
        <v>99</v>
      </c>
      <c r="B1" s="215"/>
      <c r="C1" s="215"/>
      <c r="D1" s="13"/>
      <c r="E1" s="13"/>
      <c r="F1" s="3"/>
    </row>
    <row r="2" spans="1:7" x14ac:dyDescent="0.2">
      <c r="B2" s="3"/>
      <c r="C2" s="3"/>
      <c r="D2" s="3"/>
      <c r="E2" s="3"/>
      <c r="F2" s="3"/>
    </row>
    <row r="3" spans="1:7" x14ac:dyDescent="0.2">
      <c r="A3" s="174"/>
      <c r="B3" s="214" t="s">
        <v>16</v>
      </c>
      <c r="C3" s="214"/>
      <c r="D3" s="214"/>
      <c r="E3" s="214"/>
      <c r="F3" s="214"/>
      <c r="G3" s="7"/>
    </row>
    <row r="4" spans="1:7" x14ac:dyDescent="0.2">
      <c r="A4" s="174"/>
      <c r="B4" s="8"/>
      <c r="C4" s="8"/>
      <c r="D4" s="8"/>
      <c r="E4" s="8"/>
      <c r="F4" s="8"/>
      <c r="G4" s="7"/>
    </row>
    <row r="5" spans="1:7" x14ac:dyDescent="0.2">
      <c r="A5" s="174"/>
      <c r="B5" s="216" t="s">
        <v>98</v>
      </c>
      <c r="C5" s="216"/>
      <c r="D5" s="216"/>
      <c r="E5" s="216"/>
      <c r="F5" s="109"/>
      <c r="G5" s="7"/>
    </row>
    <row r="6" spans="1:7" x14ac:dyDescent="0.2">
      <c r="A6" s="174"/>
      <c r="B6" s="217" t="s">
        <v>102</v>
      </c>
      <c r="C6" s="217"/>
      <c r="D6" s="217"/>
      <c r="E6" s="217"/>
      <c r="F6" s="139">
        <v>9000</v>
      </c>
      <c r="G6" s="7"/>
    </row>
    <row r="7" spans="1:7" x14ac:dyDescent="0.2">
      <c r="A7" s="174"/>
      <c r="B7" s="217" t="s">
        <v>103</v>
      </c>
      <c r="C7" s="217"/>
      <c r="D7" s="217"/>
      <c r="E7" s="217"/>
      <c r="F7" s="139"/>
      <c r="G7" s="7"/>
    </row>
    <row r="8" spans="1:7" x14ac:dyDescent="0.2">
      <c r="A8" s="174"/>
      <c r="B8" s="217" t="s">
        <v>104</v>
      </c>
      <c r="C8" s="217"/>
      <c r="D8" s="217"/>
      <c r="E8" s="217"/>
      <c r="F8" s="139">
        <v>200</v>
      </c>
      <c r="G8" s="7"/>
    </row>
    <row r="9" spans="1:7" x14ac:dyDescent="0.2">
      <c r="A9" s="174"/>
      <c r="B9" s="217" t="s">
        <v>105</v>
      </c>
      <c r="C9" s="217"/>
      <c r="D9" s="217"/>
      <c r="E9" s="217"/>
      <c r="F9" s="139">
        <v>400</v>
      </c>
      <c r="G9" s="7"/>
    </row>
    <row r="10" spans="1:7" x14ac:dyDescent="0.2">
      <c r="A10" s="174"/>
      <c r="B10" s="217" t="s">
        <v>106</v>
      </c>
      <c r="C10" s="217"/>
      <c r="D10" s="217"/>
      <c r="E10" s="217"/>
      <c r="F10" s="139">
        <v>4000</v>
      </c>
      <c r="G10" s="7"/>
    </row>
    <row r="11" spans="1:7" x14ac:dyDescent="0.2">
      <c r="A11" s="174"/>
      <c r="B11" s="217" t="s">
        <v>107</v>
      </c>
      <c r="C11" s="217"/>
      <c r="D11" s="217"/>
      <c r="E11" s="217"/>
      <c r="F11" s="139">
        <v>5000</v>
      </c>
      <c r="G11" s="7"/>
    </row>
    <row r="12" spans="1:7" x14ac:dyDescent="0.2">
      <c r="A12" s="174"/>
      <c r="B12" s="217" t="s">
        <v>108</v>
      </c>
      <c r="C12" s="217"/>
      <c r="D12" s="217"/>
      <c r="E12" s="217"/>
      <c r="F12" s="139">
        <v>4000</v>
      </c>
      <c r="G12" s="7"/>
    </row>
    <row r="13" spans="1:7" x14ac:dyDescent="0.2">
      <c r="A13" s="174"/>
      <c r="B13" s="217" t="s">
        <v>109</v>
      </c>
      <c r="C13" s="217"/>
      <c r="D13" s="217"/>
      <c r="E13" s="217"/>
      <c r="F13" s="139">
        <v>1250</v>
      </c>
      <c r="G13" s="7"/>
    </row>
    <row r="14" spans="1:7" x14ac:dyDescent="0.2">
      <c r="A14" s="174"/>
      <c r="B14" s="217" t="s">
        <v>110</v>
      </c>
      <c r="C14" s="217"/>
      <c r="D14" s="217"/>
      <c r="E14" s="217"/>
      <c r="F14" s="139">
        <v>3000</v>
      </c>
      <c r="G14" s="7"/>
    </row>
    <row r="15" spans="1:7" x14ac:dyDescent="0.2">
      <c r="A15" s="174"/>
      <c r="B15" s="8"/>
      <c r="C15" s="8"/>
      <c r="D15" s="8"/>
      <c r="E15" s="8"/>
      <c r="F15" s="9"/>
      <c r="G15" s="7"/>
    </row>
    <row r="16" spans="1:7" x14ac:dyDescent="0.2">
      <c r="B16" s="27"/>
      <c r="C16" s="27"/>
      <c r="D16" s="27"/>
      <c r="E16" s="27"/>
      <c r="F16" s="28"/>
    </row>
    <row r="17" spans="2:6" x14ac:dyDescent="0.2">
      <c r="B17" s="29"/>
      <c r="C17" s="29"/>
      <c r="D17" s="29"/>
      <c r="E17" s="29"/>
      <c r="F17" s="28"/>
    </row>
    <row r="18" spans="2:6" x14ac:dyDescent="0.2">
      <c r="B18" s="27"/>
      <c r="C18" s="27"/>
      <c r="D18" s="27"/>
      <c r="E18" s="27"/>
      <c r="F18" s="28"/>
    </row>
    <row r="19" spans="2:6" x14ac:dyDescent="0.2">
      <c r="B19" s="27"/>
      <c r="C19" s="27"/>
      <c r="D19" s="27"/>
      <c r="E19" s="27"/>
      <c r="F19" s="28"/>
    </row>
  </sheetData>
  <sheetProtection algorithmName="SHA-512" hashValue="gFSjMAk/imXVW9RXC9VfXhDw4w5ngY2lRVfOAjNKCyrqbH1Jtsek9Xyk5khR1yJcJtBqZpB94W28GrbdUMtVuw==" saltValue="tQHx06CDoFOf3AEwOLceNg==" spinCount="100000" sheet="1" objects="1" scenarios="1" selectLockedCells="1" selectUnlockedCells="1"/>
  <mergeCells count="12">
    <mergeCell ref="B14:E14"/>
    <mergeCell ref="B8:E8"/>
    <mergeCell ref="B9:E9"/>
    <mergeCell ref="B10:E10"/>
    <mergeCell ref="B11:E11"/>
    <mergeCell ref="B12:E12"/>
    <mergeCell ref="B13:E13"/>
    <mergeCell ref="A1:C1"/>
    <mergeCell ref="B3:F3"/>
    <mergeCell ref="B5:E5"/>
    <mergeCell ref="B6:E6"/>
    <mergeCell ref="B7:E7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showGridLines="0" zoomScaleNormal="100" workbookViewId="0">
      <selection activeCell="D1" sqref="D1:G1"/>
    </sheetView>
  </sheetViews>
  <sheetFormatPr defaultRowHeight="12.75" x14ac:dyDescent="0.2"/>
  <cols>
    <col min="1" max="1" width="3.42578125" customWidth="1"/>
    <col min="2" max="2" width="3.5703125" customWidth="1"/>
    <col min="3" max="3" width="12.7109375" customWidth="1"/>
    <col min="4" max="4" width="3.42578125" customWidth="1"/>
    <col min="5" max="5" width="12.7109375" customWidth="1"/>
    <col min="6" max="6" width="3.42578125" customWidth="1"/>
    <col min="7" max="7" width="12.7109375" customWidth="1"/>
    <col min="8" max="8" width="3.42578125" customWidth="1"/>
    <col min="9" max="9" width="12.7109375" customWidth="1"/>
    <col min="10" max="10" width="3.42578125" customWidth="1"/>
    <col min="11" max="11" width="12.7109375" customWidth="1"/>
    <col min="12" max="12" width="3.42578125" customWidth="1"/>
    <col min="13" max="13" width="3.7109375" customWidth="1"/>
    <col min="14" max="14" width="12.7109375" customWidth="1"/>
    <col min="15" max="15" width="3.42578125" customWidth="1"/>
    <col min="16" max="16" width="3.7109375" customWidth="1"/>
    <col min="17" max="17" width="12.7109375" customWidth="1"/>
    <col min="18" max="18" width="3.42578125" customWidth="1"/>
    <col min="19" max="19" width="12.7109375" customWidth="1"/>
    <col min="20" max="20" width="3.42578125" customWidth="1"/>
    <col min="21" max="37" width="12.7109375" customWidth="1"/>
  </cols>
  <sheetData>
    <row r="1" spans="1:20" x14ac:dyDescent="0.2">
      <c r="A1" s="2"/>
      <c r="B1" s="2"/>
      <c r="C1" s="2" t="s">
        <v>0</v>
      </c>
      <c r="D1" s="211" t="s">
        <v>1</v>
      </c>
      <c r="E1" s="211"/>
      <c r="F1" s="211"/>
      <c r="G1" s="211"/>
      <c r="H1" s="178"/>
      <c r="I1" s="4"/>
      <c r="J1" s="4"/>
    </row>
    <row r="2" spans="1:20" x14ac:dyDescent="0.2">
      <c r="A2" s="2"/>
      <c r="B2" s="2"/>
      <c r="C2" s="2" t="s">
        <v>3</v>
      </c>
      <c r="D2" s="211" t="s">
        <v>5</v>
      </c>
      <c r="E2" s="211"/>
      <c r="F2" s="211"/>
      <c r="G2" s="211"/>
      <c r="H2" s="178"/>
      <c r="I2" s="4"/>
      <c r="J2" s="4"/>
    </row>
    <row r="3" spans="1:20" x14ac:dyDescent="0.2">
      <c r="A3" s="1"/>
      <c r="B3" s="1"/>
      <c r="C3" s="1"/>
      <c r="D3" s="210" t="s">
        <v>54</v>
      </c>
      <c r="E3" s="210"/>
      <c r="F3" s="210"/>
      <c r="G3" s="210"/>
      <c r="I3" s="4"/>
      <c r="J3" s="4"/>
    </row>
    <row r="5" spans="1:20" x14ac:dyDescent="0.2">
      <c r="A5" s="219" t="s">
        <v>55</v>
      </c>
      <c r="B5" s="219"/>
      <c r="C5" s="219"/>
      <c r="D5" s="219"/>
      <c r="E5" s="219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44"/>
      <c r="M6" s="44"/>
      <c r="N6" s="44"/>
      <c r="O6" s="44"/>
      <c r="P6" s="182" t="s">
        <v>64</v>
      </c>
      <c r="Q6" s="182"/>
      <c r="R6" s="182"/>
      <c r="S6" s="182"/>
      <c r="T6" s="7"/>
    </row>
    <row r="7" spans="1:20" x14ac:dyDescent="0.2">
      <c r="A7" s="7"/>
      <c r="B7" s="183" t="s">
        <v>7</v>
      </c>
      <c r="C7" s="183"/>
      <c r="D7" s="183"/>
      <c r="E7" s="183"/>
      <c r="F7" s="183"/>
      <c r="G7" s="183"/>
      <c r="H7" s="183"/>
      <c r="I7" s="183"/>
      <c r="J7" s="183"/>
      <c r="K7" s="183"/>
      <c r="L7" s="45" t="s">
        <v>30</v>
      </c>
      <c r="M7" s="183" t="s">
        <v>10</v>
      </c>
      <c r="N7" s="183"/>
      <c r="O7" s="45" t="s">
        <v>29</v>
      </c>
      <c r="P7" s="183" t="s">
        <v>65</v>
      </c>
      <c r="Q7" s="183"/>
      <c r="R7" s="183"/>
      <c r="S7" s="183"/>
      <c r="T7" s="7"/>
    </row>
    <row r="8" spans="1:20" x14ac:dyDescent="0.2">
      <c r="A8" s="7"/>
      <c r="B8" s="46" t="s">
        <v>29</v>
      </c>
      <c r="C8" s="25"/>
      <c r="D8" s="46" t="s">
        <v>29</v>
      </c>
      <c r="E8" s="25"/>
      <c r="F8" s="46" t="s">
        <v>29</v>
      </c>
      <c r="G8" s="25"/>
      <c r="H8" s="46" t="s">
        <v>29</v>
      </c>
      <c r="I8" s="25"/>
      <c r="J8" s="46" t="s">
        <v>29</v>
      </c>
      <c r="K8" s="25"/>
      <c r="L8" s="25"/>
      <c r="M8" s="46" t="s">
        <v>29</v>
      </c>
      <c r="N8" s="25" t="s">
        <v>57</v>
      </c>
      <c r="O8" s="25"/>
      <c r="P8" s="46" t="s">
        <v>29</v>
      </c>
      <c r="Q8" s="25" t="s">
        <v>150</v>
      </c>
      <c r="R8" s="46" t="s">
        <v>29</v>
      </c>
      <c r="S8" s="25" t="s">
        <v>62</v>
      </c>
      <c r="T8" s="7"/>
    </row>
    <row r="9" spans="1:20" x14ac:dyDescent="0.2">
      <c r="A9" s="7"/>
      <c r="B9" s="47" t="s">
        <v>69</v>
      </c>
      <c r="C9" s="48" t="s">
        <v>4</v>
      </c>
      <c r="D9" s="47" t="s">
        <v>69</v>
      </c>
      <c r="E9" s="48" t="s">
        <v>56</v>
      </c>
      <c r="F9" s="47" t="s">
        <v>69</v>
      </c>
      <c r="G9" s="48" t="s">
        <v>17</v>
      </c>
      <c r="H9" s="47" t="s">
        <v>69</v>
      </c>
      <c r="I9" s="48" t="s">
        <v>59</v>
      </c>
      <c r="J9" s="47" t="s">
        <v>69</v>
      </c>
      <c r="K9" s="48" t="s">
        <v>60</v>
      </c>
      <c r="L9" s="25"/>
      <c r="M9" s="47" t="s">
        <v>69</v>
      </c>
      <c r="N9" s="48" t="s">
        <v>61</v>
      </c>
      <c r="O9" s="25"/>
      <c r="P9" s="47" t="s">
        <v>69</v>
      </c>
      <c r="Q9" s="48" t="s">
        <v>151</v>
      </c>
      <c r="R9" s="47" t="s">
        <v>69</v>
      </c>
      <c r="S9" s="48" t="s">
        <v>63</v>
      </c>
      <c r="T9" s="7"/>
    </row>
    <row r="10" spans="1:20" x14ac:dyDescent="0.2">
      <c r="A10" s="7" t="s">
        <v>35</v>
      </c>
      <c r="B10" s="175" t="s">
        <v>29</v>
      </c>
      <c r="C10" s="124">
        <v>40000</v>
      </c>
      <c r="D10" s="166"/>
      <c r="E10" s="129"/>
      <c r="F10" s="166"/>
      <c r="G10" s="129"/>
      <c r="H10" s="166"/>
      <c r="I10" s="129"/>
      <c r="J10" s="166"/>
      <c r="K10" s="130"/>
      <c r="L10" s="45"/>
      <c r="M10" s="170"/>
      <c r="N10" s="134"/>
      <c r="O10" s="45"/>
      <c r="P10" s="170" t="s">
        <v>29</v>
      </c>
      <c r="Q10" s="129">
        <v>40000</v>
      </c>
      <c r="R10" s="104"/>
      <c r="S10" s="134"/>
      <c r="T10" s="7"/>
    </row>
    <row r="11" spans="1:20" x14ac:dyDescent="0.2">
      <c r="A11" s="49" t="s">
        <v>36</v>
      </c>
      <c r="B11" s="171" t="s">
        <v>69</v>
      </c>
      <c r="C11" s="125">
        <v>13000</v>
      </c>
      <c r="D11" s="167"/>
      <c r="E11" s="126"/>
      <c r="F11" s="167" t="s">
        <v>29</v>
      </c>
      <c r="G11" s="126">
        <v>18000</v>
      </c>
      <c r="H11" s="167" t="s">
        <v>29</v>
      </c>
      <c r="I11" s="126">
        <v>65000</v>
      </c>
      <c r="J11" s="167" t="s">
        <v>29</v>
      </c>
      <c r="K11" s="131">
        <v>16000</v>
      </c>
      <c r="L11" s="45"/>
      <c r="M11" s="171" t="s">
        <v>29</v>
      </c>
      <c r="N11" s="131">
        <v>86000</v>
      </c>
      <c r="O11" s="45"/>
      <c r="P11" s="171"/>
      <c r="Q11" s="126"/>
      <c r="R11" s="105"/>
      <c r="S11" s="131"/>
      <c r="T11" s="7"/>
    </row>
    <row r="12" spans="1:20" x14ac:dyDescent="0.2">
      <c r="A12" s="49" t="s">
        <v>66</v>
      </c>
      <c r="B12" s="171" t="s">
        <v>70</v>
      </c>
      <c r="C12" s="126"/>
      <c r="D12" s="167"/>
      <c r="E12" s="126"/>
      <c r="F12" s="167"/>
      <c r="G12" s="126"/>
      <c r="H12" s="167"/>
      <c r="I12" s="126"/>
      <c r="J12" s="167"/>
      <c r="K12" s="131"/>
      <c r="L12" s="45"/>
      <c r="M12" s="171"/>
      <c r="N12" s="131"/>
      <c r="O12" s="45"/>
      <c r="P12" s="171"/>
      <c r="Q12" s="126"/>
      <c r="R12" s="105"/>
      <c r="S12" s="131"/>
      <c r="T12" s="7"/>
    </row>
    <row r="13" spans="1:20" x14ac:dyDescent="0.2">
      <c r="A13" s="49" t="s">
        <v>37</v>
      </c>
      <c r="B13" s="171" t="s">
        <v>69</v>
      </c>
      <c r="C13" s="126">
        <v>3000</v>
      </c>
      <c r="D13" s="167" t="s">
        <v>29</v>
      </c>
      <c r="E13" s="126">
        <v>3000</v>
      </c>
      <c r="F13" s="167"/>
      <c r="G13" s="126"/>
      <c r="H13" s="167"/>
      <c r="I13" s="126"/>
      <c r="J13" s="167"/>
      <c r="K13" s="131"/>
      <c r="L13" s="45"/>
      <c r="M13" s="171"/>
      <c r="N13" s="131"/>
      <c r="O13" s="45"/>
      <c r="P13" s="171"/>
      <c r="Q13" s="126"/>
      <c r="R13" s="105"/>
      <c r="S13" s="131"/>
      <c r="T13" s="7"/>
    </row>
    <row r="14" spans="1:20" x14ac:dyDescent="0.2">
      <c r="A14" s="49" t="s">
        <v>67</v>
      </c>
      <c r="B14" s="173" t="s">
        <v>29</v>
      </c>
      <c r="C14" s="127">
        <v>6000</v>
      </c>
      <c r="D14" s="169"/>
      <c r="E14" s="127"/>
      <c r="F14" s="169" t="s">
        <v>69</v>
      </c>
      <c r="G14" s="127">
        <v>6000</v>
      </c>
      <c r="H14" s="169"/>
      <c r="I14" s="127"/>
      <c r="J14" s="169"/>
      <c r="K14" s="132"/>
      <c r="L14" s="45"/>
      <c r="M14" s="173"/>
      <c r="N14" s="132"/>
      <c r="O14" s="45"/>
      <c r="P14" s="173"/>
      <c r="Q14" s="127"/>
      <c r="R14" s="106"/>
      <c r="S14" s="132"/>
      <c r="T14" s="7"/>
    </row>
    <row r="15" spans="1:20" x14ac:dyDescent="0.2">
      <c r="A15" s="7"/>
      <c r="B15" s="176" t="s">
        <v>29</v>
      </c>
      <c r="C15" s="128">
        <f>C10-C11-C13+C14</f>
        <v>30000</v>
      </c>
      <c r="D15" s="177" t="s">
        <v>29</v>
      </c>
      <c r="E15" s="128">
        <f>E13</f>
        <v>3000</v>
      </c>
      <c r="F15" s="177" t="s">
        <v>29</v>
      </c>
      <c r="G15" s="128">
        <f>G11-G14</f>
        <v>12000</v>
      </c>
      <c r="H15" s="177" t="s">
        <v>29</v>
      </c>
      <c r="I15" s="128">
        <f>I11</f>
        <v>65000</v>
      </c>
      <c r="J15" s="177" t="s">
        <v>29</v>
      </c>
      <c r="K15" s="133">
        <f>K11</f>
        <v>16000</v>
      </c>
      <c r="L15" s="45"/>
      <c r="M15" s="176" t="s">
        <v>29</v>
      </c>
      <c r="N15" s="133">
        <f>N11</f>
        <v>86000</v>
      </c>
      <c r="O15" s="45"/>
      <c r="P15" s="176" t="s">
        <v>29</v>
      </c>
      <c r="Q15" s="135">
        <f>Q10</f>
        <v>40000</v>
      </c>
      <c r="R15" s="107"/>
      <c r="S15" s="136"/>
      <c r="T15" s="7"/>
    </row>
    <row r="16" spans="1:20" x14ac:dyDescent="0.2">
      <c r="A16" s="7"/>
      <c r="B16" s="7"/>
      <c r="C16" s="10" t="str">
        <f>IF(C15="","",IF(C15=30000,"Correct!","Try again!"))</f>
        <v>Correct!</v>
      </c>
      <c r="D16" s="7"/>
      <c r="E16" s="10" t="str">
        <f>IF(E15="","",IF(E15=3000,"Correct!","Try again!"))</f>
        <v>Correct!</v>
      </c>
      <c r="F16" s="7"/>
      <c r="G16" s="10" t="str">
        <f>IF(G15="","",IF(G15=12000,"Correct!","Try again!"))</f>
        <v>Correct!</v>
      </c>
      <c r="H16" s="7"/>
      <c r="I16" s="10" t="str">
        <f>IF(I15="","",IF(I15=65000,"Correct!","Try again!"))</f>
        <v>Correct!</v>
      </c>
      <c r="J16" s="7"/>
      <c r="K16" s="10" t="str">
        <f>IF(K15="","",IF(K15=16000,"Correct!","Try again!"))</f>
        <v>Correct!</v>
      </c>
      <c r="L16" s="7"/>
      <c r="M16" s="7"/>
      <c r="N16" s="10" t="str">
        <f>IF(N15="","",IF(N15=86000,"Correct!","Try again!"))</f>
        <v>Correct!</v>
      </c>
      <c r="O16" s="7"/>
      <c r="P16" s="7"/>
      <c r="Q16" s="10" t="str">
        <f>IF(Q15="","",IF(Q15=40000,"Correct!","Try again!"))</f>
        <v>Correct!</v>
      </c>
      <c r="R16" s="7"/>
      <c r="S16" s="10" t="str">
        <f>IF(S15="","",IF(S15=13400,"Correct!","Try again!"))</f>
        <v/>
      </c>
      <c r="T16" s="7"/>
    </row>
    <row r="18" spans="1:20" x14ac:dyDescent="0.2">
      <c r="A18" s="219" t="s">
        <v>71</v>
      </c>
      <c r="B18" s="219"/>
      <c r="C18" s="219"/>
      <c r="D18" s="219"/>
      <c r="E18" s="21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x14ac:dyDescent="0.2">
      <c r="A19" s="220" t="s">
        <v>72</v>
      </c>
      <c r="B19" s="220"/>
      <c r="C19" s="220"/>
      <c r="D19" s="220"/>
      <c r="E19" s="220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x14ac:dyDescent="0.2">
      <c r="A20" s="7"/>
      <c r="B20" s="7"/>
      <c r="C20" s="137">
        <f>C15</f>
        <v>30000</v>
      </c>
      <c r="D20" s="46" t="s">
        <v>29</v>
      </c>
      <c r="E20" s="133">
        <f>E15</f>
        <v>3000</v>
      </c>
      <c r="F20" s="46" t="s">
        <v>29</v>
      </c>
      <c r="G20" s="133">
        <f>G15</f>
        <v>12000</v>
      </c>
      <c r="H20" s="46" t="s">
        <v>29</v>
      </c>
      <c r="I20" s="133">
        <f>I15</f>
        <v>65000</v>
      </c>
      <c r="J20" s="46" t="s">
        <v>29</v>
      </c>
      <c r="K20" s="133">
        <f>K15</f>
        <v>16000</v>
      </c>
      <c r="L20" s="46" t="s">
        <v>30</v>
      </c>
      <c r="M20" s="218">
        <f>SUM(C20:K20)</f>
        <v>126000</v>
      </c>
      <c r="N20" s="218"/>
      <c r="O20" s="208" t="str">
        <f>IF(M20="","",IF(M20=126000,"Correct!","Try again!"))</f>
        <v>Correct!</v>
      </c>
      <c r="P20" s="208"/>
      <c r="Q20" s="7"/>
      <c r="R20" s="7"/>
      <c r="S20" s="7"/>
      <c r="T20" s="7"/>
    </row>
    <row r="21" spans="1:20" x14ac:dyDescent="0.2">
      <c r="A21" s="220" t="s">
        <v>73</v>
      </c>
      <c r="B21" s="220"/>
      <c r="C21" s="220"/>
      <c r="D21" s="220"/>
      <c r="E21" s="220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x14ac:dyDescent="0.2">
      <c r="A22" s="7"/>
      <c r="B22" s="7"/>
      <c r="C22" s="137">
        <f>N15</f>
        <v>86000</v>
      </c>
      <c r="D22" s="51" t="str">
        <f>IF(C22="","",IF(C22=86000,"Correct!","Try again!"))</f>
        <v>Correct!</v>
      </c>
      <c r="E22" s="10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">
      <c r="A23" s="220" t="s">
        <v>74</v>
      </c>
      <c r="B23" s="220"/>
      <c r="C23" s="220"/>
      <c r="D23" s="220"/>
      <c r="E23" s="220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x14ac:dyDescent="0.2">
      <c r="A24" s="7"/>
      <c r="B24" s="7"/>
      <c r="C24" s="137">
        <f>M20-C22</f>
        <v>40000</v>
      </c>
      <c r="D24" s="51" t="str">
        <f>IF(C24="","",IF(C24=40000,"Correct!","Try again!"))</f>
        <v>Correct!</v>
      </c>
      <c r="E24" s="10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x14ac:dyDescent="0.2">
      <c r="A25" s="219" t="s">
        <v>75</v>
      </c>
      <c r="B25" s="219"/>
      <c r="C25" s="219"/>
      <c r="D25" s="219"/>
      <c r="E25" s="219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x14ac:dyDescent="0.2">
      <c r="A26" s="7"/>
      <c r="B26" s="7"/>
      <c r="C26" s="138">
        <f>C15</f>
        <v>30000</v>
      </c>
      <c r="D26" s="51" t="str">
        <f>IF(C26="","",IF(C26=30000,"Correct!","Try again!"))</f>
        <v>Correct!</v>
      </c>
      <c r="E26" s="10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x14ac:dyDescent="0.2">
      <c r="A27" s="219" t="s">
        <v>76</v>
      </c>
      <c r="B27" s="219"/>
      <c r="C27" s="219"/>
      <c r="D27" s="219"/>
      <c r="E27" s="219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x14ac:dyDescent="0.2">
      <c r="A28" s="7"/>
      <c r="B28" s="7"/>
      <c r="C28" s="137">
        <f>C15</f>
        <v>30000</v>
      </c>
      <c r="D28" s="46" t="s">
        <v>29</v>
      </c>
      <c r="E28" s="133">
        <f>E15</f>
        <v>3000</v>
      </c>
      <c r="F28" s="46" t="s">
        <v>30</v>
      </c>
      <c r="G28" s="137">
        <f>SUM(C28:E28)</f>
        <v>33000</v>
      </c>
      <c r="H28" s="51" t="str">
        <f>IF(G28="","",IF(G28=33000,"Correct!","Try again!"))</f>
        <v>Correct!</v>
      </c>
      <c r="I28" s="10"/>
      <c r="J28" s="10"/>
      <c r="K28" s="10"/>
      <c r="L28" s="7"/>
      <c r="M28" s="7"/>
      <c r="N28" s="7"/>
      <c r="O28" s="7"/>
      <c r="P28" s="7"/>
      <c r="Q28" s="7"/>
      <c r="R28" s="7"/>
      <c r="S28" s="7"/>
      <c r="T28" s="7"/>
    </row>
    <row r="29" spans="1:20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</sheetData>
  <sheetProtection algorithmName="SHA-512" hashValue="8LtPL2ZX5D1RxSmJOy1n5kSDqa+pqYWxr4Q6w+OcFeR4W2G4v68VwbfFb8GT8nw6f/+Squtp7Hmc7J5sgXO0xA==" saltValue="cW6SHMbxd9uFXwHnr0ZZCA==" spinCount="100000" sheet="1" objects="1" scenarios="1" selectLockedCells="1"/>
  <mergeCells count="16">
    <mergeCell ref="A5:E5"/>
    <mergeCell ref="D2:G2"/>
    <mergeCell ref="D1:G1"/>
    <mergeCell ref="D3:G3"/>
    <mergeCell ref="A27:E27"/>
    <mergeCell ref="A25:E25"/>
    <mergeCell ref="A23:E23"/>
    <mergeCell ref="A21:E21"/>
    <mergeCell ref="A19:E19"/>
    <mergeCell ref="A18:E18"/>
    <mergeCell ref="M20:N20"/>
    <mergeCell ref="O20:P20"/>
    <mergeCell ref="B7:K7"/>
    <mergeCell ref="P6:S6"/>
    <mergeCell ref="P7:S7"/>
    <mergeCell ref="M7:N7"/>
  </mergeCells>
  <phoneticPr fontId="7" type="noConversion"/>
  <dataValidations count="1">
    <dataValidation type="list" allowBlank="1" showInputMessage="1" showErrorMessage="1" sqref="R15:S15 P10:P15 M10:M15 J10:J15 H10:H15 F10:F15 D10:D15 B10:B15" xr:uid="{00000000-0002-0000-0200-000000000000}">
      <formula1>"+,-,N/A"</formula1>
    </dataValidation>
  </dataValidations>
  <pageMargins left="0.75" right="0.75" top="1" bottom="1" header="0.5" footer="0.5"/>
  <pageSetup scale="86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2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18" width="12.7109375" customWidth="1"/>
  </cols>
  <sheetData>
    <row r="1" spans="1:7" x14ac:dyDescent="0.2">
      <c r="A1" s="222" t="s">
        <v>97</v>
      </c>
      <c r="B1" s="222"/>
      <c r="C1" s="222"/>
      <c r="D1" s="23"/>
      <c r="E1" s="23"/>
    </row>
    <row r="3" spans="1:7" x14ac:dyDescent="0.2">
      <c r="A3" s="174"/>
      <c r="B3" s="214" t="s">
        <v>143</v>
      </c>
      <c r="C3" s="214"/>
      <c r="D3" s="214"/>
      <c r="E3" s="214"/>
      <c r="F3" s="214"/>
      <c r="G3" s="7"/>
    </row>
    <row r="4" spans="1:7" x14ac:dyDescent="0.2">
      <c r="A4" s="174"/>
      <c r="B4" s="221"/>
      <c r="C4" s="221"/>
      <c r="D4" s="221"/>
      <c r="E4" s="221"/>
      <c r="F4" s="221"/>
      <c r="G4" s="7"/>
    </row>
    <row r="5" spans="1:7" x14ac:dyDescent="0.2">
      <c r="A5" s="174"/>
      <c r="B5" s="223" t="s">
        <v>43</v>
      </c>
      <c r="C5" s="223"/>
      <c r="D5" s="223"/>
      <c r="E5" s="223"/>
      <c r="F5" s="122">
        <v>4</v>
      </c>
      <c r="G5" s="7"/>
    </row>
    <row r="6" spans="1:7" x14ac:dyDescent="0.2">
      <c r="A6" s="174"/>
      <c r="B6" s="223" t="s">
        <v>44</v>
      </c>
      <c r="C6" s="223"/>
      <c r="D6" s="223"/>
      <c r="E6" s="223"/>
      <c r="F6" s="121">
        <v>10000</v>
      </c>
      <c r="G6" s="7"/>
    </row>
    <row r="7" spans="1:7" x14ac:dyDescent="0.2">
      <c r="A7" s="174"/>
      <c r="B7" s="223" t="s">
        <v>45</v>
      </c>
      <c r="C7" s="223"/>
      <c r="D7" s="223"/>
      <c r="E7" s="223"/>
      <c r="F7" s="123">
        <v>8000</v>
      </c>
      <c r="G7" s="7"/>
    </row>
    <row r="8" spans="1:7" x14ac:dyDescent="0.2">
      <c r="A8" s="174"/>
      <c r="B8" s="223"/>
      <c r="C8" s="223"/>
      <c r="D8" s="223"/>
      <c r="E8" s="223"/>
      <c r="F8" s="12"/>
      <c r="G8" s="7"/>
    </row>
    <row r="9" spans="1:7" x14ac:dyDescent="0.2">
      <c r="A9" s="174"/>
      <c r="B9" s="224" t="s">
        <v>144</v>
      </c>
      <c r="C9" s="223"/>
      <c r="D9" s="223"/>
      <c r="E9" s="223"/>
      <c r="F9" s="12"/>
      <c r="G9" s="7"/>
    </row>
    <row r="10" spans="1:7" x14ac:dyDescent="0.2">
      <c r="A10" s="174"/>
      <c r="B10" s="223" t="s">
        <v>46</v>
      </c>
      <c r="C10" s="223"/>
      <c r="D10" s="223"/>
      <c r="E10" s="223"/>
      <c r="F10" s="121">
        <v>40000</v>
      </c>
      <c r="G10" s="7"/>
    </row>
    <row r="11" spans="1:7" x14ac:dyDescent="0.2">
      <c r="A11" s="174"/>
      <c r="B11" s="223" t="s">
        <v>47</v>
      </c>
      <c r="C11" s="223"/>
      <c r="D11" s="223"/>
      <c r="E11" s="223"/>
      <c r="F11" s="40"/>
      <c r="G11" s="7"/>
    </row>
    <row r="12" spans="1:7" x14ac:dyDescent="0.2">
      <c r="A12" s="174"/>
      <c r="B12" s="223" t="s">
        <v>48</v>
      </c>
      <c r="C12" s="223"/>
      <c r="D12" s="223"/>
      <c r="E12" s="223"/>
      <c r="F12" s="121">
        <v>65000</v>
      </c>
      <c r="G12" s="7"/>
    </row>
    <row r="13" spans="1:7" x14ac:dyDescent="0.2">
      <c r="A13" s="174"/>
      <c r="B13" s="223" t="s">
        <v>49</v>
      </c>
      <c r="C13" s="223"/>
      <c r="D13" s="223"/>
      <c r="E13" s="223"/>
      <c r="F13" s="121">
        <v>16000</v>
      </c>
      <c r="G13" s="7"/>
    </row>
    <row r="14" spans="1:7" x14ac:dyDescent="0.2">
      <c r="A14" s="174"/>
      <c r="B14" s="223" t="s">
        <v>50</v>
      </c>
      <c r="C14" s="223"/>
      <c r="D14" s="223"/>
      <c r="E14" s="223"/>
      <c r="F14" s="121">
        <v>18000</v>
      </c>
      <c r="G14" s="7"/>
    </row>
    <row r="15" spans="1:7" x14ac:dyDescent="0.2">
      <c r="A15" s="174"/>
      <c r="B15" s="224" t="s">
        <v>145</v>
      </c>
      <c r="C15" s="223"/>
      <c r="D15" s="223"/>
      <c r="E15" s="223"/>
      <c r="F15" s="121">
        <v>13000</v>
      </c>
      <c r="G15" s="7"/>
    </row>
    <row r="16" spans="1:7" x14ac:dyDescent="0.2">
      <c r="A16" s="174"/>
      <c r="B16" s="224" t="s">
        <v>146</v>
      </c>
      <c r="C16" s="223"/>
      <c r="D16" s="223"/>
      <c r="E16" s="223"/>
      <c r="F16" s="26" t="s">
        <v>15</v>
      </c>
      <c r="G16" s="7"/>
    </row>
    <row r="17" spans="1:7" x14ac:dyDescent="0.2">
      <c r="A17" s="174"/>
      <c r="B17" s="223" t="s">
        <v>51</v>
      </c>
      <c r="C17" s="223"/>
      <c r="D17" s="223"/>
      <c r="E17" s="223"/>
      <c r="F17" s="121">
        <v>5000</v>
      </c>
      <c r="G17" s="7"/>
    </row>
    <row r="18" spans="1:7" x14ac:dyDescent="0.2">
      <c r="A18" s="174"/>
      <c r="B18" s="223" t="s">
        <v>52</v>
      </c>
      <c r="C18" s="223"/>
      <c r="D18" s="223"/>
      <c r="E18" s="223"/>
      <c r="F18" s="121">
        <v>3000</v>
      </c>
      <c r="G18" s="7"/>
    </row>
    <row r="19" spans="1:7" x14ac:dyDescent="0.2">
      <c r="A19" s="174"/>
      <c r="B19" s="223" t="s">
        <v>53</v>
      </c>
      <c r="C19" s="223"/>
      <c r="D19" s="223"/>
      <c r="E19" s="223"/>
      <c r="F19" s="121">
        <v>6000</v>
      </c>
      <c r="G19" s="7"/>
    </row>
    <row r="20" spans="1:7" x14ac:dyDescent="0.2">
      <c r="A20" s="174"/>
      <c r="B20" s="24"/>
      <c r="C20" s="24"/>
      <c r="D20" s="24"/>
      <c r="E20" s="24"/>
      <c r="F20" s="12"/>
      <c r="G20" s="7"/>
    </row>
    <row r="21" spans="1:7" x14ac:dyDescent="0.2">
      <c r="B21" s="34"/>
      <c r="C21" s="34"/>
      <c r="D21" s="34"/>
      <c r="E21" s="34"/>
      <c r="F21" s="42"/>
    </row>
    <row r="22" spans="1:7" x14ac:dyDescent="0.2">
      <c r="B22" s="39"/>
      <c r="C22" s="39"/>
      <c r="D22" s="39"/>
      <c r="E22" s="39"/>
      <c r="F22" s="43"/>
    </row>
  </sheetData>
  <sheetProtection algorithmName="SHA-512" hashValue="WbtcEygg4YBTScPEtvDd4ukakxJxl+iLd+XSomDbGW4xWLBT0twqbpJBd8lBrLS8reNFD8Ccah+joBwqCICpEw==" saltValue="sp3O6iMwgo45NAg+Q7IbqA==" spinCount="100000" sheet="1" objects="1" scenarios="1" selectLockedCells="1" selectUnlockedCells="1"/>
  <mergeCells count="18">
    <mergeCell ref="B17:E17"/>
    <mergeCell ref="B18:E18"/>
    <mergeCell ref="B19:E19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B4:F4"/>
    <mergeCell ref="A1:C1"/>
    <mergeCell ref="B3:F3"/>
    <mergeCell ref="B5:E5"/>
    <mergeCell ref="B6:E6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BY46"/>
  <sheetViews>
    <sheetView showGridLines="0" zoomScaleNormal="100" workbookViewId="0">
      <selection activeCell="D1" sqref="D1:G1"/>
    </sheetView>
  </sheetViews>
  <sheetFormatPr defaultRowHeight="12.75" x14ac:dyDescent="0.2"/>
  <cols>
    <col min="1" max="2" width="3.42578125" customWidth="1"/>
    <col min="3" max="3" width="12.7109375" customWidth="1"/>
    <col min="4" max="4" width="3.42578125" style="4" customWidth="1"/>
    <col min="5" max="5" width="12.7109375" style="4" customWidth="1"/>
    <col min="6" max="6" width="3.42578125" style="4" customWidth="1"/>
    <col min="7" max="7" width="12.7109375" style="4" customWidth="1"/>
    <col min="8" max="8" width="1.7109375" style="4" customWidth="1"/>
    <col min="9" max="9" width="3.42578125" style="4" customWidth="1"/>
    <col min="10" max="10" width="12.7109375" style="4" customWidth="1"/>
    <col min="11" max="11" width="1.7109375" style="4" customWidth="1"/>
    <col min="12" max="12" width="3.42578125" style="4" customWidth="1"/>
    <col min="13" max="13" width="12.7109375" style="4" customWidth="1"/>
    <col min="14" max="14" width="3.42578125" style="4" customWidth="1"/>
    <col min="15" max="15" width="12.7109375" style="4" customWidth="1"/>
    <col min="16" max="16" width="3.42578125" style="4" customWidth="1"/>
    <col min="17" max="39" width="12.7109375" style="4" customWidth="1"/>
    <col min="40" max="77" width="9.140625" style="4"/>
  </cols>
  <sheetData>
    <row r="1" spans="1:17" x14ac:dyDescent="0.2">
      <c r="A1" s="142"/>
      <c r="B1" s="142"/>
      <c r="C1" s="142" t="s">
        <v>0</v>
      </c>
      <c r="D1" s="211" t="s">
        <v>1</v>
      </c>
      <c r="E1" s="211"/>
      <c r="F1" s="211"/>
      <c r="G1" s="211"/>
      <c r="H1" s="142"/>
      <c r="J1" s="178"/>
      <c r="K1" s="178"/>
      <c r="L1" s="178"/>
      <c r="M1" s="144"/>
      <c r="N1" s="144"/>
      <c r="O1" s="144"/>
      <c r="P1" s="144"/>
      <c r="Q1" s="144"/>
    </row>
    <row r="2" spans="1:17" x14ac:dyDescent="0.2">
      <c r="A2" s="142"/>
      <c r="B2" s="142"/>
      <c r="C2" s="142" t="s">
        <v>3</v>
      </c>
      <c r="D2" s="211" t="s">
        <v>5</v>
      </c>
      <c r="E2" s="211"/>
      <c r="F2" s="211"/>
      <c r="G2" s="211"/>
      <c r="H2" s="142"/>
      <c r="J2" s="178"/>
      <c r="K2" s="178"/>
      <c r="L2" s="178"/>
      <c r="M2" s="144"/>
      <c r="N2" s="144"/>
      <c r="O2" s="144"/>
      <c r="P2" s="144"/>
      <c r="Q2" s="144"/>
    </row>
    <row r="3" spans="1:17" x14ac:dyDescent="0.2">
      <c r="A3" s="145"/>
      <c r="B3" s="145"/>
      <c r="C3" s="146"/>
      <c r="D3" s="229" t="s">
        <v>90</v>
      </c>
      <c r="E3" s="229"/>
      <c r="F3" s="229"/>
      <c r="G3" s="229"/>
      <c r="H3" s="145"/>
      <c r="J3" s="146"/>
      <c r="K3" s="143"/>
      <c r="L3" s="144"/>
      <c r="M3" s="144"/>
      <c r="N3" s="144"/>
      <c r="O3" s="144"/>
      <c r="P3" s="144"/>
      <c r="Q3" s="144"/>
    </row>
    <row r="4" spans="1:17" x14ac:dyDescent="0.2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</row>
    <row r="5" spans="1:17" x14ac:dyDescent="0.2">
      <c r="A5" s="230" t="s">
        <v>91</v>
      </c>
      <c r="B5" s="230"/>
      <c r="C5" s="230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9"/>
      <c r="Q5" s="143"/>
    </row>
    <row r="6" spans="1:17" x14ac:dyDescent="0.2">
      <c r="A6" s="148"/>
      <c r="B6" s="148"/>
      <c r="C6" s="148"/>
      <c r="D6" s="148"/>
      <c r="E6" s="148"/>
      <c r="F6" s="148"/>
      <c r="G6" s="148"/>
      <c r="H6" s="150"/>
      <c r="I6" s="150"/>
      <c r="J6" s="150"/>
      <c r="K6" s="150"/>
      <c r="L6" s="213" t="s">
        <v>64</v>
      </c>
      <c r="M6" s="213"/>
      <c r="N6" s="213"/>
      <c r="O6" s="213"/>
      <c r="P6" s="149"/>
      <c r="Q6" s="143"/>
    </row>
    <row r="7" spans="1:17" x14ac:dyDescent="0.2">
      <c r="A7" s="148"/>
      <c r="B7" s="227" t="s">
        <v>7</v>
      </c>
      <c r="C7" s="227"/>
      <c r="D7" s="227"/>
      <c r="E7" s="227"/>
      <c r="F7" s="227"/>
      <c r="G7" s="227"/>
      <c r="H7" s="151" t="s">
        <v>30</v>
      </c>
      <c r="I7" s="227" t="s">
        <v>10</v>
      </c>
      <c r="J7" s="227"/>
      <c r="K7" s="151" t="s">
        <v>29</v>
      </c>
      <c r="L7" s="227" t="s">
        <v>65</v>
      </c>
      <c r="M7" s="227"/>
      <c r="N7" s="227"/>
      <c r="O7" s="227"/>
      <c r="P7" s="149"/>
      <c r="Q7" s="143"/>
    </row>
    <row r="8" spans="1:17" x14ac:dyDescent="0.2">
      <c r="A8" s="148"/>
      <c r="B8" s="152" t="s">
        <v>29</v>
      </c>
      <c r="C8" s="153"/>
      <c r="D8" s="152" t="s">
        <v>29</v>
      </c>
      <c r="E8" s="153"/>
      <c r="F8" s="152" t="s">
        <v>29</v>
      </c>
      <c r="G8" s="153"/>
      <c r="H8" s="153"/>
      <c r="I8" s="152" t="s">
        <v>29</v>
      </c>
      <c r="J8" s="153" t="s">
        <v>57</v>
      </c>
      <c r="K8" s="153"/>
      <c r="L8" s="152" t="s">
        <v>29</v>
      </c>
      <c r="M8" s="153" t="s">
        <v>150</v>
      </c>
      <c r="N8" s="152" t="s">
        <v>29</v>
      </c>
      <c r="O8" s="153" t="s">
        <v>62</v>
      </c>
      <c r="P8" s="149"/>
      <c r="Q8" s="143"/>
    </row>
    <row r="9" spans="1:17" x14ac:dyDescent="0.2">
      <c r="A9" s="148"/>
      <c r="B9" s="154" t="s">
        <v>69</v>
      </c>
      <c r="C9" s="155" t="s">
        <v>4</v>
      </c>
      <c r="D9" s="154" t="s">
        <v>69</v>
      </c>
      <c r="E9" s="155" t="s">
        <v>60</v>
      </c>
      <c r="F9" s="154" t="s">
        <v>69</v>
      </c>
      <c r="G9" s="155" t="s">
        <v>59</v>
      </c>
      <c r="H9" s="153"/>
      <c r="I9" s="154" t="s">
        <v>69</v>
      </c>
      <c r="J9" s="155" t="s">
        <v>61</v>
      </c>
      <c r="K9" s="153"/>
      <c r="L9" s="154" t="s">
        <v>69</v>
      </c>
      <c r="M9" s="155" t="s">
        <v>151</v>
      </c>
      <c r="N9" s="154" t="s">
        <v>69</v>
      </c>
      <c r="O9" s="155" t="s">
        <v>63</v>
      </c>
      <c r="P9" s="149"/>
      <c r="Q9" s="143"/>
    </row>
    <row r="10" spans="1:17" x14ac:dyDescent="0.2">
      <c r="A10" s="148" t="s">
        <v>35</v>
      </c>
      <c r="B10" s="95" t="s">
        <v>29</v>
      </c>
      <c r="C10" s="124">
        <v>100000</v>
      </c>
      <c r="D10" s="97"/>
      <c r="E10" s="129"/>
      <c r="F10" s="97"/>
      <c r="G10" s="130"/>
      <c r="H10" s="151"/>
      <c r="I10" s="72"/>
      <c r="J10" s="134"/>
      <c r="K10" s="151"/>
      <c r="L10" s="72" t="s">
        <v>29</v>
      </c>
      <c r="M10" s="129">
        <v>100000</v>
      </c>
      <c r="N10" s="104"/>
      <c r="O10" s="134"/>
      <c r="P10" s="149"/>
      <c r="Q10" s="143"/>
    </row>
    <row r="11" spans="1:17" x14ac:dyDescent="0.2">
      <c r="A11" s="156" t="s">
        <v>36</v>
      </c>
      <c r="B11" s="73" t="s">
        <v>29</v>
      </c>
      <c r="C11" s="125">
        <v>120000</v>
      </c>
      <c r="D11" s="100"/>
      <c r="E11" s="126"/>
      <c r="F11" s="100"/>
      <c r="G11" s="131"/>
      <c r="H11" s="151"/>
      <c r="I11" s="73" t="s">
        <v>29</v>
      </c>
      <c r="J11" s="131">
        <v>120000</v>
      </c>
      <c r="K11" s="151"/>
      <c r="L11" s="73"/>
      <c r="M11" s="126"/>
      <c r="N11" s="105"/>
      <c r="O11" s="131"/>
      <c r="P11" s="149"/>
      <c r="Q11" s="143"/>
    </row>
    <row r="12" spans="1:17" x14ac:dyDescent="0.2">
      <c r="A12" s="156" t="s">
        <v>66</v>
      </c>
      <c r="B12" s="73" t="s">
        <v>69</v>
      </c>
      <c r="C12" s="126">
        <v>200000</v>
      </c>
      <c r="D12" s="100"/>
      <c r="E12" s="126"/>
      <c r="F12" s="100" t="s">
        <v>29</v>
      </c>
      <c r="G12" s="131">
        <v>200000</v>
      </c>
      <c r="H12" s="151"/>
      <c r="I12" s="73"/>
      <c r="J12" s="131"/>
      <c r="K12" s="151"/>
      <c r="L12" s="73"/>
      <c r="M12" s="126"/>
      <c r="N12" s="105"/>
      <c r="O12" s="131"/>
      <c r="P12" s="149"/>
      <c r="Q12" s="143"/>
    </row>
    <row r="13" spans="1:17" x14ac:dyDescent="0.2">
      <c r="A13" s="156" t="s">
        <v>37</v>
      </c>
      <c r="B13" s="73" t="s">
        <v>69</v>
      </c>
      <c r="C13" s="126">
        <v>3000</v>
      </c>
      <c r="D13" s="100" t="s">
        <v>29</v>
      </c>
      <c r="E13" s="126">
        <v>30000</v>
      </c>
      <c r="F13" s="100"/>
      <c r="G13" s="131"/>
      <c r="H13" s="151"/>
      <c r="I13" s="73" t="s">
        <v>29</v>
      </c>
      <c r="J13" s="131">
        <v>27000</v>
      </c>
      <c r="K13" s="151"/>
      <c r="L13" s="73"/>
      <c r="M13" s="126"/>
      <c r="N13" s="105"/>
      <c r="O13" s="131"/>
      <c r="P13" s="149"/>
      <c r="Q13" s="143"/>
    </row>
    <row r="14" spans="1:17" x14ac:dyDescent="0.2">
      <c r="A14" s="156" t="s">
        <v>67</v>
      </c>
      <c r="B14" s="73"/>
      <c r="C14" s="126"/>
      <c r="D14" s="100" t="s">
        <v>69</v>
      </c>
      <c r="E14" s="126">
        <v>3000</v>
      </c>
      <c r="F14" s="100"/>
      <c r="G14" s="131"/>
      <c r="H14" s="151"/>
      <c r="I14" s="73" t="s">
        <v>69</v>
      </c>
      <c r="J14" s="131">
        <v>3000</v>
      </c>
      <c r="K14" s="151"/>
      <c r="L14" s="73"/>
      <c r="M14" s="126"/>
      <c r="N14" s="105"/>
      <c r="O14" s="131"/>
      <c r="P14" s="149"/>
      <c r="Q14" s="143"/>
    </row>
    <row r="15" spans="1:17" x14ac:dyDescent="0.2">
      <c r="A15" s="156" t="s">
        <v>68</v>
      </c>
      <c r="B15" s="86" t="s">
        <v>69</v>
      </c>
      <c r="C15" s="140">
        <v>7000</v>
      </c>
      <c r="D15" s="101" t="s">
        <v>29</v>
      </c>
      <c r="E15" s="140">
        <v>10000</v>
      </c>
      <c r="F15" s="101"/>
      <c r="G15" s="141"/>
      <c r="H15" s="151"/>
      <c r="I15" s="86" t="s">
        <v>29</v>
      </c>
      <c r="J15" s="141">
        <v>3000</v>
      </c>
      <c r="K15" s="151"/>
      <c r="L15" s="86"/>
      <c r="M15" s="140"/>
      <c r="N15" s="108"/>
      <c r="O15" s="141"/>
      <c r="P15" s="149"/>
      <c r="Q15" s="143"/>
    </row>
    <row r="16" spans="1:17" x14ac:dyDescent="0.2">
      <c r="A16" s="156" t="s">
        <v>92</v>
      </c>
      <c r="B16" s="88" t="s">
        <v>70</v>
      </c>
      <c r="C16" s="127"/>
      <c r="D16" s="102"/>
      <c r="E16" s="127"/>
      <c r="F16" s="102"/>
      <c r="G16" s="132"/>
      <c r="H16" s="151"/>
      <c r="I16" s="88"/>
      <c r="J16" s="132"/>
      <c r="K16" s="151"/>
      <c r="L16" s="88"/>
      <c r="M16" s="127"/>
      <c r="N16" s="106"/>
      <c r="O16" s="132"/>
      <c r="P16" s="149"/>
      <c r="Q16" s="143"/>
    </row>
    <row r="17" spans="1:17" x14ac:dyDescent="0.2">
      <c r="A17" s="148"/>
      <c r="B17" s="77" t="s">
        <v>29</v>
      </c>
      <c r="C17" s="128">
        <f>C10+C11-C12-C13-C15</f>
        <v>10000</v>
      </c>
      <c r="D17" s="107" t="s">
        <v>29</v>
      </c>
      <c r="E17" s="128">
        <f>E13-E14+E15</f>
        <v>37000</v>
      </c>
      <c r="F17" s="107" t="s">
        <v>29</v>
      </c>
      <c r="G17" s="133">
        <f>G12</f>
        <v>200000</v>
      </c>
      <c r="H17" s="151"/>
      <c r="I17" s="77" t="s">
        <v>29</v>
      </c>
      <c r="J17" s="133">
        <f>J11+J13-J14+J15</f>
        <v>147000</v>
      </c>
      <c r="K17" s="151"/>
      <c r="L17" s="77" t="s">
        <v>29</v>
      </c>
      <c r="M17" s="135">
        <f>M10</f>
        <v>100000</v>
      </c>
      <c r="N17" s="107"/>
      <c r="O17" s="136"/>
      <c r="P17" s="149"/>
      <c r="Q17" s="143"/>
    </row>
    <row r="18" spans="1:17" x14ac:dyDescent="0.2">
      <c r="A18" s="148"/>
      <c r="B18" s="148"/>
      <c r="C18" s="103" t="str">
        <f>IF(C17="","",IF(C17=10000,"Correct!","Try again!"))</f>
        <v>Correct!</v>
      </c>
      <c r="D18" s="148"/>
      <c r="E18" s="103" t="str">
        <f>IF(E17="","",IF(E17=37000,"Correct!","Try again!"))</f>
        <v>Correct!</v>
      </c>
      <c r="F18" s="148"/>
      <c r="G18" s="103" t="str">
        <f>IF(G17="","",IF(G17=200000,"Correct!","Try again!"))</f>
        <v>Correct!</v>
      </c>
      <c r="H18" s="148"/>
      <c r="I18" s="148"/>
      <c r="J18" s="103" t="str">
        <f>IF(J17="","",IF(J17=147000,"Correct!","Try again!"))</f>
        <v>Correct!</v>
      </c>
      <c r="K18" s="148"/>
      <c r="L18" s="148"/>
      <c r="M18" s="103" t="str">
        <f>IF(M17="","",IF(M17=100000,"Correct!","Try again!"))</f>
        <v>Correct!</v>
      </c>
      <c r="N18" s="148"/>
      <c r="O18" s="103" t="str">
        <f>IF(O17="","",IF(O17=13400,"Correct!","Try again!"))</f>
        <v/>
      </c>
      <c r="P18" s="149"/>
      <c r="Q18" s="143"/>
    </row>
    <row r="19" spans="1:17" x14ac:dyDescent="0.2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</row>
    <row r="20" spans="1:17" x14ac:dyDescent="0.2">
      <c r="A20" s="230" t="s">
        <v>93</v>
      </c>
      <c r="B20" s="230"/>
      <c r="C20" s="230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4"/>
    </row>
    <row r="21" spans="1:17" x14ac:dyDescent="0.2">
      <c r="A21" s="147" t="s">
        <v>94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4"/>
    </row>
    <row r="22" spans="1:17" x14ac:dyDescent="0.2">
      <c r="A22" s="148"/>
      <c r="B22" s="148"/>
      <c r="C22" s="137">
        <v>500000</v>
      </c>
      <c r="D22" s="152" t="s">
        <v>29</v>
      </c>
      <c r="E22" s="133">
        <f>C17</f>
        <v>10000</v>
      </c>
      <c r="F22" s="152" t="s">
        <v>29</v>
      </c>
      <c r="G22" s="133">
        <f>E17</f>
        <v>37000</v>
      </c>
      <c r="H22" s="153" t="s">
        <v>29</v>
      </c>
      <c r="I22" s="226">
        <f>G17</f>
        <v>200000</v>
      </c>
      <c r="J22" s="226"/>
      <c r="K22" s="157" t="s">
        <v>30</v>
      </c>
      <c r="L22" s="228">
        <f>SUM(C22:J22)</f>
        <v>747000</v>
      </c>
      <c r="M22" s="228"/>
      <c r="N22" s="225" t="str">
        <f>IF(L22="","",IF(L22=747000,"&lt;--Correct!","&lt;--Try again!"))</f>
        <v>&lt;--Correct!</v>
      </c>
      <c r="O22" s="225"/>
      <c r="P22" s="148"/>
      <c r="Q22" s="144"/>
    </row>
    <row r="23" spans="1:17" x14ac:dyDescent="0.2">
      <c r="A23" s="147" t="s">
        <v>95</v>
      </c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4"/>
    </row>
    <row r="24" spans="1:17" x14ac:dyDescent="0.2">
      <c r="A24" s="148"/>
      <c r="B24" s="148"/>
      <c r="C24" s="137">
        <v>200000</v>
      </c>
      <c r="D24" s="152" t="s">
        <v>29</v>
      </c>
      <c r="E24" s="133">
        <f>J17</f>
        <v>147000</v>
      </c>
      <c r="F24" s="158" t="s">
        <v>30</v>
      </c>
      <c r="G24" s="137">
        <f>SUM(C24:E24)</f>
        <v>347000</v>
      </c>
      <c r="H24" s="148"/>
      <c r="I24" s="225" t="str">
        <f>IF(G24="","",IF(G24=347000,"&lt;--Correct!","&lt;--Try again!"))</f>
        <v>&lt;--Correct!</v>
      </c>
      <c r="J24" s="225"/>
      <c r="K24" s="148"/>
      <c r="L24" s="148"/>
      <c r="M24" s="148"/>
      <c r="N24" s="148"/>
      <c r="O24" s="148"/>
      <c r="P24" s="148"/>
      <c r="Q24" s="144"/>
    </row>
    <row r="25" spans="1:17" x14ac:dyDescent="0.2">
      <c r="A25" s="147" t="s">
        <v>96</v>
      </c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4"/>
    </row>
    <row r="26" spans="1:17" x14ac:dyDescent="0.2">
      <c r="A26" s="148"/>
      <c r="B26" s="148"/>
      <c r="C26" s="137">
        <f>L22</f>
        <v>747000</v>
      </c>
      <c r="D26" s="159" t="s">
        <v>69</v>
      </c>
      <c r="E26" s="133">
        <f>G24</f>
        <v>347000</v>
      </c>
      <c r="F26" s="158" t="s">
        <v>30</v>
      </c>
      <c r="G26" s="137">
        <f>C26-E26</f>
        <v>400000</v>
      </c>
      <c r="H26" s="148"/>
      <c r="I26" s="225" t="str">
        <f>IF(G26="","",IF(G26=400000,"&lt;--Correct!","&lt;--Try again!"))</f>
        <v>&lt;--Correct!</v>
      </c>
      <c r="J26" s="225"/>
      <c r="K26" s="148"/>
      <c r="L26" s="148"/>
      <c r="M26" s="148"/>
      <c r="N26" s="148"/>
      <c r="O26" s="148"/>
      <c r="P26" s="148"/>
      <c r="Q26" s="144"/>
    </row>
    <row r="27" spans="1:17" x14ac:dyDescent="0.2">
      <c r="A27" s="150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4"/>
    </row>
    <row r="28" spans="1:17" x14ac:dyDescent="0.2">
      <c r="A28" s="160"/>
      <c r="B28" s="160"/>
      <c r="C28" s="161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44"/>
      <c r="Q28" s="144"/>
    </row>
    <row r="29" spans="1:17" x14ac:dyDescent="0.2">
      <c r="A29" s="162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44"/>
      <c r="Q29" s="144"/>
    </row>
    <row r="30" spans="1:17" x14ac:dyDescent="0.2">
      <c r="A30" s="31"/>
      <c r="B30" s="31"/>
      <c r="C30" s="53"/>
      <c r="D30" s="54"/>
      <c r="E30" s="55"/>
      <c r="F30" s="56"/>
      <c r="G30" s="32"/>
      <c r="H30" s="31"/>
      <c r="I30" s="31"/>
      <c r="J30" s="31"/>
      <c r="K30" s="31"/>
      <c r="L30" s="31"/>
      <c r="M30" s="31"/>
      <c r="N30" s="31"/>
      <c r="O30" s="31"/>
      <c r="P30"/>
      <c r="Q30"/>
    </row>
    <row r="31" spans="1:17" x14ac:dyDescent="0.2">
      <c r="A31" s="31"/>
      <c r="B31" s="31"/>
      <c r="C31" s="31"/>
    </row>
    <row r="32" spans="1:17" x14ac:dyDescent="0.2">
      <c r="A32" s="15"/>
      <c r="B32" s="16"/>
      <c r="C32" s="16"/>
    </row>
    <row r="33" spans="1:3" x14ac:dyDescent="0.2">
      <c r="A33" s="17"/>
      <c r="B33" s="16"/>
      <c r="C33" s="16"/>
    </row>
    <row r="34" spans="1:3" x14ac:dyDescent="0.2">
      <c r="A34" s="17"/>
      <c r="B34" s="16"/>
      <c r="C34" s="16"/>
    </row>
    <row r="35" spans="1:3" x14ac:dyDescent="0.2">
      <c r="A35" s="17"/>
      <c r="B35" s="16"/>
      <c r="C35" s="16"/>
    </row>
    <row r="36" spans="1:3" x14ac:dyDescent="0.2">
      <c r="A36" s="19"/>
      <c r="B36" s="18"/>
      <c r="C36" s="18"/>
    </row>
    <row r="37" spans="1:3" x14ac:dyDescent="0.2">
      <c r="A37" s="34"/>
      <c r="B37" s="21"/>
      <c r="C37" s="21"/>
    </row>
    <row r="38" spans="1:3" x14ac:dyDescent="0.2">
      <c r="A38" s="19"/>
      <c r="B38" s="22"/>
      <c r="C38" s="22"/>
    </row>
    <row r="39" spans="1:3" x14ac:dyDescent="0.2">
      <c r="A39" s="19"/>
      <c r="B39" s="21"/>
      <c r="C39" s="21"/>
    </row>
    <row r="40" spans="1:3" x14ac:dyDescent="0.2">
      <c r="A40" s="19"/>
      <c r="B40" s="22"/>
      <c r="C40" s="22"/>
    </row>
    <row r="41" spans="1:3" x14ac:dyDescent="0.2">
      <c r="A41" s="19"/>
      <c r="B41" s="22"/>
      <c r="C41" s="22"/>
    </row>
    <row r="42" spans="1:3" x14ac:dyDescent="0.2">
      <c r="A42" s="19"/>
      <c r="B42" s="22"/>
      <c r="C42" s="22"/>
    </row>
    <row r="43" spans="1:3" x14ac:dyDescent="0.2">
      <c r="A43" s="19"/>
      <c r="B43" s="22"/>
      <c r="C43" s="22"/>
    </row>
    <row r="44" spans="1:3" x14ac:dyDescent="0.2">
      <c r="A44" s="19"/>
      <c r="B44" s="22"/>
      <c r="C44" s="22"/>
    </row>
    <row r="45" spans="1:3" x14ac:dyDescent="0.2">
      <c r="A45" s="19"/>
      <c r="B45" s="22"/>
      <c r="C45" s="22"/>
    </row>
    <row r="46" spans="1:3" x14ac:dyDescent="0.2">
      <c r="A46" s="19"/>
      <c r="B46" s="21"/>
      <c r="C46" s="21"/>
    </row>
  </sheetData>
  <sheetProtection algorithmName="SHA-512" hashValue="+ClUnmboWu34XZ9ITqxw4y3tcLoW4Az7USURLc8yJx8invTOFla5tbWDewG7gwPC9RZYjC4K8Ori8H0jfHEvwQ==" saltValue="PNYFLZJ/ZXasCv+WMPrxow==" spinCount="100000" sheet="1" objects="1" scenarios="1" selectLockedCells="1"/>
  <mergeCells count="14">
    <mergeCell ref="A5:C5"/>
    <mergeCell ref="A20:C20"/>
    <mergeCell ref="B7:G7"/>
    <mergeCell ref="I7:J7"/>
    <mergeCell ref="D3:G3"/>
    <mergeCell ref="N22:O22"/>
    <mergeCell ref="I24:J24"/>
    <mergeCell ref="D2:G2"/>
    <mergeCell ref="D1:G1"/>
    <mergeCell ref="I26:J26"/>
    <mergeCell ref="I22:J22"/>
    <mergeCell ref="L7:O7"/>
    <mergeCell ref="L6:O6"/>
    <mergeCell ref="L22:M22"/>
  </mergeCells>
  <phoneticPr fontId="5" type="noConversion"/>
  <dataValidations count="1">
    <dataValidation type="list" allowBlank="1" showInputMessage="1" showErrorMessage="1" sqref="N17:O17 D10:D17 L10:L17 I10:I17 F10:F17 B10:B17" xr:uid="{00000000-0002-0000-0400-000000000000}">
      <formula1>"+,-,N/A"</formula1>
    </dataValidation>
  </dataValidations>
  <printOptions horizontalCentered="1" gridLinesSet="0"/>
  <pageMargins left="0.75" right="0.75" top="1" bottom="1" header="0.5" footer="0.5"/>
  <pageSetup scale="110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G25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4" width="12.7109375" customWidth="1"/>
  </cols>
  <sheetData>
    <row r="1" spans="1:7" x14ac:dyDescent="0.2">
      <c r="A1" s="222" t="s">
        <v>77</v>
      </c>
      <c r="B1" s="222"/>
      <c r="C1" s="222"/>
      <c r="D1" s="23"/>
      <c r="E1" s="23"/>
    </row>
    <row r="3" spans="1:7" x14ac:dyDescent="0.2">
      <c r="A3" s="174"/>
      <c r="B3" s="214" t="s">
        <v>78</v>
      </c>
      <c r="C3" s="214"/>
      <c r="D3" s="214"/>
      <c r="E3" s="214"/>
      <c r="F3" s="214"/>
      <c r="G3" s="7"/>
    </row>
    <row r="4" spans="1:7" x14ac:dyDescent="0.2">
      <c r="A4" s="174"/>
      <c r="B4" s="8"/>
      <c r="C4" s="8"/>
      <c r="D4" s="8"/>
      <c r="E4" s="8"/>
      <c r="F4" s="8"/>
      <c r="G4" s="7"/>
    </row>
    <row r="5" spans="1:7" x14ac:dyDescent="0.2">
      <c r="A5" s="174"/>
      <c r="B5" s="247" t="s">
        <v>160</v>
      </c>
      <c r="C5" s="217"/>
      <c r="D5" s="217"/>
      <c r="E5" s="217"/>
      <c r="F5" s="110">
        <v>500000</v>
      </c>
      <c r="G5" s="7"/>
    </row>
    <row r="6" spans="1:7" x14ac:dyDescent="0.2">
      <c r="A6" s="174"/>
      <c r="B6" s="247" t="s">
        <v>161</v>
      </c>
      <c r="C6" s="217"/>
      <c r="D6" s="217"/>
      <c r="E6" s="217"/>
      <c r="F6" s="111">
        <v>200000</v>
      </c>
      <c r="G6" s="7"/>
    </row>
    <row r="7" spans="1:7" x14ac:dyDescent="0.2">
      <c r="A7" s="174"/>
      <c r="B7" s="217"/>
      <c r="C7" s="217"/>
      <c r="D7" s="217"/>
      <c r="E7" s="217"/>
      <c r="F7" s="9"/>
      <c r="G7" s="7"/>
    </row>
    <row r="8" spans="1:7" x14ac:dyDescent="0.2">
      <c r="A8" s="174"/>
      <c r="B8" s="248" t="s">
        <v>162</v>
      </c>
      <c r="C8" s="231"/>
      <c r="D8" s="231"/>
      <c r="E8" s="231"/>
      <c r="F8" s="9"/>
      <c r="G8" s="7"/>
    </row>
    <row r="9" spans="1:7" x14ac:dyDescent="0.2">
      <c r="A9" s="174"/>
      <c r="B9" s="217" t="s">
        <v>79</v>
      </c>
      <c r="C9" s="217"/>
      <c r="D9" s="217"/>
      <c r="E9" s="217"/>
      <c r="F9" s="111">
        <v>100000</v>
      </c>
      <c r="G9" s="7"/>
    </row>
    <row r="10" spans="1:7" x14ac:dyDescent="0.2">
      <c r="A10" s="174"/>
      <c r="B10" s="217" t="s">
        <v>80</v>
      </c>
      <c r="C10" s="217"/>
      <c r="D10" s="217"/>
      <c r="E10" s="217"/>
      <c r="F10" s="111">
        <v>120000</v>
      </c>
      <c r="G10" s="7"/>
    </row>
    <row r="11" spans="1:7" x14ac:dyDescent="0.2">
      <c r="A11" s="174"/>
      <c r="B11" s="217" t="s">
        <v>81</v>
      </c>
      <c r="C11" s="217"/>
      <c r="D11" s="217"/>
      <c r="E11" s="217"/>
      <c r="F11" s="111">
        <v>200000</v>
      </c>
      <c r="G11" s="7"/>
    </row>
    <row r="12" spans="1:7" x14ac:dyDescent="0.2">
      <c r="A12" s="174"/>
      <c r="B12" s="217" t="s">
        <v>82</v>
      </c>
      <c r="C12" s="217"/>
      <c r="D12" s="217"/>
      <c r="E12" s="217"/>
      <c r="F12" s="111">
        <v>30000</v>
      </c>
      <c r="G12" s="7"/>
    </row>
    <row r="13" spans="1:7" x14ac:dyDescent="0.2">
      <c r="A13" s="174"/>
      <c r="B13" s="217" t="s">
        <v>83</v>
      </c>
      <c r="C13" s="217"/>
      <c r="D13" s="217"/>
      <c r="E13" s="217"/>
      <c r="F13" s="111">
        <v>3000</v>
      </c>
      <c r="G13" s="7"/>
    </row>
    <row r="14" spans="1:7" x14ac:dyDescent="0.2">
      <c r="A14" s="174"/>
      <c r="B14" s="217" t="s">
        <v>84</v>
      </c>
      <c r="C14" s="217"/>
      <c r="D14" s="217"/>
      <c r="E14" s="217"/>
      <c r="F14" s="52" t="s">
        <v>15</v>
      </c>
      <c r="G14" s="7"/>
    </row>
    <row r="15" spans="1:7" x14ac:dyDescent="0.2">
      <c r="A15" s="174"/>
      <c r="B15" s="217" t="s">
        <v>85</v>
      </c>
      <c r="C15" s="217"/>
      <c r="D15" s="217"/>
      <c r="E15" s="217"/>
      <c r="F15" s="139">
        <v>3000</v>
      </c>
      <c r="G15" s="7"/>
    </row>
    <row r="16" spans="1:7" x14ac:dyDescent="0.2">
      <c r="A16" s="174"/>
      <c r="B16" s="217" t="s">
        <v>86</v>
      </c>
      <c r="C16" s="217"/>
      <c r="D16" s="217"/>
      <c r="E16" s="217"/>
      <c r="F16" s="111">
        <v>10000</v>
      </c>
      <c r="G16" s="7"/>
    </row>
    <row r="17" spans="1:7" x14ac:dyDescent="0.2">
      <c r="A17" s="174"/>
      <c r="B17" s="217" t="s">
        <v>87</v>
      </c>
      <c r="C17" s="217"/>
      <c r="D17" s="217"/>
      <c r="E17" s="217"/>
      <c r="F17" s="111">
        <v>7000</v>
      </c>
      <c r="G17" s="7"/>
    </row>
    <row r="18" spans="1:7" x14ac:dyDescent="0.2">
      <c r="A18" s="174"/>
      <c r="B18" s="217" t="s">
        <v>88</v>
      </c>
      <c r="C18" s="217"/>
      <c r="D18" s="217"/>
      <c r="E18" s="217"/>
      <c r="F18" s="52" t="s">
        <v>15</v>
      </c>
      <c r="G18" s="7"/>
    </row>
    <row r="19" spans="1:7" x14ac:dyDescent="0.2">
      <c r="A19" s="174"/>
      <c r="B19" s="217" t="s">
        <v>89</v>
      </c>
      <c r="C19" s="217"/>
      <c r="D19" s="217"/>
      <c r="E19" s="217"/>
      <c r="F19" s="111">
        <v>5000</v>
      </c>
      <c r="G19" s="7"/>
    </row>
    <row r="20" spans="1:7" x14ac:dyDescent="0.2">
      <c r="A20" s="174"/>
      <c r="B20" s="8"/>
      <c r="C20" s="8"/>
      <c r="D20" s="8"/>
      <c r="E20" s="8"/>
      <c r="F20" s="9"/>
      <c r="G20" s="7"/>
    </row>
    <row r="21" spans="1:7" x14ac:dyDescent="0.2">
      <c r="B21" s="27"/>
      <c r="C21" s="27"/>
      <c r="D21" s="27"/>
      <c r="E21" s="27"/>
      <c r="F21" s="28"/>
    </row>
    <row r="22" spans="1:7" x14ac:dyDescent="0.2">
      <c r="B22" s="27"/>
      <c r="C22" s="27"/>
      <c r="D22" s="27"/>
      <c r="E22" s="27"/>
      <c r="F22" s="28"/>
    </row>
    <row r="23" spans="1:7" x14ac:dyDescent="0.2">
      <c r="B23" s="29"/>
      <c r="C23" s="29"/>
      <c r="D23" s="29"/>
      <c r="E23" s="29"/>
      <c r="F23" s="28"/>
    </row>
    <row r="24" spans="1:7" x14ac:dyDescent="0.2">
      <c r="B24" s="27"/>
      <c r="C24" s="27"/>
      <c r="D24" s="27"/>
      <c r="E24" s="27"/>
      <c r="F24" s="28"/>
    </row>
    <row r="25" spans="1:7" x14ac:dyDescent="0.2">
      <c r="B25" s="27"/>
      <c r="C25" s="27"/>
      <c r="D25" s="27"/>
      <c r="E25" s="27"/>
      <c r="F25" s="28"/>
    </row>
  </sheetData>
  <sheetProtection algorithmName="SHA-512" hashValue="a35GQ/6oS+hA1K9IWqzPw+BpnhwehzX3ZWKnRmd/xcET4gWXlYH4ZvhCheyQ8hDZ+qZqVdnY8heZVxHxVVlQDQ==" saltValue="u4beDM+NnMfUKvGx9Qr2ZA==" spinCount="100000" sheet="1" objects="1" scenarios="1" selectLockedCells="1" selectUnlockedCells="1"/>
  <mergeCells count="17">
    <mergeCell ref="B15:E15"/>
    <mergeCell ref="B16:E16"/>
    <mergeCell ref="B17:E17"/>
    <mergeCell ref="B18:E18"/>
    <mergeCell ref="B19:E19"/>
    <mergeCell ref="B14:E14"/>
    <mergeCell ref="B3:F3"/>
    <mergeCell ref="A1:C1"/>
    <mergeCell ref="B5:E5"/>
    <mergeCell ref="B6:E6"/>
    <mergeCell ref="B7:E7"/>
    <mergeCell ref="B8:E8"/>
    <mergeCell ref="B9:E9"/>
    <mergeCell ref="B10:E10"/>
    <mergeCell ref="B11:E11"/>
    <mergeCell ref="B12:E12"/>
    <mergeCell ref="B13:E13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autoPageBreaks="0" fitToPage="1"/>
  </sheetPr>
  <dimension ref="A1:BK60"/>
  <sheetViews>
    <sheetView workbookViewId="0">
      <selection activeCell="C1" sqref="C1"/>
    </sheetView>
  </sheetViews>
  <sheetFormatPr defaultRowHeight="12.75" x14ac:dyDescent="0.2"/>
  <cols>
    <col min="1" max="1" width="22.28515625" customWidth="1"/>
    <col min="2" max="2" width="0.7109375" customWidth="1"/>
    <col min="3" max="4" width="8.85546875" customWidth="1"/>
    <col min="5" max="5" width="0.7109375" style="4" customWidth="1"/>
    <col min="6" max="7" width="8.85546875" style="4" customWidth="1"/>
    <col min="8" max="8" width="0.7109375" style="4" customWidth="1"/>
    <col min="9" max="10" width="8.85546875" style="4" customWidth="1"/>
    <col min="11" max="11" width="0.7109375" style="4" customWidth="1"/>
    <col min="12" max="13" width="8.85546875" style="4" customWidth="1"/>
    <col min="14" max="14" width="0.7109375" style="4" customWidth="1"/>
    <col min="15" max="16" width="8.85546875" style="4" customWidth="1"/>
    <col min="17" max="17" width="0.7109375" style="4" customWidth="1"/>
    <col min="18" max="19" width="8.85546875" style="4" customWidth="1"/>
    <col min="20" max="20" width="1.5703125" style="4" customWidth="1"/>
    <col min="21" max="22" width="8.85546875" style="4" customWidth="1"/>
    <col min="23" max="23" width="0.7109375" style="4" customWidth="1"/>
    <col min="24" max="25" width="8.85546875" style="4" customWidth="1"/>
    <col min="26" max="26" width="0.7109375" style="4" customWidth="1"/>
    <col min="27" max="28" width="8.85546875" style="4" customWidth="1"/>
    <col min="29" max="29" width="0.7109375" style="4" customWidth="1"/>
    <col min="30" max="31" width="8.85546875" style="4" customWidth="1"/>
    <col min="32" max="32" width="0.7109375" style="4" customWidth="1"/>
    <col min="33" max="34" width="8.85546875" style="4" customWidth="1"/>
    <col min="35" max="35" width="1.28515625" style="4" customWidth="1"/>
    <col min="36" max="37" width="8.85546875" style="4" customWidth="1"/>
    <col min="38" max="38" width="0.7109375" style="4" customWidth="1"/>
    <col min="39" max="40" width="8.85546875" style="4" customWidth="1"/>
    <col min="41" max="63" width="9.140625" style="4"/>
  </cols>
  <sheetData>
    <row r="1" spans="1:47" x14ac:dyDescent="0.2">
      <c r="A1" s="144"/>
      <c r="B1" s="250" t="s">
        <v>0</v>
      </c>
      <c r="C1" s="251" t="s">
        <v>1</v>
      </c>
      <c r="D1" s="249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</row>
    <row r="2" spans="1:47" x14ac:dyDescent="0.2">
      <c r="A2" s="144"/>
      <c r="B2" s="250" t="s">
        <v>3</v>
      </c>
      <c r="C2" s="251" t="s">
        <v>5</v>
      </c>
      <c r="D2" s="249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</row>
    <row r="3" spans="1:47" x14ac:dyDescent="0.2">
      <c r="A3" s="249"/>
      <c r="B3" s="253"/>
      <c r="C3" s="284" t="s">
        <v>101</v>
      </c>
      <c r="D3" s="284"/>
      <c r="E3" s="284"/>
      <c r="F3" s="284"/>
      <c r="G3" s="284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</row>
    <row r="4" spans="1:47" x14ac:dyDescent="0.2">
      <c r="A4" s="249"/>
      <c r="B4" s="253"/>
      <c r="C4" s="254"/>
      <c r="D4" s="249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</row>
    <row r="5" spans="1:47" x14ac:dyDescent="0.2">
      <c r="A5" s="255" t="s">
        <v>27</v>
      </c>
      <c r="B5" s="252"/>
      <c r="C5" s="256" t="s">
        <v>7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7" t="s">
        <v>30</v>
      </c>
      <c r="U5" s="256" t="s">
        <v>10</v>
      </c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7" t="s">
        <v>29</v>
      </c>
      <c r="AJ5" s="256" t="s">
        <v>12</v>
      </c>
      <c r="AK5" s="256"/>
      <c r="AL5" s="256"/>
      <c r="AM5" s="256"/>
      <c r="AN5" s="256"/>
      <c r="AO5" s="252"/>
      <c r="AP5" s="252"/>
      <c r="AQ5" s="252"/>
      <c r="AR5" s="252"/>
      <c r="AS5" s="252"/>
      <c r="AT5" s="252"/>
      <c r="AU5" s="252"/>
    </row>
    <row r="6" spans="1:47" ht="26.25" customHeight="1" x14ac:dyDescent="0.2">
      <c r="A6" s="258"/>
      <c r="B6" s="258"/>
      <c r="C6" s="259" t="s">
        <v>4</v>
      </c>
      <c r="D6" s="259"/>
      <c r="E6" s="260"/>
      <c r="F6" s="261" t="s">
        <v>8</v>
      </c>
      <c r="G6" s="261"/>
      <c r="H6" s="260"/>
      <c r="I6" s="261" t="s">
        <v>6</v>
      </c>
      <c r="J6" s="261"/>
      <c r="K6" s="260"/>
      <c r="L6" s="261" t="s">
        <v>20</v>
      </c>
      <c r="M6" s="261"/>
      <c r="N6" s="260"/>
      <c r="O6" s="261" t="s">
        <v>9</v>
      </c>
      <c r="P6" s="261"/>
      <c r="Q6" s="260"/>
      <c r="R6" s="261" t="s">
        <v>28</v>
      </c>
      <c r="S6" s="261"/>
      <c r="T6" s="260"/>
      <c r="U6" s="261" t="s">
        <v>21</v>
      </c>
      <c r="V6" s="261"/>
      <c r="W6" s="260"/>
      <c r="X6" s="261" t="s">
        <v>11</v>
      </c>
      <c r="Y6" s="261"/>
      <c r="Z6" s="260"/>
      <c r="AA6" s="261" t="s">
        <v>22</v>
      </c>
      <c r="AB6" s="261"/>
      <c r="AC6" s="260"/>
      <c r="AD6" s="261" t="s">
        <v>23</v>
      </c>
      <c r="AE6" s="261"/>
      <c r="AF6" s="260"/>
      <c r="AG6" s="261" t="s">
        <v>24</v>
      </c>
      <c r="AH6" s="261"/>
      <c r="AI6" s="260"/>
      <c r="AJ6" s="285" t="s">
        <v>149</v>
      </c>
      <c r="AK6" s="261"/>
      <c r="AL6" s="260"/>
      <c r="AM6" s="261" t="s">
        <v>14</v>
      </c>
      <c r="AN6" s="261"/>
      <c r="AO6" s="252"/>
      <c r="AP6" s="252"/>
      <c r="AQ6" s="252"/>
      <c r="AR6" s="252"/>
      <c r="AS6" s="252"/>
      <c r="AT6" s="252"/>
      <c r="AU6" s="252"/>
    </row>
    <row r="7" spans="1:47" x14ac:dyDescent="0.2">
      <c r="A7" s="262"/>
      <c r="B7" s="262"/>
      <c r="C7" s="263" t="s">
        <v>31</v>
      </c>
      <c r="D7" s="263" t="s">
        <v>32</v>
      </c>
      <c r="E7" s="252"/>
      <c r="F7" s="263" t="s">
        <v>31</v>
      </c>
      <c r="G7" s="263" t="s">
        <v>32</v>
      </c>
      <c r="H7" s="252"/>
      <c r="I7" s="263" t="s">
        <v>31</v>
      </c>
      <c r="J7" s="263" t="s">
        <v>32</v>
      </c>
      <c r="K7" s="252"/>
      <c r="L7" s="263" t="s">
        <v>31</v>
      </c>
      <c r="M7" s="263" t="s">
        <v>32</v>
      </c>
      <c r="N7" s="252"/>
      <c r="O7" s="263" t="s">
        <v>31</v>
      </c>
      <c r="P7" s="263" t="s">
        <v>32</v>
      </c>
      <c r="Q7" s="252"/>
      <c r="R7" s="263" t="s">
        <v>31</v>
      </c>
      <c r="S7" s="263" t="s">
        <v>32</v>
      </c>
      <c r="T7" s="252"/>
      <c r="U7" s="264" t="s">
        <v>33</v>
      </c>
      <c r="V7" s="264" t="s">
        <v>34</v>
      </c>
      <c r="W7" s="252"/>
      <c r="X7" s="264" t="s">
        <v>33</v>
      </c>
      <c r="Y7" s="264" t="s">
        <v>34</v>
      </c>
      <c r="Z7" s="252"/>
      <c r="AA7" s="264" t="s">
        <v>33</v>
      </c>
      <c r="AB7" s="264" t="s">
        <v>34</v>
      </c>
      <c r="AC7" s="252"/>
      <c r="AD7" s="264" t="s">
        <v>33</v>
      </c>
      <c r="AE7" s="264" t="s">
        <v>34</v>
      </c>
      <c r="AF7" s="252"/>
      <c r="AG7" s="264" t="s">
        <v>33</v>
      </c>
      <c r="AH7" s="264" t="s">
        <v>34</v>
      </c>
      <c r="AI7" s="252"/>
      <c r="AJ7" s="264" t="s">
        <v>33</v>
      </c>
      <c r="AK7" s="264" t="s">
        <v>34</v>
      </c>
      <c r="AL7" s="252"/>
      <c r="AM7" s="264" t="s">
        <v>33</v>
      </c>
      <c r="AN7" s="264" t="s">
        <v>34</v>
      </c>
      <c r="AO7" s="252"/>
      <c r="AP7" s="252"/>
      <c r="AQ7" s="252"/>
      <c r="AR7" s="252"/>
      <c r="AS7" s="252"/>
      <c r="AT7" s="252"/>
      <c r="AU7" s="252"/>
    </row>
    <row r="8" spans="1:47" x14ac:dyDescent="0.2">
      <c r="A8" s="265" t="s">
        <v>26</v>
      </c>
      <c r="B8" s="262"/>
      <c r="C8" s="266">
        <v>14300</v>
      </c>
      <c r="D8" s="267"/>
      <c r="E8" s="268">
        <v>285400</v>
      </c>
      <c r="F8" s="269">
        <v>285400</v>
      </c>
      <c r="G8" s="269"/>
      <c r="H8" s="268"/>
      <c r="I8" s="269">
        <v>199700</v>
      </c>
      <c r="J8" s="269"/>
      <c r="K8" s="268"/>
      <c r="L8" s="269">
        <v>31600</v>
      </c>
      <c r="M8" s="269"/>
      <c r="N8" s="268"/>
      <c r="O8" s="269">
        <v>35800</v>
      </c>
      <c r="P8" s="269"/>
      <c r="Q8" s="268"/>
      <c r="R8" s="269">
        <v>224100</v>
      </c>
      <c r="S8" s="269"/>
      <c r="T8" s="268"/>
      <c r="U8" s="269"/>
      <c r="V8" s="269">
        <v>125000</v>
      </c>
      <c r="W8" s="268"/>
      <c r="X8" s="269"/>
      <c r="Y8" s="269">
        <v>111800</v>
      </c>
      <c r="Z8" s="268"/>
      <c r="AA8" s="269"/>
      <c r="AB8" s="269">
        <v>75700</v>
      </c>
      <c r="AC8" s="268"/>
      <c r="AD8" s="269"/>
      <c r="AE8" s="269">
        <v>323600</v>
      </c>
      <c r="AF8" s="268"/>
      <c r="AG8" s="269"/>
      <c r="AH8" s="269">
        <v>10100</v>
      </c>
      <c r="AI8" s="268"/>
      <c r="AJ8" s="269"/>
      <c r="AK8" s="269">
        <v>101800</v>
      </c>
      <c r="AL8" s="268"/>
      <c r="AM8" s="269"/>
      <c r="AN8" s="269">
        <v>42900</v>
      </c>
      <c r="AO8" s="252"/>
      <c r="AP8" s="252"/>
      <c r="AQ8" s="252"/>
      <c r="AR8" s="252"/>
      <c r="AS8" s="252"/>
      <c r="AT8" s="252"/>
      <c r="AU8" s="252"/>
    </row>
    <row r="9" spans="1:47" x14ac:dyDescent="0.2">
      <c r="A9" s="270" t="s">
        <v>38</v>
      </c>
      <c r="B9" s="271"/>
      <c r="C9" s="272"/>
      <c r="D9" s="272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>
        <v>15000</v>
      </c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>
        <v>15000</v>
      </c>
      <c r="AF9" s="268"/>
      <c r="AG9" s="268"/>
      <c r="AH9" s="268"/>
      <c r="AI9" s="268"/>
      <c r="AJ9" s="268"/>
      <c r="AK9" s="268"/>
      <c r="AL9" s="268"/>
      <c r="AM9" s="268"/>
      <c r="AN9" s="268"/>
      <c r="AO9" s="252"/>
      <c r="AP9" s="252"/>
      <c r="AQ9" s="252"/>
      <c r="AR9" s="252"/>
      <c r="AS9" s="252"/>
      <c r="AT9" s="252"/>
      <c r="AU9" s="252"/>
    </row>
    <row r="10" spans="1:47" x14ac:dyDescent="0.2">
      <c r="A10" s="270" t="s">
        <v>39</v>
      </c>
      <c r="B10" s="273"/>
      <c r="C10" s="272"/>
      <c r="D10" s="272">
        <v>7000</v>
      </c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>
        <v>7000</v>
      </c>
      <c r="V10" s="268"/>
      <c r="W10" s="268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8"/>
      <c r="AJ10" s="268"/>
      <c r="AK10" s="268"/>
      <c r="AL10" s="268"/>
      <c r="AM10" s="268"/>
      <c r="AN10" s="268"/>
      <c r="AO10" s="252"/>
      <c r="AP10" s="252"/>
      <c r="AQ10" s="252"/>
      <c r="AR10" s="252"/>
      <c r="AS10" s="252"/>
      <c r="AT10" s="252"/>
      <c r="AU10" s="252"/>
    </row>
    <row r="11" spans="1:47" x14ac:dyDescent="0.2">
      <c r="A11" s="270" t="s">
        <v>40</v>
      </c>
      <c r="B11" s="274"/>
      <c r="C11" s="275">
        <v>20000</v>
      </c>
      <c r="D11" s="272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  <c r="AA11" s="268"/>
      <c r="AB11" s="268"/>
      <c r="AC11" s="268"/>
      <c r="AD11" s="268"/>
      <c r="AE11" s="268"/>
      <c r="AF11" s="268"/>
      <c r="AG11" s="268"/>
      <c r="AH11" s="268"/>
      <c r="AI11" s="268"/>
      <c r="AJ11" s="268"/>
      <c r="AK11" s="268">
        <v>20000</v>
      </c>
      <c r="AL11" s="268"/>
      <c r="AM11" s="268"/>
      <c r="AN11" s="268"/>
      <c r="AO11" s="252"/>
      <c r="AP11" s="252"/>
      <c r="AQ11" s="252"/>
      <c r="AR11" s="252"/>
      <c r="AS11" s="252"/>
      <c r="AT11" s="252"/>
      <c r="AU11" s="252"/>
    </row>
    <row r="12" spans="1:47" x14ac:dyDescent="0.2">
      <c r="A12" s="270" t="s">
        <v>41</v>
      </c>
      <c r="B12" s="274"/>
      <c r="C12" s="276"/>
      <c r="D12" s="276">
        <v>8000</v>
      </c>
      <c r="E12" s="268"/>
      <c r="F12" s="277"/>
      <c r="G12" s="277"/>
      <c r="H12" s="268"/>
      <c r="I12" s="277"/>
      <c r="J12" s="277"/>
      <c r="K12" s="268"/>
      <c r="L12" s="277"/>
      <c r="M12" s="277"/>
      <c r="N12" s="268"/>
      <c r="O12" s="277">
        <v>8000</v>
      </c>
      <c r="P12" s="277"/>
      <c r="Q12" s="268"/>
      <c r="R12" s="277"/>
      <c r="S12" s="277"/>
      <c r="T12" s="268"/>
      <c r="U12" s="277"/>
      <c r="V12" s="277"/>
      <c r="W12" s="268"/>
      <c r="X12" s="277"/>
      <c r="Y12" s="277"/>
      <c r="Z12" s="268"/>
      <c r="AA12" s="277"/>
      <c r="AB12" s="277"/>
      <c r="AC12" s="268"/>
      <c r="AD12" s="277"/>
      <c r="AE12" s="277"/>
      <c r="AF12" s="268"/>
      <c r="AG12" s="277"/>
      <c r="AH12" s="277"/>
      <c r="AI12" s="268"/>
      <c r="AJ12" s="277"/>
      <c r="AK12" s="277"/>
      <c r="AL12" s="268"/>
      <c r="AM12" s="277"/>
      <c r="AN12" s="277"/>
      <c r="AO12" s="252"/>
      <c r="AP12" s="252"/>
      <c r="AQ12" s="252"/>
      <c r="AR12" s="252"/>
      <c r="AS12" s="252"/>
      <c r="AT12" s="252"/>
      <c r="AU12" s="252"/>
    </row>
    <row r="13" spans="1:47" ht="13.5" thickBot="1" x14ac:dyDescent="0.25">
      <c r="A13" s="278" t="s">
        <v>42</v>
      </c>
      <c r="B13" s="274"/>
      <c r="C13" s="279">
        <f>SUM(C8:C12)-SUM(D8:D12)</f>
        <v>19300</v>
      </c>
      <c r="D13" s="279"/>
      <c r="E13" s="268"/>
      <c r="F13" s="279">
        <f>SUM(F8:F12)-SUM(G8:G12)</f>
        <v>285400</v>
      </c>
      <c r="G13" s="280"/>
      <c r="H13" s="268"/>
      <c r="I13" s="279">
        <f>SUM(I8:I12)-SUM(J8:J12)</f>
        <v>199700</v>
      </c>
      <c r="J13" s="280"/>
      <c r="K13" s="268"/>
      <c r="L13" s="279">
        <f>SUM(L8:L12)-SUM(M8:M12)</f>
        <v>31600</v>
      </c>
      <c r="M13" s="280"/>
      <c r="N13" s="268"/>
      <c r="O13" s="279">
        <f>SUM(O8:O12)-SUM(P8:P12)</f>
        <v>58800</v>
      </c>
      <c r="P13" s="280"/>
      <c r="Q13" s="268"/>
      <c r="R13" s="279">
        <f>SUM(R8:R12)-SUM(S8:S12)</f>
        <v>224100</v>
      </c>
      <c r="S13" s="280"/>
      <c r="T13" s="268"/>
      <c r="U13" s="280"/>
      <c r="V13" s="279">
        <f>SUM(V8:V12)-SUM(U8:U12)</f>
        <v>118000</v>
      </c>
      <c r="W13" s="268"/>
      <c r="X13" s="280"/>
      <c r="Y13" s="279">
        <f>SUM(Y8:Y12)-SUM(X8:X12)</f>
        <v>111800</v>
      </c>
      <c r="Z13" s="268"/>
      <c r="AA13" s="280"/>
      <c r="AB13" s="279">
        <f>SUM(AB8:AB12)-SUM(AA8:AA12)</f>
        <v>75700</v>
      </c>
      <c r="AC13" s="268"/>
      <c r="AD13" s="280"/>
      <c r="AE13" s="279">
        <f>SUM(AE8:AE12)-SUM(AD8:AD12)</f>
        <v>338600</v>
      </c>
      <c r="AF13" s="268"/>
      <c r="AG13" s="280"/>
      <c r="AH13" s="279">
        <f>SUM(AH8:AH12)-SUM(AG8:AG12)</f>
        <v>10100</v>
      </c>
      <c r="AI13" s="268"/>
      <c r="AJ13" s="280"/>
      <c r="AK13" s="279">
        <f>SUM(AK8:AK12)-SUM(AJ8:AJ12)</f>
        <v>121800</v>
      </c>
      <c r="AL13" s="268"/>
      <c r="AM13" s="280"/>
      <c r="AN13" s="279">
        <f>SUM(AN8:AN12)-SUM(AM8:AM12)</f>
        <v>42900</v>
      </c>
      <c r="AO13" s="252"/>
      <c r="AP13" s="252"/>
      <c r="AQ13" s="252"/>
      <c r="AR13" s="252"/>
      <c r="AS13" s="252"/>
      <c r="AT13" s="252"/>
      <c r="AU13" s="252"/>
    </row>
    <row r="14" spans="1:47" ht="13.5" thickTop="1" x14ac:dyDescent="0.2">
      <c r="A14" s="249"/>
      <c r="B14" s="274"/>
      <c r="C14" s="272"/>
      <c r="D14" s="272"/>
      <c r="E14" s="252"/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</row>
    <row r="15" spans="1:47" x14ac:dyDescent="0.2">
      <c r="A15" s="249"/>
      <c r="B15" s="274"/>
      <c r="C15" s="275"/>
      <c r="D15" s="27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  <c r="U15" s="252"/>
      <c r="V15" s="252"/>
      <c r="W15" s="252"/>
      <c r="X15" s="252"/>
      <c r="Y15" s="252"/>
      <c r="Z15" s="252"/>
      <c r="AA15" s="252"/>
      <c r="AB15" s="252"/>
      <c r="AC15" s="252"/>
      <c r="AD15" s="252"/>
      <c r="AE15" s="252"/>
      <c r="AF15" s="252"/>
      <c r="AG15" s="252"/>
      <c r="AH15" s="252"/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</row>
    <row r="16" spans="1:47" x14ac:dyDescent="0.2">
      <c r="A16" s="249"/>
      <c r="B16" s="281"/>
      <c r="C16" s="282"/>
      <c r="D16" s="27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  <c r="U16" s="252"/>
      <c r="V16" s="252"/>
      <c r="W16" s="252"/>
      <c r="X16" s="252"/>
      <c r="Y16" s="252"/>
      <c r="Z16" s="252"/>
      <c r="AA16" s="252"/>
      <c r="AB16" s="252"/>
      <c r="AC16" s="252"/>
      <c r="AD16" s="252"/>
      <c r="AE16" s="252"/>
      <c r="AF16" s="252"/>
      <c r="AG16" s="252"/>
      <c r="AH16" s="252"/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</row>
    <row r="17" spans="1:47" x14ac:dyDescent="0.2">
      <c r="A17" s="249"/>
      <c r="B17" s="274"/>
      <c r="C17" s="275"/>
      <c r="D17" s="27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2"/>
      <c r="AE17" s="252"/>
      <c r="AF17" s="252"/>
      <c r="AG17" s="252"/>
      <c r="AH17" s="252"/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</row>
    <row r="18" spans="1:47" x14ac:dyDescent="0.2">
      <c r="A18" s="249"/>
      <c r="B18" s="273"/>
      <c r="C18" s="275"/>
      <c r="D18" s="27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</row>
    <row r="19" spans="1:47" x14ac:dyDescent="0.2">
      <c r="A19" s="249"/>
      <c r="B19" s="274"/>
      <c r="C19" s="275"/>
      <c r="D19" s="27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  <c r="Z19" s="252"/>
      <c r="AA19" s="252"/>
      <c r="AB19" s="252"/>
      <c r="AC19" s="252"/>
      <c r="AD19" s="252"/>
      <c r="AE19" s="252"/>
      <c r="AF19" s="252"/>
      <c r="AG19" s="252"/>
      <c r="AH19" s="252"/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</row>
    <row r="20" spans="1:47" x14ac:dyDescent="0.2">
      <c r="A20" s="249"/>
      <c r="B20" s="274"/>
      <c r="C20" s="282"/>
      <c r="D20" s="27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  <c r="U20" s="252"/>
      <c r="V20" s="252"/>
      <c r="W20" s="252"/>
      <c r="X20" s="252"/>
      <c r="Y20" s="252"/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</row>
    <row r="21" spans="1:47" x14ac:dyDescent="0.2">
      <c r="A21" s="249"/>
      <c r="B21" s="274"/>
      <c r="C21" s="275"/>
      <c r="D21" s="27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2"/>
      <c r="Y21" s="252"/>
      <c r="Z21" s="252"/>
      <c r="AA21" s="252"/>
      <c r="AB21" s="252"/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</row>
    <row r="22" spans="1:47" x14ac:dyDescent="0.2">
      <c r="A22" s="249"/>
      <c r="B22" s="274"/>
      <c r="C22" s="275"/>
      <c r="D22" s="27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2"/>
      <c r="AC22" s="252"/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</row>
    <row r="23" spans="1:47" x14ac:dyDescent="0.2">
      <c r="A23" s="249"/>
      <c r="B23" s="274"/>
      <c r="C23" s="275"/>
      <c r="D23" s="272"/>
      <c r="E23" s="252"/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</row>
    <row r="24" spans="1:47" x14ac:dyDescent="0.2">
      <c r="A24" s="249"/>
      <c r="B24" s="273"/>
      <c r="C24" s="275"/>
      <c r="D24" s="283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S24" s="252"/>
      <c r="T24" s="252"/>
      <c r="U24" s="252"/>
      <c r="V24" s="252"/>
      <c r="W24" s="252"/>
      <c r="X24" s="252"/>
      <c r="Y24" s="252"/>
      <c r="Z24" s="252"/>
      <c r="AA24" s="252"/>
      <c r="AB24" s="252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</row>
    <row r="25" spans="1:47" x14ac:dyDescent="0.2">
      <c r="A25" s="249"/>
      <c r="B25" s="274"/>
      <c r="C25" s="275"/>
      <c r="D25" s="283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</row>
    <row r="26" spans="1:47" x14ac:dyDescent="0.2">
      <c r="A26" s="249"/>
      <c r="B26" s="274"/>
      <c r="C26" s="249"/>
      <c r="D26" s="249"/>
      <c r="E26" s="249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</row>
    <row r="27" spans="1:47" x14ac:dyDescent="0.2">
      <c r="A27" s="249"/>
      <c r="B27" s="274"/>
      <c r="C27" s="249"/>
      <c r="D27" s="249"/>
      <c r="E27" s="249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2"/>
      <c r="AL27" s="252"/>
      <c r="AM27" s="252"/>
      <c r="AN27" s="252"/>
      <c r="AO27" s="252"/>
      <c r="AP27" s="252"/>
      <c r="AQ27" s="252"/>
      <c r="AR27" s="252"/>
      <c r="AS27" s="252"/>
      <c r="AT27" s="252"/>
      <c r="AU27" s="252"/>
    </row>
    <row r="28" spans="1:47" x14ac:dyDescent="0.2">
      <c r="A28" s="249"/>
      <c r="B28" s="281"/>
      <c r="C28" s="249"/>
      <c r="D28" s="249"/>
      <c r="E28" s="249"/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252"/>
      <c r="S28" s="252"/>
      <c r="T28" s="252"/>
      <c r="U28" s="252"/>
      <c r="V28" s="252"/>
      <c r="W28" s="252"/>
      <c r="X28" s="252"/>
      <c r="Y28" s="252"/>
      <c r="Z28" s="252"/>
      <c r="AA28" s="252"/>
      <c r="AB28" s="252"/>
      <c r="AC28" s="252"/>
      <c r="AD28" s="252"/>
      <c r="AE28" s="252"/>
      <c r="AF28" s="252"/>
      <c r="AG28" s="252"/>
      <c r="AH28" s="252"/>
      <c r="AI28" s="252"/>
      <c r="AJ28" s="252"/>
      <c r="AK28" s="252"/>
      <c r="AL28" s="252"/>
      <c r="AM28" s="252"/>
      <c r="AN28" s="252"/>
      <c r="AO28" s="252"/>
      <c r="AP28" s="252"/>
      <c r="AQ28" s="252"/>
      <c r="AR28" s="252"/>
      <c r="AS28" s="252"/>
      <c r="AT28" s="252"/>
      <c r="AU28" s="252"/>
    </row>
    <row r="29" spans="1:47" x14ac:dyDescent="0.2">
      <c r="A29" s="249"/>
      <c r="B29" s="249"/>
      <c r="C29" s="249"/>
      <c r="D29" s="249"/>
      <c r="E29" s="249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</row>
    <row r="30" spans="1:47" x14ac:dyDescent="0.2">
      <c r="A30" s="249"/>
      <c r="B30" s="249"/>
      <c r="C30" s="249"/>
      <c r="D30" s="249"/>
      <c r="E30" s="249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  <c r="S30" s="252"/>
      <c r="T30" s="252"/>
      <c r="U30" s="252"/>
      <c r="V30" s="252"/>
      <c r="W30" s="252"/>
      <c r="X30" s="252"/>
      <c r="Y30" s="252"/>
      <c r="Z30" s="252"/>
      <c r="AA30" s="252"/>
      <c r="AB30" s="252"/>
      <c r="AC30" s="252"/>
      <c r="AD30" s="252"/>
      <c r="AE30" s="252"/>
      <c r="AF30" s="252"/>
      <c r="AG30" s="252"/>
      <c r="AH30" s="252"/>
      <c r="AI30" s="252"/>
      <c r="AJ30" s="252"/>
      <c r="AK30" s="252"/>
      <c r="AL30" s="252"/>
      <c r="AM30" s="252"/>
      <c r="AN30" s="252"/>
      <c r="AO30" s="252"/>
      <c r="AP30" s="252"/>
      <c r="AQ30" s="252"/>
      <c r="AR30" s="252"/>
      <c r="AS30" s="252"/>
      <c r="AT30" s="252"/>
      <c r="AU30" s="252"/>
    </row>
    <row r="31" spans="1:47" x14ac:dyDescent="0.2">
      <c r="A31" s="249"/>
      <c r="B31" s="249"/>
      <c r="C31" s="249"/>
      <c r="D31" s="249"/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</row>
    <row r="32" spans="1:47" x14ac:dyDescent="0.2">
      <c r="A32" s="249"/>
      <c r="B32" s="249"/>
      <c r="C32" s="249"/>
      <c r="D32" s="249"/>
      <c r="E32" s="252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</row>
    <row r="33" spans="1:47" x14ac:dyDescent="0.2">
      <c r="A33" s="249"/>
      <c r="B33" s="249"/>
      <c r="C33" s="249"/>
      <c r="D33" s="249"/>
      <c r="E33" s="252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252"/>
      <c r="S33" s="252"/>
      <c r="T33" s="252"/>
      <c r="U33" s="252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52"/>
      <c r="AS33" s="252"/>
      <c r="AT33" s="252"/>
      <c r="AU33" s="252"/>
    </row>
    <row r="34" spans="1:47" x14ac:dyDescent="0.2">
      <c r="A34" s="249"/>
      <c r="B34" s="249"/>
      <c r="C34" s="249"/>
      <c r="D34" s="249"/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2"/>
      <c r="U34" s="252"/>
      <c r="V34" s="252"/>
      <c r="W34" s="252"/>
      <c r="X34" s="252"/>
      <c r="Y34" s="252"/>
      <c r="Z34" s="252"/>
      <c r="AA34" s="252"/>
      <c r="AB34" s="252"/>
      <c r="AC34" s="252"/>
      <c r="AD34" s="252"/>
      <c r="AE34" s="252"/>
      <c r="AF34" s="252"/>
      <c r="AG34" s="252"/>
      <c r="AH34" s="252"/>
      <c r="AI34" s="252"/>
      <c r="AJ34" s="252"/>
      <c r="AK34" s="252"/>
      <c r="AL34" s="252"/>
      <c r="AM34" s="252"/>
      <c r="AN34" s="252"/>
      <c r="AO34" s="252"/>
      <c r="AP34" s="252"/>
      <c r="AQ34" s="252"/>
      <c r="AR34" s="252"/>
      <c r="AS34" s="252"/>
      <c r="AT34" s="252"/>
      <c r="AU34" s="252"/>
    </row>
    <row r="35" spans="1:47" x14ac:dyDescent="0.2">
      <c r="A35" s="249"/>
      <c r="B35" s="249"/>
      <c r="C35" s="249"/>
      <c r="D35" s="249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2"/>
      <c r="AF35" s="252"/>
      <c r="AG35" s="252"/>
      <c r="AH35" s="252"/>
      <c r="AI35" s="252"/>
      <c r="AJ35" s="252"/>
      <c r="AK35" s="252"/>
      <c r="AL35" s="252"/>
      <c r="AM35" s="252"/>
      <c r="AN35" s="252"/>
      <c r="AO35" s="252"/>
      <c r="AP35" s="252"/>
      <c r="AQ35" s="252"/>
      <c r="AR35" s="252"/>
      <c r="AS35" s="252"/>
      <c r="AT35" s="252"/>
      <c r="AU35" s="252"/>
    </row>
    <row r="36" spans="1:47" x14ac:dyDescent="0.2">
      <c r="A36" s="249"/>
      <c r="B36" s="249"/>
      <c r="C36" s="249"/>
      <c r="D36" s="249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2"/>
      <c r="AF36" s="252"/>
      <c r="AG36" s="252"/>
      <c r="AH36" s="252"/>
      <c r="AI36" s="252"/>
      <c r="AJ36" s="252"/>
      <c r="AK36" s="252"/>
      <c r="AL36" s="252"/>
      <c r="AM36" s="252"/>
      <c r="AN36" s="252"/>
      <c r="AO36" s="252"/>
      <c r="AP36" s="252"/>
      <c r="AQ36" s="252"/>
      <c r="AR36" s="252"/>
      <c r="AS36" s="252"/>
      <c r="AT36" s="252"/>
      <c r="AU36" s="252"/>
    </row>
    <row r="37" spans="1:47" x14ac:dyDescent="0.2">
      <c r="A37" s="249"/>
      <c r="B37" s="249"/>
      <c r="C37" s="249"/>
      <c r="D37" s="249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252"/>
      <c r="AP37" s="252"/>
      <c r="AQ37" s="252"/>
      <c r="AR37" s="252"/>
      <c r="AS37" s="252"/>
      <c r="AT37" s="252"/>
      <c r="AU37" s="252"/>
    </row>
    <row r="38" spans="1:47" x14ac:dyDescent="0.2">
      <c r="A38" s="249"/>
      <c r="B38" s="249"/>
      <c r="C38" s="249"/>
      <c r="D38" s="249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252"/>
      <c r="AP38" s="252"/>
      <c r="AQ38" s="252"/>
      <c r="AR38" s="252"/>
      <c r="AS38" s="252"/>
      <c r="AT38" s="252"/>
      <c r="AU38" s="252"/>
    </row>
    <row r="39" spans="1:47" x14ac:dyDescent="0.2">
      <c r="A39" s="249"/>
      <c r="B39" s="249"/>
      <c r="C39" s="249"/>
      <c r="D39" s="249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252"/>
      <c r="AP39" s="252"/>
      <c r="AQ39" s="252"/>
      <c r="AR39" s="252"/>
      <c r="AS39" s="252"/>
      <c r="AT39" s="252"/>
      <c r="AU39" s="252"/>
    </row>
    <row r="40" spans="1:47" x14ac:dyDescent="0.2">
      <c r="A40" s="249"/>
      <c r="B40" s="249"/>
      <c r="C40" s="249"/>
      <c r="D40" s="249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  <c r="S40" s="252"/>
      <c r="T40" s="252"/>
      <c r="U40" s="252"/>
      <c r="V40" s="252"/>
      <c r="W40" s="252"/>
      <c r="X40" s="252"/>
      <c r="Y40" s="252"/>
      <c r="Z40" s="252"/>
      <c r="AA40" s="252"/>
      <c r="AB40" s="252"/>
      <c r="AC40" s="252"/>
      <c r="AD40" s="252"/>
      <c r="AE40" s="252"/>
      <c r="AF40" s="252"/>
      <c r="AG40" s="252"/>
      <c r="AH40" s="252"/>
      <c r="AI40" s="252"/>
      <c r="AJ40" s="252"/>
      <c r="AK40" s="252"/>
      <c r="AL40" s="252"/>
      <c r="AM40" s="252"/>
      <c r="AN40" s="252"/>
      <c r="AO40" s="252"/>
      <c r="AP40" s="252"/>
      <c r="AQ40" s="252"/>
      <c r="AR40" s="252"/>
      <c r="AS40" s="252"/>
      <c r="AT40" s="252"/>
      <c r="AU40" s="252"/>
    </row>
    <row r="41" spans="1:47" x14ac:dyDescent="0.2">
      <c r="A41" s="249"/>
      <c r="B41" s="249"/>
      <c r="C41" s="249"/>
      <c r="D41" s="249"/>
      <c r="E41" s="252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252"/>
      <c r="S41" s="252"/>
      <c r="T41" s="252"/>
      <c r="U41" s="252"/>
      <c r="V41" s="252"/>
      <c r="W41" s="252"/>
      <c r="X41" s="252"/>
      <c r="Y41" s="252"/>
      <c r="Z41" s="252"/>
      <c r="AA41" s="252"/>
      <c r="AB41" s="252"/>
      <c r="AC41" s="252"/>
      <c r="AD41" s="252"/>
      <c r="AE41" s="252"/>
      <c r="AF41" s="252"/>
      <c r="AG41" s="252"/>
      <c r="AH41" s="252"/>
      <c r="AI41" s="252"/>
      <c r="AJ41" s="252"/>
      <c r="AK41" s="252"/>
      <c r="AL41" s="252"/>
      <c r="AM41" s="252"/>
      <c r="AN41" s="252"/>
      <c r="AO41" s="252"/>
      <c r="AP41" s="252"/>
      <c r="AQ41" s="252"/>
      <c r="AR41" s="252"/>
      <c r="AS41" s="252"/>
      <c r="AT41" s="252"/>
      <c r="AU41" s="252"/>
    </row>
    <row r="42" spans="1:47" x14ac:dyDescent="0.2">
      <c r="A42" s="249"/>
      <c r="B42" s="249"/>
      <c r="C42" s="249"/>
      <c r="D42" s="249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</row>
    <row r="43" spans="1:47" x14ac:dyDescent="0.2">
      <c r="A43" s="249"/>
      <c r="B43" s="249"/>
      <c r="C43" s="249"/>
      <c r="D43" s="249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</row>
    <row r="44" spans="1:47" x14ac:dyDescent="0.2">
      <c r="A44" s="249"/>
      <c r="B44" s="249"/>
      <c r="C44" s="249"/>
      <c r="D44" s="249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</row>
    <row r="45" spans="1:47" x14ac:dyDescent="0.2">
      <c r="A45" s="249"/>
      <c r="B45" s="249"/>
      <c r="C45" s="249"/>
      <c r="D45" s="249"/>
      <c r="E45" s="252"/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</row>
    <row r="46" spans="1:47" x14ac:dyDescent="0.2">
      <c r="A46" s="249"/>
      <c r="B46" s="249"/>
      <c r="C46" s="249"/>
      <c r="D46" s="249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</row>
    <row r="47" spans="1:47" x14ac:dyDescent="0.2">
      <c r="A47" s="249"/>
      <c r="B47" s="249"/>
      <c r="C47" s="249"/>
      <c r="D47" s="249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</row>
    <row r="48" spans="1:47" x14ac:dyDescent="0.2">
      <c r="A48" s="249"/>
      <c r="B48" s="249"/>
      <c r="C48" s="249"/>
      <c r="D48" s="249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</row>
    <row r="49" spans="1:47" x14ac:dyDescent="0.2">
      <c r="A49" s="249"/>
      <c r="B49" s="249"/>
      <c r="C49" s="249"/>
      <c r="D49" s="249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</row>
    <row r="50" spans="1:47" x14ac:dyDescent="0.2">
      <c r="A50" s="249"/>
      <c r="B50" s="249"/>
      <c r="C50" s="249"/>
      <c r="D50" s="249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</row>
    <row r="51" spans="1:47" x14ac:dyDescent="0.2">
      <c r="A51" s="249"/>
      <c r="B51" s="249"/>
      <c r="C51" s="249"/>
      <c r="D51" s="249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</row>
    <row r="52" spans="1:47" x14ac:dyDescent="0.2">
      <c r="A52" s="249"/>
      <c r="B52" s="249"/>
      <c r="C52" s="249"/>
      <c r="D52" s="249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</row>
    <row r="53" spans="1:47" x14ac:dyDescent="0.2">
      <c r="A53" s="249"/>
      <c r="B53" s="249"/>
      <c r="C53" s="249"/>
      <c r="D53" s="249"/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</row>
    <row r="54" spans="1:47" x14ac:dyDescent="0.2">
      <c r="A54" s="249"/>
      <c r="B54" s="249"/>
      <c r="C54" s="249"/>
      <c r="D54" s="249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</row>
    <row r="55" spans="1:47" x14ac:dyDescent="0.2">
      <c r="A55" s="249"/>
      <c r="B55" s="249"/>
      <c r="C55" s="249"/>
      <c r="D55" s="249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</row>
    <row r="56" spans="1:47" x14ac:dyDescent="0.2">
      <c r="A56" s="249"/>
      <c r="B56" s="249"/>
      <c r="C56" s="249"/>
      <c r="D56" s="249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</row>
    <row r="57" spans="1:47" x14ac:dyDescent="0.2">
      <c r="A57" s="249"/>
      <c r="B57" s="249"/>
      <c r="C57" s="249"/>
      <c r="D57" s="249"/>
      <c r="E57" s="252"/>
      <c r="F57" s="252"/>
      <c r="G57" s="252"/>
      <c r="H57" s="252"/>
      <c r="I57" s="252"/>
      <c r="J57" s="252"/>
      <c r="K57" s="252"/>
      <c r="L57" s="252"/>
      <c r="M57" s="252"/>
      <c r="N57" s="252"/>
      <c r="O57" s="252"/>
      <c r="P57" s="252"/>
      <c r="Q57" s="252"/>
      <c r="R57" s="252"/>
      <c r="S57" s="252"/>
      <c r="T57" s="252"/>
      <c r="U57" s="252"/>
      <c r="V57" s="252"/>
      <c r="W57" s="252"/>
      <c r="X57" s="252"/>
      <c r="Y57" s="252"/>
      <c r="Z57" s="252"/>
      <c r="AA57" s="252"/>
      <c r="AB57" s="252"/>
      <c r="AC57" s="252"/>
      <c r="AD57" s="252"/>
      <c r="AE57" s="252"/>
      <c r="AF57" s="252"/>
      <c r="AG57" s="252"/>
      <c r="AH57" s="252"/>
      <c r="AI57" s="252"/>
      <c r="AJ57" s="252"/>
      <c r="AK57" s="252"/>
      <c r="AL57" s="252"/>
      <c r="AM57" s="252"/>
      <c r="AN57" s="252"/>
      <c r="AO57" s="252"/>
      <c r="AP57" s="252"/>
      <c r="AQ57" s="252"/>
      <c r="AR57" s="252"/>
      <c r="AS57" s="252"/>
      <c r="AT57" s="252"/>
      <c r="AU57" s="252"/>
    </row>
    <row r="58" spans="1:47" x14ac:dyDescent="0.2">
      <c r="A58" s="249"/>
      <c r="B58" s="249"/>
      <c r="C58" s="249"/>
      <c r="D58" s="249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252"/>
      <c r="AT58" s="252"/>
      <c r="AU58" s="252"/>
    </row>
    <row r="59" spans="1:47" x14ac:dyDescent="0.2">
      <c r="A59" s="249"/>
      <c r="B59" s="249"/>
      <c r="C59" s="249"/>
      <c r="D59" s="249"/>
      <c r="E59" s="252"/>
      <c r="F59" s="252"/>
      <c r="G59" s="252"/>
      <c r="H59" s="252"/>
      <c r="I59" s="252"/>
      <c r="J59" s="252"/>
      <c r="K59" s="252"/>
      <c r="L59" s="252"/>
      <c r="M59" s="252"/>
      <c r="N59" s="252"/>
      <c r="O59" s="252"/>
      <c r="P59" s="252"/>
      <c r="Q59" s="252"/>
      <c r="R59" s="252"/>
      <c r="S59" s="252"/>
      <c r="T59" s="252"/>
      <c r="U59" s="252"/>
      <c r="V59" s="252"/>
      <c r="W59" s="252"/>
      <c r="X59" s="252"/>
      <c r="Y59" s="252"/>
      <c r="Z59" s="252"/>
      <c r="AA59" s="252"/>
      <c r="AB59" s="252"/>
      <c r="AC59" s="252"/>
      <c r="AD59" s="252"/>
      <c r="AE59" s="252"/>
      <c r="AF59" s="252"/>
      <c r="AG59" s="252"/>
      <c r="AH59" s="252"/>
      <c r="AI59" s="252"/>
      <c r="AJ59" s="252"/>
      <c r="AK59" s="252"/>
      <c r="AL59" s="252"/>
      <c r="AM59" s="252"/>
      <c r="AN59" s="252"/>
      <c r="AO59" s="252"/>
      <c r="AP59" s="252"/>
      <c r="AQ59" s="252"/>
      <c r="AR59" s="252"/>
      <c r="AS59" s="252"/>
      <c r="AT59" s="252"/>
      <c r="AU59" s="252"/>
    </row>
    <row r="60" spans="1:47" x14ac:dyDescent="0.2">
      <c r="A60" s="249"/>
      <c r="B60" s="249"/>
      <c r="C60" s="249"/>
      <c r="D60" s="249"/>
      <c r="E60" s="252"/>
      <c r="F60" s="252"/>
      <c r="G60" s="252"/>
      <c r="H60" s="252"/>
      <c r="I60" s="252"/>
      <c r="J60" s="252"/>
      <c r="K60" s="252"/>
      <c r="L60" s="252"/>
      <c r="M60" s="252"/>
      <c r="N60" s="252"/>
      <c r="O60" s="252"/>
      <c r="P60" s="252"/>
      <c r="Q60" s="252"/>
      <c r="R60" s="252"/>
      <c r="S60" s="252"/>
      <c r="T60" s="252"/>
      <c r="U60" s="252"/>
      <c r="V60" s="252"/>
      <c r="W60" s="252"/>
      <c r="X60" s="252"/>
      <c r="Y60" s="252"/>
      <c r="Z60" s="252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</row>
  </sheetData>
  <sheetProtection algorithmName="SHA-512" hashValue="Mn8UA7VK2UHPMhONYQJ3Od/bipEEaX6vuIDZVqNAUk4Hy89Kjg0S/6ZVmw5NKt7U0mG+W23f98hDtM5T9zAS9g==" saltValue="UwGMpJBTnsEmeE5uel978w==" spinCount="100000" sheet="1" objects="1" scenarios="1" selectLockedCells="1"/>
  <mergeCells count="17">
    <mergeCell ref="C3:G3"/>
    <mergeCell ref="AM6:AN6"/>
    <mergeCell ref="C5:S5"/>
    <mergeCell ref="U5:AH5"/>
    <mergeCell ref="AJ5:AN5"/>
    <mergeCell ref="AA6:AB6"/>
    <mergeCell ref="AD6:AE6"/>
    <mergeCell ref="AG6:AH6"/>
    <mergeCell ref="AJ6:AK6"/>
    <mergeCell ref="O6:P6"/>
    <mergeCell ref="R6:S6"/>
    <mergeCell ref="U6:V6"/>
    <mergeCell ref="X6:Y6"/>
    <mergeCell ref="C6:D6"/>
    <mergeCell ref="F6:G6"/>
    <mergeCell ref="I6:J6"/>
    <mergeCell ref="L6:M6"/>
  </mergeCells>
  <phoneticPr fontId="5" type="noConversion"/>
  <printOptions horizontalCentered="1" gridLines="1" gridLinesSet="0"/>
  <pageMargins left="0.75" right="0.75" top="1" bottom="1" header="0.5" footer="0.5"/>
  <pageSetup scale="46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 fitToPage="1"/>
  </sheetPr>
  <dimension ref="A1:G28"/>
  <sheetViews>
    <sheetView showGridLines="0" workbookViewId="0">
      <selection sqref="A1:C1"/>
    </sheetView>
  </sheetViews>
  <sheetFormatPr defaultRowHeight="12.75" x14ac:dyDescent="0.2"/>
  <cols>
    <col min="1" max="1" width="2.7109375" customWidth="1"/>
    <col min="2" max="6" width="12.7109375" customWidth="1"/>
    <col min="7" max="7" width="2.7109375" customWidth="1"/>
    <col min="8" max="22" width="12.7109375" customWidth="1"/>
  </cols>
  <sheetData>
    <row r="1" spans="1:7" x14ac:dyDescent="0.2">
      <c r="A1" s="233" t="s">
        <v>147</v>
      </c>
      <c r="B1" s="222"/>
      <c r="C1" s="222"/>
      <c r="D1" s="23"/>
      <c r="E1" s="23"/>
      <c r="F1" s="5"/>
    </row>
    <row r="2" spans="1:7" x14ac:dyDescent="0.2">
      <c r="B2" s="5"/>
      <c r="C2" s="5"/>
      <c r="D2" s="5"/>
      <c r="E2" s="5"/>
      <c r="F2" s="5"/>
    </row>
    <row r="3" spans="1:7" x14ac:dyDescent="0.2">
      <c r="A3" s="174"/>
      <c r="B3" s="214" t="s">
        <v>18</v>
      </c>
      <c r="C3" s="214"/>
      <c r="D3" s="214"/>
      <c r="E3" s="214"/>
      <c r="F3" s="214"/>
      <c r="G3" s="7"/>
    </row>
    <row r="4" spans="1:7" x14ac:dyDescent="0.2">
      <c r="A4" s="174"/>
      <c r="B4" s="232" t="s">
        <v>19</v>
      </c>
      <c r="C4" s="232"/>
      <c r="D4" s="232"/>
      <c r="E4" s="232"/>
      <c r="F4" s="232"/>
      <c r="G4" s="7"/>
    </row>
    <row r="5" spans="1:7" x14ac:dyDescent="0.2">
      <c r="A5" s="174"/>
      <c r="B5" s="223" t="s">
        <v>4</v>
      </c>
      <c r="C5" s="223"/>
      <c r="D5" s="223"/>
      <c r="E5" s="223"/>
      <c r="F5" s="163">
        <v>14300</v>
      </c>
      <c r="G5" s="7"/>
    </row>
    <row r="6" spans="1:7" x14ac:dyDescent="0.2">
      <c r="A6" s="174"/>
      <c r="B6" s="223" t="s">
        <v>8</v>
      </c>
      <c r="C6" s="223"/>
      <c r="D6" s="223"/>
      <c r="E6" s="223"/>
      <c r="F6" s="123">
        <v>285400</v>
      </c>
      <c r="G6" s="7"/>
    </row>
    <row r="7" spans="1:7" x14ac:dyDescent="0.2">
      <c r="A7" s="174"/>
      <c r="B7" s="223" t="s">
        <v>6</v>
      </c>
      <c r="C7" s="223"/>
      <c r="D7" s="223"/>
      <c r="E7" s="223"/>
      <c r="F7" s="123">
        <v>199700</v>
      </c>
      <c r="G7" s="7"/>
    </row>
    <row r="8" spans="1:7" x14ac:dyDescent="0.2">
      <c r="A8" s="174"/>
      <c r="B8" s="223" t="s">
        <v>20</v>
      </c>
      <c r="C8" s="223"/>
      <c r="D8" s="223"/>
      <c r="E8" s="223"/>
      <c r="F8" s="123">
        <v>31600</v>
      </c>
      <c r="G8" s="7"/>
    </row>
    <row r="9" spans="1:7" x14ac:dyDescent="0.2">
      <c r="A9" s="174"/>
      <c r="B9" s="223" t="s">
        <v>9</v>
      </c>
      <c r="C9" s="223"/>
      <c r="D9" s="223"/>
      <c r="E9" s="223"/>
      <c r="F9" s="123">
        <v>35800</v>
      </c>
      <c r="G9" s="7"/>
    </row>
    <row r="10" spans="1:7" x14ac:dyDescent="0.2">
      <c r="A10" s="174"/>
      <c r="B10" s="224" t="s">
        <v>148</v>
      </c>
      <c r="C10" s="223"/>
      <c r="D10" s="223"/>
      <c r="E10" s="223"/>
      <c r="F10" s="123">
        <v>224100</v>
      </c>
      <c r="G10" s="7"/>
    </row>
    <row r="11" spans="1:7" x14ac:dyDescent="0.2">
      <c r="A11" s="174"/>
      <c r="B11" s="223" t="s">
        <v>21</v>
      </c>
      <c r="C11" s="223"/>
      <c r="D11" s="223"/>
      <c r="E11" s="223"/>
      <c r="F11" s="123">
        <v>125000</v>
      </c>
      <c r="G11" s="7"/>
    </row>
    <row r="12" spans="1:7" x14ac:dyDescent="0.2">
      <c r="A12" s="174"/>
      <c r="B12" s="223" t="s">
        <v>11</v>
      </c>
      <c r="C12" s="223"/>
      <c r="D12" s="223"/>
      <c r="E12" s="223"/>
      <c r="F12" s="123">
        <v>111800</v>
      </c>
      <c r="G12" s="7"/>
    </row>
    <row r="13" spans="1:7" x14ac:dyDescent="0.2">
      <c r="A13" s="174"/>
      <c r="B13" s="223" t="s">
        <v>22</v>
      </c>
      <c r="C13" s="223"/>
      <c r="D13" s="223"/>
      <c r="E13" s="223"/>
      <c r="F13" s="123">
        <v>75700</v>
      </c>
      <c r="G13" s="7"/>
    </row>
    <row r="14" spans="1:7" x14ac:dyDescent="0.2">
      <c r="A14" s="174"/>
      <c r="B14" s="223" t="s">
        <v>23</v>
      </c>
      <c r="C14" s="223"/>
      <c r="D14" s="223"/>
      <c r="E14" s="223"/>
      <c r="F14" s="164">
        <v>323600</v>
      </c>
      <c r="G14" s="7"/>
    </row>
    <row r="15" spans="1:7" x14ac:dyDescent="0.2">
      <c r="A15" s="174"/>
      <c r="B15" s="223" t="s">
        <v>24</v>
      </c>
      <c r="C15" s="223"/>
      <c r="D15" s="223"/>
      <c r="E15" s="223"/>
      <c r="F15" s="123">
        <v>10100</v>
      </c>
      <c r="G15" s="7"/>
    </row>
    <row r="16" spans="1:7" x14ac:dyDescent="0.2">
      <c r="A16" s="174"/>
      <c r="B16" s="223" t="s">
        <v>13</v>
      </c>
      <c r="C16" s="223"/>
      <c r="D16" s="223"/>
      <c r="E16" s="223"/>
      <c r="F16" s="123">
        <v>101800</v>
      </c>
      <c r="G16" s="7"/>
    </row>
    <row r="17" spans="1:7" x14ac:dyDescent="0.2">
      <c r="A17" s="174"/>
      <c r="B17" s="223" t="s">
        <v>14</v>
      </c>
      <c r="C17" s="223"/>
      <c r="D17" s="223"/>
      <c r="E17" s="223"/>
      <c r="F17" s="123">
        <v>42900</v>
      </c>
      <c r="G17" s="7"/>
    </row>
    <row r="18" spans="1:7" x14ac:dyDescent="0.2">
      <c r="A18" s="174"/>
      <c r="B18" s="223"/>
      <c r="C18" s="223"/>
      <c r="D18" s="223"/>
      <c r="E18" s="223"/>
      <c r="F18" s="12"/>
      <c r="G18" s="7"/>
    </row>
    <row r="19" spans="1:7" x14ac:dyDescent="0.2">
      <c r="A19" s="174"/>
      <c r="B19" s="216" t="s">
        <v>25</v>
      </c>
      <c r="C19" s="216"/>
      <c r="D19" s="216"/>
      <c r="E19" s="216"/>
      <c r="F19" s="12"/>
      <c r="G19" s="7"/>
    </row>
    <row r="20" spans="1:7" x14ac:dyDescent="0.2">
      <c r="A20" s="174"/>
      <c r="B20" s="223" t="s">
        <v>136</v>
      </c>
      <c r="C20" s="223"/>
      <c r="D20" s="223"/>
      <c r="E20" s="223"/>
      <c r="F20" s="121">
        <v>15000</v>
      </c>
      <c r="G20" s="7"/>
    </row>
    <row r="21" spans="1:7" x14ac:dyDescent="0.2">
      <c r="A21" s="174"/>
      <c r="B21" s="223" t="s">
        <v>137</v>
      </c>
      <c r="C21" s="223"/>
      <c r="D21" s="223"/>
      <c r="E21" s="223"/>
      <c r="F21" s="121">
        <v>7000</v>
      </c>
      <c r="G21" s="7"/>
    </row>
    <row r="22" spans="1:7" x14ac:dyDescent="0.2">
      <c r="A22" s="174"/>
      <c r="B22" s="223" t="s">
        <v>138</v>
      </c>
      <c r="C22" s="223"/>
      <c r="D22" s="223"/>
      <c r="E22" s="223"/>
      <c r="F22" s="121">
        <v>20000</v>
      </c>
      <c r="G22" s="7"/>
    </row>
    <row r="23" spans="1:7" x14ac:dyDescent="0.2">
      <c r="A23" s="174"/>
      <c r="B23" s="223" t="s">
        <v>139</v>
      </c>
      <c r="C23" s="223"/>
      <c r="D23" s="223"/>
      <c r="E23" s="223"/>
      <c r="F23" s="165">
        <v>8000</v>
      </c>
      <c r="G23" s="7"/>
    </row>
    <row r="24" spans="1:7" x14ac:dyDescent="0.2">
      <c r="A24" s="174"/>
      <c r="B24" s="11"/>
      <c r="C24" s="11"/>
      <c r="D24" s="11"/>
      <c r="E24" s="11"/>
      <c r="F24" s="7"/>
      <c r="G24" s="7"/>
    </row>
    <row r="25" spans="1:7" x14ac:dyDescent="0.2">
      <c r="B25" s="37"/>
      <c r="C25" s="37"/>
      <c r="D25" s="37"/>
      <c r="E25" s="37"/>
      <c r="F25" s="38"/>
    </row>
    <row r="26" spans="1:7" x14ac:dyDescent="0.2">
      <c r="B26" s="37"/>
      <c r="C26" s="37"/>
      <c r="D26" s="37"/>
      <c r="E26" s="37"/>
      <c r="F26" s="38"/>
    </row>
    <row r="27" spans="1:7" x14ac:dyDescent="0.2">
      <c r="B27" s="39"/>
      <c r="C27" s="39"/>
      <c r="D27" s="39"/>
      <c r="E27" s="39"/>
      <c r="F27" s="38"/>
    </row>
    <row r="28" spans="1:7" x14ac:dyDescent="0.2">
      <c r="B28" s="37"/>
      <c r="C28" s="37"/>
      <c r="D28" s="37"/>
      <c r="E28" s="37"/>
      <c r="F28" s="38"/>
    </row>
  </sheetData>
  <sheetProtection algorithmName="SHA-512" hashValue="cz55qm0c0h/f8g/lR/kjZg/hHHEBoR/iKAPq7ZUaB8ijS6lJ1k6erOxC1GzuR8k5ej6OHNxly9AF2yQrGjBYDQ==" saltValue="vSKH/t1zLPKm2enLAcBDww==" spinCount="100000" sheet="1" objects="1" scenarios="1" selectLockedCells="1" selectUnlockedCells="1"/>
  <mergeCells count="22">
    <mergeCell ref="B23:E23"/>
    <mergeCell ref="B14:E14"/>
    <mergeCell ref="B15:E15"/>
    <mergeCell ref="B16:E16"/>
    <mergeCell ref="B17:E17"/>
    <mergeCell ref="B18:E18"/>
    <mergeCell ref="B19:E19"/>
    <mergeCell ref="B12:E12"/>
    <mergeCell ref="B13:E13"/>
    <mergeCell ref="B20:E20"/>
    <mergeCell ref="B21:E21"/>
    <mergeCell ref="B22:E22"/>
    <mergeCell ref="B7:E7"/>
    <mergeCell ref="B8:E8"/>
    <mergeCell ref="B9:E9"/>
    <mergeCell ref="B10:E10"/>
    <mergeCell ref="B11:E11"/>
    <mergeCell ref="B4:F4"/>
    <mergeCell ref="A1:C1"/>
    <mergeCell ref="B3:F3"/>
    <mergeCell ref="B5:E5"/>
    <mergeCell ref="B6:E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SDC2</vt:lpstr>
      <vt:lpstr>Given DC2</vt:lpstr>
      <vt:lpstr>SCP2-1</vt:lpstr>
      <vt:lpstr>Given CP2-1</vt:lpstr>
      <vt:lpstr>SPA2-1</vt:lpstr>
      <vt:lpstr>Given PA2-1</vt:lpstr>
      <vt:lpstr>SS2-7</vt:lpstr>
      <vt:lpstr>Given S2-7</vt:lpstr>
      <vt:lpstr>'Given CP2-1'!Print_Area</vt:lpstr>
      <vt:lpstr>'Given DC2'!Print_Area</vt:lpstr>
      <vt:lpstr>'Given PA2-1'!Print_Area</vt:lpstr>
      <vt:lpstr>'Given S2-7'!Print_Area</vt:lpstr>
      <vt:lpstr>'SCP2-1'!Print_Area</vt:lpstr>
      <vt:lpstr>'SDC2'!Print_Area</vt:lpstr>
      <vt:lpstr>'SPA2-1'!Print_Area</vt:lpstr>
      <vt:lpstr>'SS2-7'!Print_Area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Jack Terry</cp:lastModifiedBy>
  <cp:lastPrinted>2012-11-17T23:04:11Z</cp:lastPrinted>
  <dcterms:created xsi:type="dcterms:W3CDTF">2000-04-26T15:20:26Z</dcterms:created>
  <dcterms:modified xsi:type="dcterms:W3CDTF">2018-02-22T21:11:07Z</dcterms:modified>
</cp:coreProperties>
</file>