
<file path=[Content_Types].xml><?xml version="1.0" encoding="utf-8"?>
<Types xmlns="http://schemas.openxmlformats.org/package/2006/content-types">
  <Override PartName="/xl/activeX/activeX2.bin" ContentType="application/vnd.ms-office.activeX"/>
  <Override PartName="/xl/activeX/activeX4.bin" ContentType="application/vnd.ms-office.activeX"/>
  <Override PartName="/xl/activeX/activeX9.xml" ContentType="application/vnd.ms-office.activeX+xml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activeX/activeX5.xml" ContentType="application/vnd.ms-office.activeX+xml"/>
  <Override PartName="/xl/activeX/activeX6.xml" ContentType="application/vnd.ms-office.activeX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activeX/activeX11.bin" ContentType="application/vnd.ms-office.activeX"/>
  <Override PartName="/xl/activeX/activeX12.bin" ContentType="application/vnd.ms-office.activeX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activeX/activeX2.xml" ContentType="application/vnd.ms-office.activeX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activeX/activeX3.xml" ContentType="application/vnd.ms-office.activeX+xml"/>
  <Override PartName="/xl/activeX/activeX4.xml" ContentType="application/vnd.ms-office.activeX+xml"/>
  <Override PartName="/xl/drawings/drawing3.xml" ContentType="application/vnd.openxmlformats-officedocument.drawing+xml"/>
  <Override PartName="/xl/activeX/activeX10.bin" ContentType="application/vnd.ms-office.activeX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activeX/activeX13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9.bin" ContentType="application/vnd.ms-office.activeX"/>
  <Override PartName="/xl/activeX/activeX11.xml" ContentType="application/vnd.ms-office.activeX+xml"/>
  <Override PartName="/xl/activeX/activeX12.xml" ContentType="application/vnd.ms-office.activeX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8.bin" ContentType="application/vnd.ms-office.activeX"/>
  <Override PartName="/xl/activeX/activeX10.xml" ContentType="application/vnd.ms-office.activeX+xml"/>
  <Override PartName="/xl/activeX/activeX5.bin" ContentType="application/vnd.ms-office.activeX"/>
  <Override PartName="/xl/activeX/activeX6.bin" ContentType="application/vnd.ms-office.activeX"/>
  <Override PartName="/docProps/core.xml" ContentType="application/vnd.openxmlformats-package.core-properties+xml"/>
  <Default Extension="bin" ContentType="application/vnd.openxmlformats-officedocument.spreadsheetml.printerSettings"/>
  <Override PartName="/xl/activeX/activeX3.bin" ContentType="application/vnd.ms-office.activeX"/>
  <Override PartName="/xl/activeX/activeX1.bin" ContentType="application/vnd.ms-office.activeX"/>
  <Override PartName="/xl/activeX/activeX8.xml" ContentType="application/vnd.ms-office.activeX+xml"/>
  <Override PartName="/xl/charts/chart5.xml" ContentType="application/vnd.openxmlformats-officedocument.drawingml.chart+xml"/>
  <Override PartName="/xl/activeX/activeX13.bin" ContentType="application/vnd.ms-office.activeX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240" windowWidth="14940" windowHeight="8385"/>
  </bookViews>
  <sheets>
    <sheet name="LBD 2.1" sheetId="5" r:id="rId1"/>
    <sheet name="LBD 2.2" sheetId="4" r:id="rId2"/>
    <sheet name="LBD 2.3" sheetId="6" r:id="rId3"/>
    <sheet name="LBD 2.4" sheetId="1" r:id="rId4"/>
    <sheet name="LBD 2.5" sheetId="9" r:id="rId5"/>
    <sheet name="LBD 2.6" sheetId="10" r:id="rId6"/>
  </sheets>
  <calcPr calcId="125725"/>
</workbook>
</file>

<file path=xl/calcChain.xml><?xml version="1.0" encoding="utf-8"?>
<calcChain xmlns="http://schemas.openxmlformats.org/spreadsheetml/2006/main">
  <c r="F3" i="10"/>
  <c r="F26" s="1"/>
  <c r="E6"/>
  <c r="E3" s="1"/>
  <c r="E27" s="1"/>
  <c r="A8"/>
  <c r="B9"/>
  <c r="A9" s="1"/>
  <c r="B10"/>
  <c r="A10" s="1"/>
  <c r="B11"/>
  <c r="A11" s="1"/>
  <c r="B12"/>
  <c r="A12" s="1"/>
  <c r="B13"/>
  <c r="A13" s="1"/>
  <c r="B14"/>
  <c r="A14" s="1"/>
  <c r="B15"/>
  <c r="A15" s="1"/>
  <c r="B16"/>
  <c r="A16" s="1"/>
  <c r="B17"/>
  <c r="A17" s="1"/>
  <c r="B18"/>
  <c r="A18" s="1"/>
  <c r="B19"/>
  <c r="A19" s="1"/>
  <c r="B20"/>
  <c r="A20" s="1"/>
  <c r="B21"/>
  <c r="A21" s="1"/>
  <c r="B22"/>
  <c r="A22" s="1"/>
  <c r="B23"/>
  <c r="A23" s="1"/>
  <c r="B24"/>
  <c r="A24" s="1"/>
  <c r="B25"/>
  <c r="A25" s="1"/>
  <c r="B26"/>
  <c r="A26" s="1"/>
  <c r="B9" i="9"/>
  <c r="B10"/>
  <c r="B11" s="1"/>
  <c r="B12"/>
  <c r="B13" s="1"/>
  <c r="B14" s="1"/>
  <c r="B15" s="1"/>
  <c r="E3"/>
  <c r="F3"/>
  <c r="A13"/>
  <c r="A11"/>
  <c r="A9"/>
  <c r="C16" i="1"/>
  <c r="B16" s="1"/>
  <c r="C2" i="6"/>
  <c r="D16" s="1"/>
  <c r="C16" s="1"/>
  <c r="C17" s="1"/>
  <c r="B16"/>
  <c r="A16" s="1"/>
  <c r="A17" s="1"/>
  <c r="C3"/>
  <c r="A12" i="5"/>
  <c r="A13" s="1"/>
  <c r="A16"/>
  <c r="A22"/>
  <c r="B21"/>
  <c r="B22"/>
  <c r="A23"/>
  <c r="A12" i="4"/>
  <c r="A13"/>
  <c r="A16"/>
  <c r="B21"/>
  <c r="A22"/>
  <c r="A23"/>
  <c r="B22"/>
  <c r="B7" i="1"/>
  <c r="C6"/>
  <c r="A15" i="9" l="1"/>
  <c r="B16"/>
  <c r="B17" s="1"/>
  <c r="A16"/>
  <c r="A14"/>
  <c r="A12"/>
  <c r="A10"/>
  <c r="A8"/>
  <c r="B27" i="10"/>
  <c r="A27" l="1"/>
  <c r="B28"/>
  <c r="B18" i="9"/>
  <c r="A17"/>
  <c r="A28" i="10" l="1"/>
  <c r="B29"/>
  <c r="B19" i="9"/>
  <c r="A18"/>
  <c r="A29" i="10" l="1"/>
  <c r="B30"/>
  <c r="A19" i="9"/>
  <c r="B20"/>
  <c r="B21" l="1"/>
  <c r="A20"/>
  <c r="A30" i="10"/>
  <c r="B31"/>
  <c r="A31" l="1"/>
  <c r="B32"/>
  <c r="B22" i="9"/>
  <c r="A21"/>
  <c r="A32" i="10" l="1"/>
  <c r="B33"/>
  <c r="B23" i="9"/>
  <c r="A22"/>
  <c r="A33" i="10" l="1"/>
  <c r="B34"/>
  <c r="A23" i="9"/>
  <c r="B24"/>
  <c r="B25" l="1"/>
  <c r="A24"/>
  <c r="A34" i="10"/>
  <c r="B35"/>
  <c r="B36" l="1"/>
  <c r="A35"/>
  <c r="B26" i="9"/>
  <c r="A25"/>
  <c r="B27" l="1"/>
  <c r="A26"/>
  <c r="A36" i="10"/>
  <c r="B37"/>
  <c r="A37" l="1"/>
  <c r="B38"/>
  <c r="A27" i="9"/>
  <c r="B28"/>
  <c r="B29" l="1"/>
  <c r="A28"/>
  <c r="A38" i="10"/>
  <c r="B39"/>
  <c r="A39" l="1"/>
  <c r="B40"/>
  <c r="B30" i="9"/>
  <c r="A29"/>
  <c r="A40" i="10" l="1"/>
  <c r="B41"/>
  <c r="B31" i="9"/>
  <c r="A30"/>
  <c r="B42" i="10" l="1"/>
  <c r="A41"/>
  <c r="A31" i="9"/>
  <c r="B32"/>
  <c r="B33" l="1"/>
  <c r="A32"/>
  <c r="A42" i="10"/>
  <c r="B43"/>
  <c r="A43" l="1"/>
  <c r="B44"/>
  <c r="B34" i="9"/>
  <c r="A33"/>
  <c r="A44" i="10" l="1"/>
  <c r="B45"/>
  <c r="B35" i="9"/>
  <c r="A34"/>
  <c r="A45" i="10" l="1"/>
  <c r="B46"/>
  <c r="A35" i="9"/>
  <c r="B36"/>
  <c r="B37" l="1"/>
  <c r="A36"/>
  <c r="B47" i="10"/>
  <c r="A46"/>
  <c r="A47" l="1"/>
  <c r="B48"/>
  <c r="B38" i="9"/>
  <c r="A37"/>
  <c r="A48" i="10" l="1"/>
  <c r="B49"/>
  <c r="B39" i="9"/>
  <c r="A38"/>
  <c r="B50" i="10" l="1"/>
  <c r="A49"/>
  <c r="A39" i="9"/>
  <c r="B40"/>
  <c r="B41" l="1"/>
  <c r="A40"/>
  <c r="A50" i="10"/>
  <c r="B51"/>
  <c r="A51" l="1"/>
  <c r="B52"/>
  <c r="B42" i="9"/>
  <c r="A41"/>
  <c r="B53" i="10" l="1"/>
  <c r="A52"/>
  <c r="B43" i="9"/>
  <c r="A42"/>
  <c r="A43" l="1"/>
  <c r="B44"/>
  <c r="A53" i="10"/>
  <c r="B54"/>
  <c r="A54" l="1"/>
  <c r="B55"/>
  <c r="B45" i="9"/>
  <c r="A44"/>
  <c r="B56" i="10" l="1"/>
  <c r="A55"/>
  <c r="B46" i="9"/>
  <c r="A45"/>
  <c r="B47" l="1"/>
  <c r="A46"/>
  <c r="A56" i="10"/>
  <c r="B57"/>
  <c r="A57" l="1"/>
  <c r="B58"/>
  <c r="A47" i="9"/>
  <c r="B48"/>
  <c r="B49" l="1"/>
  <c r="A48"/>
  <c r="B59" i="10"/>
  <c r="A58"/>
  <c r="A59" l="1"/>
  <c r="B60"/>
  <c r="B50" i="9"/>
  <c r="A49"/>
  <c r="A60" i="10" l="1"/>
  <c r="B61"/>
  <c r="B51" i="9"/>
  <c r="A50"/>
  <c r="B62" i="10" l="1"/>
  <c r="A61"/>
  <c r="A51" i="9"/>
  <c r="B52"/>
  <c r="B53" l="1"/>
  <c r="A52"/>
  <c r="A62" i="10"/>
  <c r="B63"/>
  <c r="A63" l="1"/>
  <c r="B64"/>
  <c r="B54" i="9"/>
  <c r="A53"/>
  <c r="A64" i="10" l="1"/>
  <c r="B65"/>
  <c r="B55" i="9"/>
  <c r="A54"/>
  <c r="A65" i="10" l="1"/>
  <c r="B66"/>
  <c r="A55" i="9"/>
  <c r="B56"/>
  <c r="B57" l="1"/>
  <c r="A56"/>
  <c r="A66" i="10"/>
  <c r="B67"/>
  <c r="A67" l="1"/>
  <c r="B68"/>
  <c r="B58" i="9"/>
  <c r="A57"/>
  <c r="A68" i="10" l="1"/>
  <c r="B69"/>
  <c r="B59" i="9"/>
  <c r="A58"/>
  <c r="A69" i="10" l="1"/>
  <c r="B70"/>
  <c r="A59" i="9"/>
  <c r="B60"/>
  <c r="B61" l="1"/>
  <c r="A60"/>
  <c r="A70" i="10"/>
  <c r="B71"/>
  <c r="A71" l="1"/>
  <c r="B72"/>
  <c r="B62" i="9"/>
  <c r="A61"/>
  <c r="A72" i="10" l="1"/>
  <c r="B73"/>
  <c r="B63" i="9"/>
  <c r="A62"/>
  <c r="A73" i="10" l="1"/>
  <c r="B74"/>
  <c r="A63" i="9"/>
  <c r="B64"/>
  <c r="B65" l="1"/>
  <c r="A64"/>
  <c r="A74" i="10"/>
  <c r="B75"/>
  <c r="A75" l="1"/>
  <c r="B76"/>
  <c r="B66" i="9"/>
  <c r="A65"/>
  <c r="A76" i="10" l="1"/>
  <c r="B77"/>
  <c r="B67" i="9"/>
  <c r="A66"/>
  <c r="A77" i="10" l="1"/>
  <c r="B78"/>
  <c r="A67" i="9"/>
  <c r="B68"/>
  <c r="B69" l="1"/>
  <c r="A68"/>
  <c r="A78" i="10"/>
  <c r="B79"/>
  <c r="A79" l="1"/>
  <c r="B80"/>
  <c r="B70" i="9"/>
  <c r="A69"/>
  <c r="A80" i="10" l="1"/>
  <c r="B81"/>
  <c r="B71" i="9"/>
  <c r="A70"/>
  <c r="A81" i="10" l="1"/>
  <c r="B82"/>
  <c r="B72" i="9"/>
  <c r="A71"/>
  <c r="A82" i="10" l="1"/>
  <c r="B83"/>
  <c r="B73" i="9"/>
  <c r="A72"/>
  <c r="A83" i="10" l="1"/>
  <c r="B84"/>
  <c r="B74" i="9"/>
  <c r="A73"/>
  <c r="A84" i="10" l="1"/>
  <c r="B85"/>
  <c r="B75" i="9"/>
  <c r="A74"/>
  <c r="A85" i="10" l="1"/>
  <c r="B86"/>
  <c r="B76" i="9"/>
  <c r="A75"/>
  <c r="A86" i="10" l="1"/>
  <c r="B87"/>
  <c r="B77" i="9"/>
  <c r="A76"/>
  <c r="A87" i="10" l="1"/>
  <c r="B88"/>
  <c r="B78" i="9"/>
  <c r="A77"/>
  <c r="A88" i="10" l="1"/>
  <c r="B89"/>
  <c r="B79" i="9"/>
  <c r="A78"/>
  <c r="A89" i="10" l="1"/>
  <c r="B90"/>
  <c r="B80" i="9"/>
  <c r="A79"/>
  <c r="A90" i="10" l="1"/>
  <c r="B91"/>
  <c r="B81" i="9"/>
  <c r="A80"/>
  <c r="A91" i="10" l="1"/>
  <c r="B92"/>
  <c r="B82" i="9"/>
  <c r="A81"/>
  <c r="A92" i="10" l="1"/>
  <c r="B93"/>
  <c r="B83" i="9"/>
  <c r="A82"/>
  <c r="A93" i="10" l="1"/>
  <c r="B94"/>
  <c r="B84" i="9"/>
  <c r="A83"/>
  <c r="A94" i="10" l="1"/>
  <c r="B95"/>
  <c r="B85" i="9"/>
  <c r="A84"/>
  <c r="A95" i="10" l="1"/>
  <c r="B96"/>
  <c r="B86" i="9"/>
  <c r="A85"/>
  <c r="A96" i="10" l="1"/>
  <c r="B97"/>
  <c r="B87" i="9"/>
  <c r="A86"/>
  <c r="A97" i="10" l="1"/>
  <c r="B98"/>
  <c r="B88" i="9"/>
  <c r="A87"/>
  <c r="A98" i="10" l="1"/>
  <c r="B99"/>
  <c r="B89" i="9"/>
  <c r="A88"/>
  <c r="A99" i="10" l="1"/>
  <c r="B100"/>
  <c r="B90" i="9"/>
  <c r="A89"/>
  <c r="A100" i="10" l="1"/>
  <c r="B101"/>
  <c r="B91" i="9"/>
  <c r="A90"/>
  <c r="A101" i="10" l="1"/>
  <c r="B102"/>
  <c r="B92" i="9"/>
  <c r="A91"/>
  <c r="A102" i="10" l="1"/>
  <c r="B103"/>
  <c r="B93" i="9"/>
  <c r="A92"/>
  <c r="A103" i="10" l="1"/>
  <c r="B104"/>
  <c r="B94" i="9"/>
  <c r="A93"/>
  <c r="A104" i="10" l="1"/>
  <c r="B105"/>
  <c r="B95" i="9"/>
  <c r="A94"/>
  <c r="A105" i="10" l="1"/>
  <c r="B106"/>
  <c r="B96" i="9"/>
  <c r="A95"/>
  <c r="A106" i="10" l="1"/>
  <c r="B107"/>
  <c r="B97" i="9"/>
  <c r="A96"/>
  <c r="A107" i="10" l="1"/>
  <c r="B108"/>
  <c r="B98" i="9"/>
  <c r="A97"/>
  <c r="A108" i="10" l="1"/>
  <c r="B109"/>
  <c r="A109" s="1"/>
  <c r="B99" i="9"/>
  <c r="A98"/>
  <c r="B100" l="1"/>
  <c r="A99"/>
  <c r="B101" l="1"/>
  <c r="A100"/>
  <c r="B102" l="1"/>
  <c r="A101"/>
  <c r="B103" l="1"/>
  <c r="A102"/>
  <c r="B104" l="1"/>
  <c r="A103"/>
  <c r="B105" l="1"/>
  <c r="A104"/>
  <c r="B106" l="1"/>
  <c r="A105"/>
  <c r="B107" l="1"/>
  <c r="A106"/>
  <c r="B108" l="1"/>
  <c r="A107"/>
  <c r="B109" l="1"/>
  <c r="A108"/>
  <c r="B110" l="1"/>
  <c r="A109"/>
  <c r="B111" l="1"/>
  <c r="A110"/>
  <c r="B112" l="1"/>
  <c r="A111"/>
  <c r="B113" l="1"/>
  <c r="A112"/>
  <c r="B114" l="1"/>
  <c r="A113"/>
  <c r="B115" l="1"/>
  <c r="A114"/>
  <c r="B116" l="1"/>
  <c r="A115"/>
  <c r="B117" l="1"/>
  <c r="A116"/>
  <c r="B118" l="1"/>
  <c r="A117"/>
  <c r="B119" l="1"/>
  <c r="A118"/>
  <c r="B120" l="1"/>
  <c r="A119"/>
  <c r="B121" l="1"/>
  <c r="A120"/>
  <c r="B122" l="1"/>
  <c r="A121"/>
  <c r="B123" l="1"/>
  <c r="A122"/>
  <c r="B124" l="1"/>
  <c r="A123"/>
  <c r="B125" l="1"/>
  <c r="A124"/>
  <c r="B126" l="1"/>
  <c r="A125"/>
  <c r="B127" l="1"/>
  <c r="A126"/>
  <c r="B128" l="1"/>
  <c r="A128" s="1"/>
  <c r="A127"/>
</calcChain>
</file>

<file path=xl/sharedStrings.xml><?xml version="1.0" encoding="utf-8"?>
<sst xmlns="http://schemas.openxmlformats.org/spreadsheetml/2006/main" count="68" uniqueCount="33">
  <si>
    <t>I=</t>
  </si>
  <si>
    <t>Demand Curve</t>
  </si>
  <si>
    <t>P Intercept</t>
  </si>
  <si>
    <t>Q Intercept</t>
  </si>
  <si>
    <t>Supply Curve</t>
  </si>
  <si>
    <r>
      <t>P Intercept</t>
    </r>
    <r>
      <rPr>
        <sz val="10"/>
        <rFont val="Arial"/>
      </rPr>
      <t xml:space="preserve"> </t>
    </r>
  </si>
  <si>
    <t>Equilibrium</t>
  </si>
  <si>
    <t>Q = 400</t>
  </si>
  <si>
    <t>Quantity</t>
  </si>
  <si>
    <t>Price</t>
  </si>
  <si>
    <t>Qs = 0.15 + P</t>
  </si>
  <si>
    <t>Choose Price</t>
  </si>
  <si>
    <t>Coordinates of Vertices along Guidelines</t>
  </si>
  <si>
    <t>Coordinates of Vertices Along Guidelines when Price is $2.00</t>
  </si>
  <si>
    <t xml:space="preserve">Quantity </t>
  </si>
  <si>
    <t>Qd = 5.3 - 0.1P</t>
  </si>
  <si>
    <t>Demand Curve Qd= 500 - 4P</t>
  </si>
  <si>
    <t>Supply Curve Qs = -100 + 2P</t>
  </si>
  <si>
    <r>
      <t>Q Intercept</t>
    </r>
    <r>
      <rPr>
        <sz val="10"/>
        <rFont val="Arial"/>
      </rPr>
      <t xml:space="preserve"> </t>
    </r>
  </si>
  <si>
    <t>Q = 500</t>
  </si>
  <si>
    <t xml:space="preserve">Price = </t>
  </si>
  <si>
    <t>Quantity Demanded</t>
  </si>
  <si>
    <t>Quantity Supplied</t>
  </si>
  <si>
    <t>Chosen Point</t>
  </si>
  <si>
    <t>Q</t>
  </si>
  <si>
    <t>P</t>
  </si>
  <si>
    <t>Unitary Elastic Demand</t>
  </si>
  <si>
    <t>Through Chosen Point</t>
  </si>
  <si>
    <t>Q = 200*P</t>
  </si>
  <si>
    <t>-b</t>
  </si>
  <si>
    <t>b</t>
  </si>
  <si>
    <t>Iso Elastic Demand</t>
  </si>
  <si>
    <t>Linear Demand through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</si>
</sst>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lightUp">
        <fgColor indexed="9"/>
        <bgColor indexed="27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164" fontId="0" fillId="2" borderId="0" xfId="0" applyNumberForma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1" fillId="2" borderId="0" xfId="0" applyFont="1" applyFill="1"/>
    <xf numFmtId="164" fontId="1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wrapText="1"/>
    </xf>
    <xf numFmtId="4" fontId="0" fillId="2" borderId="0" xfId="0" applyNumberFormat="1" applyFill="1"/>
    <xf numFmtId="164" fontId="2" fillId="2" borderId="0" xfId="0" applyNumberFormat="1" applyFont="1" applyFill="1" applyAlignment="1">
      <alignment horizontal="left" wrapText="1"/>
    </xf>
    <xf numFmtId="0" fontId="0" fillId="2" borderId="0" xfId="0" applyFill="1" applyProtection="1">
      <protection locked="0"/>
    </xf>
    <xf numFmtId="0" fontId="1" fillId="2" borderId="0" xfId="0" applyFont="1" applyFill="1" applyAlignment="1"/>
    <xf numFmtId="164" fontId="2" fillId="2" borderId="0" xfId="0" applyNumberFormat="1" applyFont="1" applyFill="1" applyAlignment="1">
      <alignment horizontal="right"/>
    </xf>
    <xf numFmtId="164" fontId="0" fillId="2" borderId="0" xfId="0" applyNumberFormat="1" applyFill="1" applyAlignment="1">
      <alignment horizontal="right"/>
    </xf>
    <xf numFmtId="0" fontId="0" fillId="2" borderId="0" xfId="0" applyFill="1" applyAlignment="1">
      <alignment horizontal="right"/>
    </xf>
    <xf numFmtId="3" fontId="0" fillId="2" borderId="0" xfId="0" applyNumberFormat="1" applyFill="1"/>
    <xf numFmtId="49" fontId="4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right"/>
    </xf>
    <xf numFmtId="1" fontId="0" fillId="2" borderId="0" xfId="0" applyNumberFormat="1" applyFill="1"/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Determining Demand</a:t>
            </a:r>
          </a:p>
        </c:rich>
      </c:tx>
      <c:layout>
        <c:manualLayout>
          <c:xMode val="edge"/>
          <c:yMode val="edge"/>
          <c:x val="0.35590338118384668"/>
          <c:y val="3.28283637852247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097254600108846"/>
          <c:y val="0.18181863019509104"/>
          <c:w val="0.44965354012983555"/>
          <c:h val="0.61616313566114189"/>
        </c:manualLayout>
      </c:layout>
      <c:scatterChart>
        <c:scatterStyle val="lineMarker"/>
        <c:ser>
          <c:idx val="0"/>
          <c:order val="0"/>
          <c:tx>
            <c:v>Demand Curve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ot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'LBD 2.1'!$A$4:$A$5</c:f>
              <c:numCache>
                <c:formatCode>General</c:formatCode>
                <c:ptCount val="2"/>
                <c:pt idx="0">
                  <c:v>5.3</c:v>
                </c:pt>
                <c:pt idx="1">
                  <c:v>0</c:v>
                </c:pt>
              </c:numCache>
            </c:numRef>
          </c:xVal>
          <c:yVal>
            <c:numRef>
              <c:f>'LBD 2.1'!$B$4:$B$5</c:f>
              <c:numCache>
                <c:formatCode>"$"#,##0.00</c:formatCode>
                <c:ptCount val="2"/>
                <c:pt idx="0">
                  <c:v>0</c:v>
                </c:pt>
                <c:pt idx="1">
                  <c:v>53</c:v>
                </c:pt>
              </c:numCache>
            </c:numRef>
          </c:yVal>
        </c:ser>
        <c:ser>
          <c:idx val="2"/>
          <c:order val="1"/>
          <c:tx>
            <c:v>Current Price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l"/>
            <c:showVal val="1"/>
          </c:dLbls>
          <c:xVal>
            <c:numRef>
              <c:f>'LBD 2.1'!$A$21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'LBD 2.1'!$B$21</c:f>
              <c:numCache>
                <c:formatCode>"$"#,##0.00</c:formatCode>
                <c:ptCount val="1"/>
                <c:pt idx="0">
                  <c:v>15</c:v>
                </c:pt>
              </c:numCache>
            </c:numRef>
          </c:yVal>
        </c:ser>
        <c:ser>
          <c:idx val="3"/>
          <c:order val="2"/>
          <c:tx>
            <c:v>Quantity Demanded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b"/>
            <c:showCatName val="1"/>
          </c:dLbls>
          <c:xVal>
            <c:numRef>
              <c:f>'LBD 2.1'!$A$23</c:f>
              <c:numCache>
                <c:formatCode>#,##0.00</c:formatCode>
                <c:ptCount val="1"/>
                <c:pt idx="0">
                  <c:v>3.8</c:v>
                </c:pt>
              </c:numCache>
            </c:numRef>
          </c:xVal>
          <c:yVal>
            <c:numRef>
              <c:f>'LBD 2.1'!$B$23</c:f>
              <c:numCache>
                <c:formatCode>"$"#,##0.00</c:formatCode>
                <c:ptCount val="1"/>
                <c:pt idx="0">
                  <c:v>0</c:v>
                </c:pt>
              </c:numCache>
            </c:numRef>
          </c:yVal>
        </c:ser>
        <c:ser>
          <c:idx val="1"/>
          <c:order val="3"/>
          <c:tx>
            <c:v>Guide Lines</c:v>
          </c:tx>
          <c:spPr>
            <a:ln w="25400">
              <a:solidFill>
                <a:srgbClr val="FF00FF"/>
              </a:solidFill>
              <a:prstDash val="lgDashDot"/>
            </a:ln>
          </c:spPr>
          <c:marker>
            <c:symbol val="dot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'LBD 2.1'!$A$21:$A$23</c:f>
              <c:numCache>
                <c:formatCode>#,##0.00</c:formatCode>
                <c:ptCount val="3"/>
                <c:pt idx="0" formatCode="General">
                  <c:v>0</c:v>
                </c:pt>
                <c:pt idx="1">
                  <c:v>3.8</c:v>
                </c:pt>
                <c:pt idx="2">
                  <c:v>3.8</c:v>
                </c:pt>
              </c:numCache>
            </c:numRef>
          </c:xVal>
          <c:yVal>
            <c:numRef>
              <c:f>'LBD 2.1'!$B$21:$B$23</c:f>
              <c:numCache>
                <c:formatCode>"$"#,##0.00</c:formatCode>
                <c:ptCount val="3"/>
                <c:pt idx="0">
                  <c:v>15</c:v>
                </c:pt>
                <c:pt idx="1">
                  <c:v>15</c:v>
                </c:pt>
                <c:pt idx="2">
                  <c:v>0</c:v>
                </c:pt>
              </c:numCache>
            </c:numRef>
          </c:yVal>
        </c:ser>
        <c:ser>
          <c:idx val="4"/>
          <c:order val="4"/>
          <c:tx>
            <c:v>Price of $15.00</c:v>
          </c:tx>
          <c:spPr>
            <a:ln w="12700">
              <a:solidFill>
                <a:srgbClr val="FF8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l"/>
            <c:showVal val="1"/>
          </c:dLbls>
          <c:xVal>
            <c:numRef>
              <c:f>'LBD 2.1'!$A$11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'LBD 2.1'!$B$11</c:f>
              <c:numCache>
                <c:formatCode>"$"#,##0.00</c:formatCode>
                <c:ptCount val="1"/>
                <c:pt idx="0">
                  <c:v>15</c:v>
                </c:pt>
              </c:numCache>
            </c:numRef>
          </c:yVal>
        </c:ser>
        <c:ser>
          <c:idx val="5"/>
          <c:order val="5"/>
          <c:tx>
            <c:v>Quantity Demanded when Price is $15.00</c:v>
          </c:tx>
          <c:spPr>
            <a:ln w="12700">
              <a:solidFill>
                <a:srgbClr val="FF8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b"/>
            <c:showCatName val="1"/>
          </c:dLbls>
          <c:xVal>
            <c:numRef>
              <c:f>'LBD 2.1'!$A$13</c:f>
              <c:numCache>
                <c:formatCode>#,##0.00</c:formatCode>
                <c:ptCount val="1"/>
                <c:pt idx="0">
                  <c:v>3.8</c:v>
                </c:pt>
              </c:numCache>
            </c:numRef>
          </c:xVal>
          <c:yVal>
            <c:numRef>
              <c:f>'LBD 2.1'!$B$13</c:f>
              <c:numCache>
                <c:formatCode>"$"#,##0.00</c:formatCode>
                <c:ptCount val="1"/>
                <c:pt idx="0">
                  <c:v>0</c:v>
                </c:pt>
              </c:numCache>
            </c:numRef>
          </c:yVal>
        </c:ser>
        <c:ser>
          <c:idx val="6"/>
          <c:order val="6"/>
          <c:tx>
            <c:v>Guidelines when Price is $15.00</c:v>
          </c:tx>
          <c:spPr>
            <a:ln w="25400">
              <a:solidFill>
                <a:srgbClr val="FF8080"/>
              </a:solidFill>
              <a:prstDash val="lgDashDot"/>
            </a:ln>
          </c:spPr>
          <c:marker>
            <c:symbol val="dot"/>
            <c:size val="2"/>
            <c:spPr>
              <a:solidFill>
                <a:srgbClr val="FF8080"/>
              </a:solidFill>
              <a:ln>
                <a:solidFill>
                  <a:srgbClr val="FF8080"/>
                </a:solidFill>
                <a:prstDash val="solid"/>
              </a:ln>
            </c:spPr>
          </c:marker>
          <c:xVal>
            <c:numRef>
              <c:f>'LBD 2.1'!$A$11:$A$13</c:f>
              <c:numCache>
                <c:formatCode>#,##0.00</c:formatCode>
                <c:ptCount val="3"/>
                <c:pt idx="0" formatCode="General">
                  <c:v>0</c:v>
                </c:pt>
                <c:pt idx="1">
                  <c:v>3.8</c:v>
                </c:pt>
                <c:pt idx="2">
                  <c:v>3.8</c:v>
                </c:pt>
              </c:numCache>
            </c:numRef>
          </c:xVal>
          <c:yVal>
            <c:numRef>
              <c:f>'LBD 2.1'!$B$11:$B$13</c:f>
              <c:numCache>
                <c:formatCode>"$"#,##0.00</c:formatCode>
                <c:ptCount val="3"/>
                <c:pt idx="0">
                  <c:v>15</c:v>
                </c:pt>
                <c:pt idx="1">
                  <c:v>15</c:v>
                </c:pt>
                <c:pt idx="2">
                  <c:v>0</c:v>
                </c:pt>
              </c:numCache>
            </c:numRef>
          </c:yVal>
        </c:ser>
        <c:axId val="96795648"/>
        <c:axId val="97203712"/>
      </c:scatterChart>
      <c:valAx>
        <c:axId val="96795648"/>
        <c:scaling>
          <c:orientation val="minMax"/>
          <c:max val="6"/>
          <c:min val="0"/>
        </c:scaling>
        <c:axPos val="b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Quantity</a:t>
                </a:r>
              </a:p>
            </c:rich>
          </c:tx>
          <c:layout>
            <c:manualLayout>
              <c:xMode val="edge"/>
              <c:yMode val="edge"/>
              <c:x val="0.35416726712929131"/>
              <c:y val="0.8888910809537784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203712"/>
        <c:crosses val="autoZero"/>
        <c:crossBetween val="midCat"/>
        <c:majorUnit val="6"/>
        <c:minorUnit val="1"/>
      </c:valAx>
      <c:valAx>
        <c:axId val="97203712"/>
        <c:scaling>
          <c:orientation val="minMax"/>
          <c:max val="6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2.7777824872885593E-2"/>
              <c:y val="0.4343445054660508"/>
            </c:manualLayout>
          </c:layout>
          <c:spPr>
            <a:noFill/>
            <a:ln w="25400">
              <a:noFill/>
            </a:ln>
          </c:spPr>
        </c:title>
        <c:numFmt formatCode="&quot;$&quot;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795648"/>
        <c:crosses val="autoZero"/>
        <c:crossBetween val="midCat"/>
        <c:majorUnit val="60"/>
        <c:minorUnit val="1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187613911292032"/>
          <c:y val="0.17424285393696223"/>
          <c:w val="0.31423664387451827"/>
          <c:h val="0.70959770951139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Determining Supply</a:t>
            </a:r>
          </a:p>
        </c:rich>
      </c:tx>
      <c:layout>
        <c:manualLayout>
          <c:xMode val="edge"/>
          <c:yMode val="edge"/>
          <c:x val="0.36458395145662342"/>
          <c:y val="3.28283637852247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097254600108846"/>
          <c:y val="0.18181863019509104"/>
          <c:w val="0.42013960120239463"/>
          <c:h val="0.61616313566114189"/>
        </c:manualLayout>
      </c:layout>
      <c:scatterChart>
        <c:scatterStyle val="lineMarker"/>
        <c:ser>
          <c:idx val="0"/>
          <c:order val="0"/>
          <c:tx>
            <c:v>Supply Curve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ot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'LBD 2.2'!$A$4:$A$5</c:f>
              <c:numCache>
                <c:formatCode>General</c:formatCode>
                <c:ptCount val="2"/>
                <c:pt idx="0">
                  <c:v>0.15</c:v>
                </c:pt>
                <c:pt idx="1">
                  <c:v>100.15</c:v>
                </c:pt>
              </c:numCache>
            </c:numRef>
          </c:xVal>
          <c:yVal>
            <c:numRef>
              <c:f>'LBD 2.2'!$B$4:$B$5</c:f>
              <c:numCache>
                <c:formatCode>"$"#,##0.00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</c:ser>
        <c:ser>
          <c:idx val="2"/>
          <c:order val="1"/>
          <c:tx>
            <c:v>Current Price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l"/>
            <c:showVal val="1"/>
          </c:dLbls>
          <c:xVal>
            <c:numRef>
              <c:f>'LBD 2.2'!$A$21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'LBD 2.2'!$B$21</c:f>
              <c:numCache>
                <c:formatCode>"$"#,##0.00</c:formatCode>
                <c:ptCount val="1"/>
                <c:pt idx="0">
                  <c:v>2</c:v>
                </c:pt>
              </c:numCache>
            </c:numRef>
          </c:yVal>
        </c:ser>
        <c:ser>
          <c:idx val="3"/>
          <c:order val="2"/>
          <c:tx>
            <c:v>Quantity Supplied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b"/>
            <c:showCatName val="1"/>
          </c:dLbls>
          <c:xVal>
            <c:numRef>
              <c:f>'LBD 2.2'!$A$23</c:f>
              <c:numCache>
                <c:formatCode>#,##0.00</c:formatCode>
                <c:ptCount val="1"/>
                <c:pt idx="0">
                  <c:v>2.15</c:v>
                </c:pt>
              </c:numCache>
            </c:numRef>
          </c:xVal>
          <c:yVal>
            <c:numRef>
              <c:f>'LBD 2.2'!$B$23</c:f>
              <c:numCache>
                <c:formatCode>"$"#,##0.00</c:formatCode>
                <c:ptCount val="1"/>
                <c:pt idx="0">
                  <c:v>0</c:v>
                </c:pt>
              </c:numCache>
            </c:numRef>
          </c:yVal>
        </c:ser>
        <c:ser>
          <c:idx val="1"/>
          <c:order val="3"/>
          <c:tx>
            <c:v>Guide Lines</c:v>
          </c:tx>
          <c:spPr>
            <a:ln w="25400">
              <a:solidFill>
                <a:srgbClr val="FF00FF"/>
              </a:solidFill>
              <a:prstDash val="lgDashDot"/>
            </a:ln>
          </c:spPr>
          <c:marker>
            <c:symbol val="dot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'LBD 2.2'!$A$21:$A$23</c:f>
              <c:numCache>
                <c:formatCode>#,##0.00</c:formatCode>
                <c:ptCount val="3"/>
                <c:pt idx="0" formatCode="General">
                  <c:v>0</c:v>
                </c:pt>
                <c:pt idx="1">
                  <c:v>2.15</c:v>
                </c:pt>
                <c:pt idx="2">
                  <c:v>2.15</c:v>
                </c:pt>
              </c:numCache>
            </c:numRef>
          </c:xVal>
          <c:yVal>
            <c:numRef>
              <c:f>'LBD 2.2'!$B$21:$B$23</c:f>
              <c:numCache>
                <c:formatCode>"$"#,##0.00</c:formatCode>
                <c:ptCount val="3"/>
                <c:pt idx="0">
                  <c:v>2</c:v>
                </c:pt>
                <c:pt idx="1">
                  <c:v>2</c:v>
                </c:pt>
                <c:pt idx="2">
                  <c:v>0</c:v>
                </c:pt>
              </c:numCache>
            </c:numRef>
          </c:yVal>
        </c:ser>
        <c:ser>
          <c:idx val="4"/>
          <c:order val="4"/>
          <c:tx>
            <c:v>Price of $2.00</c:v>
          </c:tx>
          <c:spPr>
            <a:ln w="12700">
              <a:solidFill>
                <a:srgbClr val="FF8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l"/>
            <c:showVal val="1"/>
          </c:dLbls>
          <c:xVal>
            <c:numRef>
              <c:f>'LBD 2.2'!$A$11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'LBD 2.2'!$B$11</c:f>
              <c:numCache>
                <c:formatCode>"$"#,##0.00</c:formatCode>
                <c:ptCount val="1"/>
                <c:pt idx="0">
                  <c:v>2</c:v>
                </c:pt>
              </c:numCache>
            </c:numRef>
          </c:yVal>
        </c:ser>
        <c:ser>
          <c:idx val="5"/>
          <c:order val="5"/>
          <c:tx>
            <c:v>Quantity Supplied when Price is $2.00</c:v>
          </c:tx>
          <c:spPr>
            <a:ln w="12700">
              <a:solidFill>
                <a:srgbClr val="FF8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b"/>
            <c:showCatName val="1"/>
          </c:dLbls>
          <c:xVal>
            <c:numRef>
              <c:f>'LBD 2.2'!$A$13</c:f>
              <c:numCache>
                <c:formatCode>#,##0.00</c:formatCode>
                <c:ptCount val="1"/>
                <c:pt idx="0">
                  <c:v>2.15</c:v>
                </c:pt>
              </c:numCache>
            </c:numRef>
          </c:xVal>
          <c:yVal>
            <c:numRef>
              <c:f>'LBD 2.2'!$B$13</c:f>
              <c:numCache>
                <c:formatCode>"$"#,##0.00</c:formatCode>
                <c:ptCount val="1"/>
                <c:pt idx="0">
                  <c:v>0</c:v>
                </c:pt>
              </c:numCache>
            </c:numRef>
          </c:yVal>
        </c:ser>
        <c:ser>
          <c:idx val="6"/>
          <c:order val="6"/>
          <c:tx>
            <c:v>Guidelines when Price is $2.00</c:v>
          </c:tx>
          <c:spPr>
            <a:ln w="25400">
              <a:solidFill>
                <a:srgbClr val="FF8080"/>
              </a:solidFill>
              <a:prstDash val="lgDashDot"/>
            </a:ln>
          </c:spPr>
          <c:marker>
            <c:symbol val="dot"/>
            <c:size val="2"/>
            <c:spPr>
              <a:solidFill>
                <a:srgbClr val="FF8080"/>
              </a:solidFill>
              <a:ln>
                <a:solidFill>
                  <a:srgbClr val="FF8080"/>
                </a:solidFill>
                <a:prstDash val="solid"/>
              </a:ln>
            </c:spPr>
          </c:marker>
          <c:xVal>
            <c:numRef>
              <c:f>'LBD 2.2'!$A$11:$A$13</c:f>
              <c:numCache>
                <c:formatCode>#,##0.00</c:formatCode>
                <c:ptCount val="3"/>
                <c:pt idx="0" formatCode="General">
                  <c:v>0</c:v>
                </c:pt>
                <c:pt idx="1">
                  <c:v>2.15</c:v>
                </c:pt>
                <c:pt idx="2">
                  <c:v>2.15</c:v>
                </c:pt>
              </c:numCache>
            </c:numRef>
          </c:xVal>
          <c:yVal>
            <c:numRef>
              <c:f>'LBD 2.2'!$B$11:$B$13</c:f>
              <c:numCache>
                <c:formatCode>"$"#,##0.00</c:formatCode>
                <c:ptCount val="3"/>
                <c:pt idx="0">
                  <c:v>2</c:v>
                </c:pt>
                <c:pt idx="1">
                  <c:v>2</c:v>
                </c:pt>
                <c:pt idx="2">
                  <c:v>0</c:v>
                </c:pt>
              </c:numCache>
            </c:numRef>
          </c:yVal>
        </c:ser>
        <c:axId val="97271808"/>
        <c:axId val="97274112"/>
      </c:scatterChart>
      <c:valAx>
        <c:axId val="97271808"/>
        <c:scaling>
          <c:orientation val="minMax"/>
          <c:max val="10"/>
          <c:min val="0"/>
        </c:scaling>
        <c:axPos val="b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Quantity</a:t>
                </a:r>
              </a:p>
            </c:rich>
          </c:tx>
          <c:layout>
            <c:manualLayout>
              <c:xMode val="edge"/>
              <c:yMode val="edge"/>
              <c:x val="0.34027835469284851"/>
              <c:y val="0.8888910809537784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274112"/>
        <c:crosses val="autoZero"/>
        <c:crossBetween val="midCat"/>
        <c:majorUnit val="10"/>
        <c:minorUnit val="1"/>
      </c:valAx>
      <c:valAx>
        <c:axId val="97274112"/>
        <c:scaling>
          <c:orientation val="minMax"/>
          <c:max val="1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2.7777824872885593E-2"/>
              <c:y val="0.4343445054660508"/>
            </c:manualLayout>
          </c:layout>
          <c:spPr>
            <a:noFill/>
            <a:ln w="25400">
              <a:noFill/>
            </a:ln>
          </c:spPr>
        </c:title>
        <c:numFmt formatCode="&quot;$&quot;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271808"/>
        <c:crosses val="autoZero"/>
        <c:crossBetween val="midCat"/>
        <c:majorUnit val="10"/>
        <c:minorUnit val="1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104277045825609"/>
          <c:y val="0.17424285393696223"/>
          <c:w val="0.3350700125291825"/>
          <c:h val="0.7626281433182985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Determining Equilibrium</a:t>
            </a:r>
          </a:p>
        </c:rich>
      </c:tx>
      <c:layout>
        <c:manualLayout>
          <c:xMode val="edge"/>
          <c:yMode val="edge"/>
          <c:x val="0.31007798885354415"/>
          <c:y val="3.29113924050632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069796314492968"/>
          <c:y val="0.19746835443037974"/>
          <c:w val="0.52868297099529282"/>
          <c:h val="0.59493670886075944"/>
        </c:manualLayout>
      </c:layout>
      <c:scatterChart>
        <c:scatterStyle val="lineMarker"/>
        <c:ser>
          <c:idx val="3"/>
          <c:order val="0"/>
          <c:tx>
            <c:v>Price Line</c:v>
          </c:tx>
          <c:spPr>
            <a:ln w="25400">
              <a:solidFill>
                <a:srgbClr val="FF6600"/>
              </a:solidFill>
              <a:prstDash val="lgDashDot"/>
            </a:ln>
          </c:spPr>
          <c:marker>
            <c:symbol val="dot"/>
            <c:size val="7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dLbls>
            <c:dLbl>
              <c:idx val="1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l"/>
            <c:showVal val="1"/>
          </c:dLbls>
          <c:xVal>
            <c:numRef>
              <c:f>'LBD 2.3'!$B$2:$B$3</c:f>
              <c:numCache>
                <c:formatCode>General</c:formatCode>
                <c:ptCount val="2"/>
                <c:pt idx="0">
                  <c:v>0</c:v>
                </c:pt>
                <c:pt idx="1">
                  <c:v>500</c:v>
                </c:pt>
              </c:numCache>
            </c:numRef>
          </c:xVal>
          <c:yVal>
            <c:numRef>
              <c:f>'LBD 2.3'!$C$2:$C$3</c:f>
              <c:numCache>
                <c:formatCode>"$"#,##0.00</c:formatCode>
                <c:ptCount val="2"/>
                <c:pt idx="0">
                  <c:v>65</c:v>
                </c:pt>
                <c:pt idx="1">
                  <c:v>65</c:v>
                </c:pt>
              </c:numCache>
            </c:numRef>
          </c:yVal>
        </c:ser>
        <c:ser>
          <c:idx val="0"/>
          <c:order val="1"/>
          <c:tx>
            <c:v>Demand Curve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ot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'LBD 2.3'!$B$7:$B$8</c:f>
              <c:numCache>
                <c:formatCode>General</c:formatCode>
                <c:ptCount val="2"/>
                <c:pt idx="0">
                  <c:v>0</c:v>
                </c:pt>
                <c:pt idx="1">
                  <c:v>500</c:v>
                </c:pt>
              </c:numCache>
            </c:numRef>
          </c:xVal>
          <c:yVal>
            <c:numRef>
              <c:f>'LBD 2.3'!$C$7:$C$8</c:f>
              <c:numCache>
                <c:formatCode>"$"#,##0.00</c:formatCode>
                <c:ptCount val="2"/>
                <c:pt idx="0">
                  <c:v>125</c:v>
                </c:pt>
                <c:pt idx="1">
                  <c:v>0</c:v>
                </c:pt>
              </c:numCache>
            </c:numRef>
          </c:yVal>
        </c:ser>
        <c:ser>
          <c:idx val="1"/>
          <c:order val="2"/>
          <c:tx>
            <c:v>Supply Curve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dot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'LBD 2.3'!$B$12:$B$13</c:f>
              <c:numCache>
                <c:formatCode>General</c:formatCode>
                <c:ptCount val="2"/>
                <c:pt idx="0">
                  <c:v>0</c:v>
                </c:pt>
                <c:pt idx="1">
                  <c:v>500</c:v>
                </c:pt>
              </c:numCache>
            </c:numRef>
          </c:xVal>
          <c:yVal>
            <c:numRef>
              <c:f>'LBD 2.3'!$C$12:$C$13</c:f>
              <c:numCache>
                <c:formatCode>"$"#,##0.00</c:formatCode>
                <c:ptCount val="2"/>
                <c:pt idx="0">
                  <c:v>50</c:v>
                </c:pt>
                <c:pt idx="1">
                  <c:v>300</c:v>
                </c:pt>
              </c:numCache>
            </c:numRef>
          </c:yVal>
        </c:ser>
        <c:ser>
          <c:idx val="2"/>
          <c:order val="3"/>
          <c:tx>
            <c:strRef>
              <c:f>'LBD 2.3'!$A$15</c:f>
              <c:strCache>
                <c:ptCount val="1"/>
                <c:pt idx="0">
                  <c:v>Quantity Demanded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Dot"/>
            </a:ln>
          </c:spPr>
          <c:marker>
            <c:symbol val="dot"/>
            <c:size val="9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dLbls>
            <c:dLbl>
              <c:idx val="0"/>
              <c:delete val="1"/>
            </c:dLbl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b"/>
            <c:showCatName val="1"/>
          </c:dLbls>
          <c:xVal>
            <c:numRef>
              <c:f>'LBD 2.3'!$A$16:$A$17</c:f>
              <c:numCache>
                <c:formatCode>"$"#,##0.00</c:formatCode>
                <c:ptCount val="2"/>
                <c:pt idx="0">
                  <c:v>240</c:v>
                </c:pt>
                <c:pt idx="1">
                  <c:v>240</c:v>
                </c:pt>
              </c:numCache>
            </c:numRef>
          </c:xVal>
          <c:yVal>
            <c:numRef>
              <c:f>'LBD 2.3'!$B$16:$B$17</c:f>
              <c:numCache>
                <c:formatCode>General</c:formatCode>
                <c:ptCount val="2"/>
                <c:pt idx="0" formatCode="&quot;$&quot;#,##0.00">
                  <c:v>65</c:v>
                </c:pt>
                <c:pt idx="1">
                  <c:v>0</c:v>
                </c:pt>
              </c:numCache>
            </c:numRef>
          </c:yVal>
        </c:ser>
        <c:ser>
          <c:idx val="4"/>
          <c:order val="4"/>
          <c:tx>
            <c:strRef>
              <c:f>'LBD 2.3'!$C$15:$D$15</c:f>
              <c:strCache>
                <c:ptCount val="1"/>
                <c:pt idx="0">
                  <c:v>Quantity Supplied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DotDot"/>
            </a:ln>
          </c:spPr>
          <c:marker>
            <c:symbol val="dot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Lbl>
              <c:idx val="0"/>
              <c:delete val="1"/>
            </c:dLbl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b"/>
            <c:showCatName val="1"/>
          </c:dLbls>
          <c:xVal>
            <c:numRef>
              <c:f>'LBD 2.3'!$C$16:$C$17</c:f>
              <c:numCache>
                <c:formatCode>"$"#,##0.00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xVal>
          <c:yVal>
            <c:numRef>
              <c:f>'LBD 2.3'!$D$16:$D$17</c:f>
              <c:numCache>
                <c:formatCode>General</c:formatCode>
                <c:ptCount val="2"/>
                <c:pt idx="0" formatCode="&quot;$&quot;#,##0.00">
                  <c:v>65</c:v>
                </c:pt>
                <c:pt idx="1">
                  <c:v>0</c:v>
                </c:pt>
              </c:numCache>
            </c:numRef>
          </c:yVal>
        </c:ser>
        <c:axId val="97332224"/>
        <c:axId val="97346688"/>
      </c:scatterChart>
      <c:valAx>
        <c:axId val="97332224"/>
        <c:scaling>
          <c:orientation val="minMax"/>
          <c:max val="600"/>
          <c:min val="0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Quantity</a:t>
                </a:r>
              </a:p>
            </c:rich>
          </c:tx>
          <c:layout>
            <c:manualLayout>
              <c:xMode val="edge"/>
              <c:yMode val="edge"/>
              <c:x val="0.40000060562107198"/>
              <c:y val="0.883544303797468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346688"/>
        <c:crossesAt val="0"/>
        <c:crossBetween val="midCat"/>
        <c:majorUnit val="600"/>
        <c:minorUnit val="1.2"/>
      </c:valAx>
      <c:valAx>
        <c:axId val="97346688"/>
        <c:scaling>
          <c:orientation val="minMax"/>
          <c:max val="13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3.1007798885354418E-2"/>
              <c:y val="0.4379746835443038"/>
            </c:manualLayout>
          </c:layout>
          <c:spPr>
            <a:noFill/>
            <a:ln w="25400">
              <a:noFill/>
            </a:ln>
          </c:spPr>
        </c:title>
        <c:numFmt formatCode="&quot;$&quot;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332224"/>
        <c:crossesAt val="0"/>
        <c:crossBetween val="midCat"/>
        <c:majorUnit val="130"/>
        <c:minorUnit val="1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503990285838007"/>
          <c:y val="0.20506329113924052"/>
          <c:w val="0.23410888158442586"/>
          <c:h val="0.43797468354430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Aluminum Market</a:t>
            </a:r>
          </a:p>
        </c:rich>
      </c:tx>
      <c:layout>
        <c:manualLayout>
          <c:xMode val="edge"/>
          <c:yMode val="edge"/>
          <c:x val="0.35969046707011126"/>
          <c:y val="3.29113924050632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674445364652017"/>
          <c:y val="0.19746835443037974"/>
          <c:w val="0.54263648049370228"/>
          <c:h val="0.59493670886075944"/>
        </c:manualLayout>
      </c:layout>
      <c:scatterChart>
        <c:scatterStyle val="lineMarker"/>
        <c:ser>
          <c:idx val="0"/>
          <c:order val="0"/>
          <c:tx>
            <c:v>Demand Curve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ot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'LBD 2.4'!$B$6:$B$7</c:f>
              <c:numCache>
                <c:formatCode>General</c:formatCode>
                <c:ptCount val="2"/>
                <c:pt idx="0">
                  <c:v>0</c:v>
                </c:pt>
                <c:pt idx="1">
                  <c:v>650</c:v>
                </c:pt>
              </c:numCache>
            </c:numRef>
          </c:xVal>
          <c:yVal>
            <c:numRef>
              <c:f>'LBD 2.4'!$C$6:$C$7</c:f>
              <c:numCache>
                <c:formatCode>"$"#,##0.00</c:formatCode>
                <c:ptCount val="2"/>
                <c:pt idx="0">
                  <c:v>13</c:v>
                </c:pt>
                <c:pt idx="1">
                  <c:v>0</c:v>
                </c:pt>
              </c:numCache>
            </c:numRef>
          </c:yVal>
        </c:ser>
        <c:ser>
          <c:idx val="1"/>
          <c:order val="1"/>
          <c:tx>
            <c:v>Supply Curve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dot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'LBD 2.4'!$B$11:$B$12</c:f>
              <c:numCache>
                <c:formatCode>General</c:formatCode>
                <c:ptCount val="2"/>
                <c:pt idx="0">
                  <c:v>0</c:v>
                </c:pt>
                <c:pt idx="1">
                  <c:v>400</c:v>
                </c:pt>
              </c:numCache>
            </c:numRef>
          </c:xVal>
          <c:yVal>
            <c:numRef>
              <c:f>'LBD 2.4'!$C$11:$C$12</c:f>
              <c:numCache>
                <c:formatCode>"$"#,##0.00</c:formatCode>
                <c:ptCount val="2"/>
                <c:pt idx="0">
                  <c:v>8</c:v>
                </c:pt>
                <c:pt idx="1">
                  <c:v>16</c:v>
                </c:pt>
              </c:numCache>
            </c:numRef>
          </c:yVal>
        </c:ser>
        <c:ser>
          <c:idx val="2"/>
          <c:order val="2"/>
          <c:tx>
            <c:v>Equilibrium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xVal>
            <c:numRef>
              <c:f>'LBD 2.4'!$B$16</c:f>
              <c:numCache>
                <c:formatCode>"$"#,##0.00</c:formatCode>
                <c:ptCount val="1"/>
                <c:pt idx="0">
                  <c:v>125</c:v>
                </c:pt>
              </c:numCache>
            </c:numRef>
          </c:xVal>
          <c:yVal>
            <c:numRef>
              <c:f>'LBD 2.4'!$C$16</c:f>
              <c:numCache>
                <c:formatCode>"$"#,##0.00</c:formatCode>
                <c:ptCount val="1"/>
                <c:pt idx="0">
                  <c:v>10.5</c:v>
                </c:pt>
              </c:numCache>
            </c:numRef>
          </c:yVal>
        </c:ser>
        <c:axId val="97389952"/>
        <c:axId val="97392128"/>
      </c:scatterChart>
      <c:valAx>
        <c:axId val="97389952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Quantity</a:t>
                </a:r>
              </a:p>
            </c:rich>
          </c:tx>
          <c:layout>
            <c:manualLayout>
              <c:xMode val="edge"/>
              <c:yMode val="edge"/>
              <c:x val="0.39379904584400111"/>
              <c:y val="0.883544303797468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392128"/>
        <c:crosses val="autoZero"/>
        <c:crossBetween val="midCat"/>
        <c:majorUnit val="200"/>
      </c:valAx>
      <c:valAx>
        <c:axId val="97392128"/>
        <c:scaling>
          <c:orientation val="minMax"/>
          <c:max val="2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3.1007798885354418E-2"/>
              <c:y val="0.4379746835443038"/>
            </c:manualLayout>
          </c:layout>
          <c:spPr>
            <a:noFill/>
            <a:ln w="25400">
              <a:noFill/>
            </a:ln>
          </c:spPr>
        </c:title>
        <c:numFmt formatCode="&quot;$&quot;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389952"/>
        <c:crosses val="autoZero"/>
        <c:crossBetween val="midCat"/>
        <c:majorUnit val="5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503990285838007"/>
          <c:y val="0.40759493670886077"/>
          <c:w val="0.23255849164015813"/>
          <c:h val="0.1848101265822784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Elasticity</a:t>
            </a:r>
          </a:p>
        </c:rich>
      </c:tx>
      <c:layout>
        <c:manualLayout>
          <c:xMode val="edge"/>
          <c:yMode val="edge"/>
          <c:x val="0.42449021891962185"/>
          <c:y val="3.583067588093553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38792389581064"/>
          <c:y val="0.21824138945660732"/>
          <c:w val="0.46122494940305064"/>
          <c:h val="0.55700414323999781"/>
        </c:manualLayout>
      </c:layout>
      <c:scatterChart>
        <c:scatterStyle val="lineMarker"/>
        <c:ser>
          <c:idx val="0"/>
          <c:order val="0"/>
          <c:tx>
            <c:v>Observed Demand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ot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'LBD 2.5'!$A$3:$A$4</c:f>
              <c:numCache>
                <c:formatCode>General</c:formatCode>
                <c:ptCount val="2"/>
                <c:pt idx="0">
                  <c:v>1000</c:v>
                </c:pt>
                <c:pt idx="1">
                  <c:v>800</c:v>
                </c:pt>
              </c:numCache>
            </c:numRef>
          </c:xVal>
          <c:yVal>
            <c:numRef>
              <c:f>'LBD 2.5'!$B$3:$B$4</c:f>
              <c:numCache>
                <c:formatCode>"$"#,##0.00</c:formatCode>
                <c:ptCount val="2"/>
                <c:pt idx="0">
                  <c:v>5</c:v>
                </c:pt>
                <c:pt idx="1">
                  <c:v>5.75</c:v>
                </c:pt>
              </c:numCache>
            </c:numRef>
          </c:yVal>
        </c:ser>
        <c:ser>
          <c:idx val="1"/>
          <c:order val="1"/>
          <c:tx>
            <c:v>Chosen Point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FF"/>
              </a:solidFill>
              <a:ln w="9525">
                <a:noFill/>
              </a:ln>
            </c:spPr>
          </c:marker>
          <c:xVal>
            <c:numRef>
              <c:f>'LBD 2.5'!$E$3</c:f>
              <c:numCache>
                <c:formatCode>General</c:formatCode>
                <c:ptCount val="1"/>
                <c:pt idx="0">
                  <c:v>1000</c:v>
                </c:pt>
              </c:numCache>
            </c:numRef>
          </c:xVal>
          <c:yVal>
            <c:numRef>
              <c:f>'LBD 2.5'!$F$3</c:f>
              <c:numCache>
                <c:formatCode>"$"#,##0.00</c:formatCode>
                <c:ptCount val="1"/>
                <c:pt idx="0">
                  <c:v>5</c:v>
                </c:pt>
              </c:numCache>
            </c:numRef>
          </c:yVal>
        </c:ser>
        <c:ser>
          <c:idx val="2"/>
          <c:order val="2"/>
          <c:tx>
            <c:v>Unitary Elastic Demand</c:v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ot"/>
            <c:size val="3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'LBD 2.5'!$A$8:$A$128</c:f>
              <c:numCache>
                <c:formatCode>#,##0</c:formatCode>
                <c:ptCount val="121"/>
                <c:pt idx="0">
                  <c:v>1041.6666666666667</c:v>
                </c:pt>
                <c:pt idx="1">
                  <c:v>1039.5010395010395</c:v>
                </c:pt>
                <c:pt idx="2">
                  <c:v>1037.3443983402492</c:v>
                </c:pt>
                <c:pt idx="3">
                  <c:v>1035.1966873706006</c:v>
                </c:pt>
                <c:pt idx="4">
                  <c:v>1033.0578512396696</c:v>
                </c:pt>
                <c:pt idx="5">
                  <c:v>1030.9278350515467</c:v>
                </c:pt>
                <c:pt idx="6">
                  <c:v>1028.8065843621403</c:v>
                </c:pt>
                <c:pt idx="7">
                  <c:v>1026.6940451745384</c:v>
                </c:pt>
                <c:pt idx="8">
                  <c:v>1024.5901639344265</c:v>
                </c:pt>
                <c:pt idx="9">
                  <c:v>1022.4948875255628</c:v>
                </c:pt>
                <c:pt idx="10">
                  <c:v>1020.4081632653066</c:v>
                </c:pt>
                <c:pt idx="11">
                  <c:v>1018.3299389002042</c:v>
                </c:pt>
                <c:pt idx="12">
                  <c:v>1016.2601626016266</c:v>
                </c:pt>
                <c:pt idx="13">
                  <c:v>1014.198782961461</c:v>
                </c:pt>
                <c:pt idx="14">
                  <c:v>1012.1457489878549</c:v>
                </c:pt>
                <c:pt idx="15">
                  <c:v>1010.1010101010108</c:v>
                </c:pt>
                <c:pt idx="16">
                  <c:v>1008.064516129033</c:v>
                </c:pt>
                <c:pt idx="17">
                  <c:v>1006.0362173038237</c:v>
                </c:pt>
                <c:pt idx="18">
                  <c:v>1004.0160642570289</c:v>
                </c:pt>
                <c:pt idx="19">
                  <c:v>1002.0040080160329</c:v>
                </c:pt>
                <c:pt idx="20">
                  <c:v>1000.0000000000009</c:v>
                </c:pt>
                <c:pt idx="21">
                  <c:v>998.00399201596895</c:v>
                </c:pt>
                <c:pt idx="22">
                  <c:v>996.01593625498106</c:v>
                </c:pt>
                <c:pt idx="23">
                  <c:v>994.03578528827143</c:v>
                </c:pt>
                <c:pt idx="24">
                  <c:v>992.06349206349307</c:v>
                </c:pt>
                <c:pt idx="25">
                  <c:v>990.09900990099118</c:v>
                </c:pt>
                <c:pt idx="26">
                  <c:v>988.14229249011964</c:v>
                </c:pt>
                <c:pt idx="27">
                  <c:v>986.19329388560277</c:v>
                </c:pt>
                <c:pt idx="28">
                  <c:v>984.2519685039382</c:v>
                </c:pt>
                <c:pt idx="29">
                  <c:v>982.3182711198441</c:v>
                </c:pt>
                <c:pt idx="30">
                  <c:v>980.39215686274633</c:v>
                </c:pt>
                <c:pt idx="31">
                  <c:v>978.47358121330853</c:v>
                </c:pt>
                <c:pt idx="32">
                  <c:v>976.56250000000136</c:v>
                </c:pt>
                <c:pt idx="33">
                  <c:v>974.65886939571283</c:v>
                </c:pt>
                <c:pt idx="34">
                  <c:v>972.76264591439826</c:v>
                </c:pt>
                <c:pt idx="35">
                  <c:v>970.87378640776842</c:v>
                </c:pt>
                <c:pt idx="36">
                  <c:v>968.99224806201698</c:v>
                </c:pt>
                <c:pt idx="37">
                  <c:v>967.11798839458561</c:v>
                </c:pt>
                <c:pt idx="38">
                  <c:v>965.25096525096683</c:v>
                </c:pt>
                <c:pt idx="39">
                  <c:v>963.39113680154298</c:v>
                </c:pt>
                <c:pt idx="40">
                  <c:v>961.53846153846314</c:v>
                </c:pt>
                <c:pt idx="41">
                  <c:v>959.69289827255443</c:v>
                </c:pt>
                <c:pt idx="42">
                  <c:v>957.85440613026992</c:v>
                </c:pt>
                <c:pt idx="43">
                  <c:v>956.0229445506709</c:v>
                </c:pt>
                <c:pt idx="44">
                  <c:v>954.19847328244452</c:v>
                </c:pt>
                <c:pt idx="45">
                  <c:v>952.38095238095411</c:v>
                </c:pt>
                <c:pt idx="46">
                  <c:v>950.57034220532501</c:v>
                </c:pt>
                <c:pt idx="47">
                  <c:v>948.76660341556158</c:v>
                </c:pt>
                <c:pt idx="48">
                  <c:v>946.96969696969882</c:v>
                </c:pt>
                <c:pt idx="49">
                  <c:v>945.17958412098494</c:v>
                </c:pt>
                <c:pt idx="50">
                  <c:v>943.39622641509629</c:v>
                </c:pt>
                <c:pt idx="51">
                  <c:v>941.6195856873843</c:v>
                </c:pt>
                <c:pt idx="52">
                  <c:v>939.84962406015234</c:v>
                </c:pt>
                <c:pt idx="53">
                  <c:v>938.08630393996452</c:v>
                </c:pt>
                <c:pt idx="54">
                  <c:v>936.3295880149833</c:v>
                </c:pt>
                <c:pt idx="55">
                  <c:v>934.57943925233849</c:v>
                </c:pt>
                <c:pt idx="56">
                  <c:v>932.83582089552453</c:v>
                </c:pt>
                <c:pt idx="57">
                  <c:v>931.0986964618271</c:v>
                </c:pt>
                <c:pt idx="58">
                  <c:v>929.3680297397791</c:v>
                </c:pt>
                <c:pt idx="59">
                  <c:v>927.64378478664412</c:v>
                </c:pt>
                <c:pt idx="60">
                  <c:v>925.92592592592814</c:v>
                </c:pt>
                <c:pt idx="61">
                  <c:v>924.21441774491905</c:v>
                </c:pt>
                <c:pt idx="62">
                  <c:v>922.50922509225325</c:v>
                </c:pt>
                <c:pt idx="63">
                  <c:v>920.8103130755087</c:v>
                </c:pt>
                <c:pt idx="64">
                  <c:v>919.11764705882581</c:v>
                </c:pt>
                <c:pt idx="65">
                  <c:v>917.43119266055282</c:v>
                </c:pt>
                <c:pt idx="66">
                  <c:v>915.75091575091813</c:v>
                </c:pt>
                <c:pt idx="67">
                  <c:v>914.07678244972817</c:v>
                </c:pt>
                <c:pt idx="68">
                  <c:v>912.40875912409001</c:v>
                </c:pt>
                <c:pt idx="69">
                  <c:v>910.74681238615915</c:v>
                </c:pt>
                <c:pt idx="70">
                  <c:v>909.09090909091162</c:v>
                </c:pt>
                <c:pt idx="71">
                  <c:v>907.44101633394087</c:v>
                </c:pt>
                <c:pt idx="72">
                  <c:v>905.79710144927787</c:v>
                </c:pt>
                <c:pt idx="73">
                  <c:v>904.15913200723583</c:v>
                </c:pt>
                <c:pt idx="74">
                  <c:v>902.52707581227696</c:v>
                </c:pt>
                <c:pt idx="75">
                  <c:v>900.90090090090348</c:v>
                </c:pt>
                <c:pt idx="76">
                  <c:v>899.28057553957103</c:v>
                </c:pt>
                <c:pt idx="77">
                  <c:v>897.66606822262384</c:v>
                </c:pt>
                <c:pt idx="78">
                  <c:v>896.05734767025365</c:v>
                </c:pt>
                <c:pt idx="79">
                  <c:v>894.45438282647854</c:v>
                </c:pt>
                <c:pt idx="80">
                  <c:v>892.85714285714562</c:v>
                </c:pt>
                <c:pt idx="81">
                  <c:v>891.26559714795292</c:v>
                </c:pt>
                <c:pt idx="82">
                  <c:v>889.67971530249395</c:v>
                </c:pt>
                <c:pt idx="83">
                  <c:v>888.09946714032253</c:v>
                </c:pt>
                <c:pt idx="84">
                  <c:v>886.52482269503832</c:v>
                </c:pt>
                <c:pt idx="85">
                  <c:v>884.95575221239221</c:v>
                </c:pt>
                <c:pt idx="86">
                  <c:v>883.39222614841276</c:v>
                </c:pt>
                <c:pt idx="87">
                  <c:v>881.83421516755141</c:v>
                </c:pt>
                <c:pt idx="88">
                  <c:v>880.28169014084801</c:v>
                </c:pt>
                <c:pt idx="89">
                  <c:v>878.73462214411541</c:v>
                </c:pt>
                <c:pt idx="90">
                  <c:v>877.19298245614334</c:v>
                </c:pt>
                <c:pt idx="91">
                  <c:v>875.65674255692068</c:v>
                </c:pt>
                <c:pt idx="92">
                  <c:v>874.1258741258772</c:v>
                </c:pt>
                <c:pt idx="93">
                  <c:v>872.60034904014265</c:v>
                </c:pt>
                <c:pt idx="94">
                  <c:v>871.08013937282533</c:v>
                </c:pt>
                <c:pt idx="95">
                  <c:v>869.56521739130744</c:v>
                </c:pt>
                <c:pt idx="96">
                  <c:v>868.05555555555861</c:v>
                </c:pt>
                <c:pt idx="97">
                  <c:v>866.55112651646755</c:v>
                </c:pt>
                <c:pt idx="98">
                  <c:v>865.05190311419005</c:v>
                </c:pt>
                <c:pt idx="99">
                  <c:v>863.55785837651445</c:v>
                </c:pt>
                <c:pt idx="100">
                  <c:v>862.06896551724458</c:v>
                </c:pt>
                <c:pt idx="101">
                  <c:v>860.5851979345988</c:v>
                </c:pt>
                <c:pt idx="102">
                  <c:v>859.10652920962525</c:v>
                </c:pt>
                <c:pt idx="103">
                  <c:v>857.6329331046345</c:v>
                </c:pt>
                <c:pt idx="104">
                  <c:v>856.16438356164713</c:v>
                </c:pt>
                <c:pt idx="105">
                  <c:v>854.70085470085803</c:v>
                </c:pt>
                <c:pt idx="106">
                  <c:v>853.24232081911589</c:v>
                </c:pt>
                <c:pt idx="107">
                  <c:v>851.78875638841896</c:v>
                </c:pt>
                <c:pt idx="108">
                  <c:v>850.3401360544251</c:v>
                </c:pt>
                <c:pt idx="109">
                  <c:v>848.89643463497794</c:v>
                </c:pt>
                <c:pt idx="110">
                  <c:v>847.45762711864745</c:v>
                </c:pt>
                <c:pt idx="111">
                  <c:v>846.02368866328595</c:v>
                </c:pt>
                <c:pt idx="112">
                  <c:v>844.59459459459799</c:v>
                </c:pt>
                <c:pt idx="113">
                  <c:v>843.1703204047252</c:v>
                </c:pt>
                <c:pt idx="114">
                  <c:v>841.75084175084521</c:v>
                </c:pt>
                <c:pt idx="115">
                  <c:v>840.33613445378501</c:v>
                </c:pt>
                <c:pt idx="116">
                  <c:v>838.92617449664783</c:v>
                </c:pt>
                <c:pt idx="117">
                  <c:v>837.52093802345416</c:v>
                </c:pt>
                <c:pt idx="118">
                  <c:v>836.12040133779624</c:v>
                </c:pt>
                <c:pt idx="119">
                  <c:v>834.72454090150609</c:v>
                </c:pt>
                <c:pt idx="120">
                  <c:v>833.3333333333369</c:v>
                </c:pt>
              </c:numCache>
            </c:numRef>
          </c:xVal>
          <c:yVal>
            <c:numRef>
              <c:f>'LBD 2.5'!$B$8:$B$128</c:f>
              <c:numCache>
                <c:formatCode>"$"#,##0.00</c:formatCode>
                <c:ptCount val="121"/>
                <c:pt idx="0">
                  <c:v>4.8</c:v>
                </c:pt>
                <c:pt idx="1">
                  <c:v>4.8099999999999996</c:v>
                </c:pt>
                <c:pt idx="2">
                  <c:v>4.8199999999999994</c:v>
                </c:pt>
                <c:pt idx="3">
                  <c:v>4.8299999999999992</c:v>
                </c:pt>
                <c:pt idx="4">
                  <c:v>4.839999999999999</c:v>
                </c:pt>
                <c:pt idx="5">
                  <c:v>4.8499999999999988</c:v>
                </c:pt>
                <c:pt idx="6">
                  <c:v>4.8599999999999985</c:v>
                </c:pt>
                <c:pt idx="7">
                  <c:v>4.8699999999999983</c:v>
                </c:pt>
                <c:pt idx="8">
                  <c:v>4.8799999999999981</c:v>
                </c:pt>
                <c:pt idx="9">
                  <c:v>4.8899999999999979</c:v>
                </c:pt>
                <c:pt idx="10">
                  <c:v>4.8999999999999977</c:v>
                </c:pt>
                <c:pt idx="11">
                  <c:v>4.9099999999999975</c:v>
                </c:pt>
                <c:pt idx="12">
                  <c:v>4.9199999999999973</c:v>
                </c:pt>
                <c:pt idx="13">
                  <c:v>4.9299999999999971</c:v>
                </c:pt>
                <c:pt idx="14">
                  <c:v>4.9399999999999968</c:v>
                </c:pt>
                <c:pt idx="15">
                  <c:v>4.9499999999999966</c:v>
                </c:pt>
                <c:pt idx="16">
                  <c:v>4.9599999999999964</c:v>
                </c:pt>
                <c:pt idx="17">
                  <c:v>4.9699999999999962</c:v>
                </c:pt>
                <c:pt idx="18">
                  <c:v>4.979999999999996</c:v>
                </c:pt>
                <c:pt idx="19">
                  <c:v>4.9899999999999958</c:v>
                </c:pt>
                <c:pt idx="20">
                  <c:v>4.9999999999999956</c:v>
                </c:pt>
                <c:pt idx="21">
                  <c:v>5.0099999999999953</c:v>
                </c:pt>
                <c:pt idx="22">
                  <c:v>5.0199999999999951</c:v>
                </c:pt>
                <c:pt idx="23">
                  <c:v>5.0299999999999949</c:v>
                </c:pt>
                <c:pt idx="24">
                  <c:v>5.0399999999999947</c:v>
                </c:pt>
                <c:pt idx="25">
                  <c:v>5.0499999999999945</c:v>
                </c:pt>
                <c:pt idx="26">
                  <c:v>5.0599999999999943</c:v>
                </c:pt>
                <c:pt idx="27">
                  <c:v>5.0699999999999941</c:v>
                </c:pt>
                <c:pt idx="28">
                  <c:v>5.0799999999999939</c:v>
                </c:pt>
                <c:pt idx="29">
                  <c:v>5.0899999999999936</c:v>
                </c:pt>
                <c:pt idx="30">
                  <c:v>5.0999999999999934</c:v>
                </c:pt>
                <c:pt idx="31">
                  <c:v>5.1099999999999932</c:v>
                </c:pt>
                <c:pt idx="32">
                  <c:v>5.119999999999993</c:v>
                </c:pt>
                <c:pt idx="33">
                  <c:v>5.1299999999999928</c:v>
                </c:pt>
                <c:pt idx="34">
                  <c:v>5.1399999999999926</c:v>
                </c:pt>
                <c:pt idx="35">
                  <c:v>5.1499999999999924</c:v>
                </c:pt>
                <c:pt idx="36">
                  <c:v>5.1599999999999921</c:v>
                </c:pt>
                <c:pt idx="37">
                  <c:v>5.1699999999999919</c:v>
                </c:pt>
                <c:pt idx="38">
                  <c:v>5.1799999999999917</c:v>
                </c:pt>
                <c:pt idx="39">
                  <c:v>5.1899999999999915</c:v>
                </c:pt>
                <c:pt idx="40">
                  <c:v>5.1999999999999913</c:v>
                </c:pt>
                <c:pt idx="41">
                  <c:v>5.2099999999999911</c:v>
                </c:pt>
                <c:pt idx="42">
                  <c:v>5.2199999999999909</c:v>
                </c:pt>
                <c:pt idx="43">
                  <c:v>5.2299999999999907</c:v>
                </c:pt>
                <c:pt idx="44">
                  <c:v>5.2399999999999904</c:v>
                </c:pt>
                <c:pt idx="45">
                  <c:v>5.2499999999999902</c:v>
                </c:pt>
                <c:pt idx="46">
                  <c:v>5.25999999999999</c:v>
                </c:pt>
                <c:pt idx="47">
                  <c:v>5.2699999999999898</c:v>
                </c:pt>
                <c:pt idx="48">
                  <c:v>5.2799999999999896</c:v>
                </c:pt>
                <c:pt idx="49">
                  <c:v>5.2899999999999894</c:v>
                </c:pt>
                <c:pt idx="50">
                  <c:v>5.2999999999999892</c:v>
                </c:pt>
                <c:pt idx="51">
                  <c:v>5.309999999999989</c:v>
                </c:pt>
                <c:pt idx="52">
                  <c:v>5.3199999999999887</c:v>
                </c:pt>
                <c:pt idx="53">
                  <c:v>5.3299999999999885</c:v>
                </c:pt>
                <c:pt idx="54">
                  <c:v>5.3399999999999883</c:v>
                </c:pt>
                <c:pt idx="55">
                  <c:v>5.3499999999999881</c:v>
                </c:pt>
                <c:pt idx="56">
                  <c:v>5.3599999999999879</c:v>
                </c:pt>
                <c:pt idx="57">
                  <c:v>5.3699999999999877</c:v>
                </c:pt>
                <c:pt idx="58">
                  <c:v>5.3799999999999875</c:v>
                </c:pt>
                <c:pt idx="59">
                  <c:v>5.3899999999999872</c:v>
                </c:pt>
                <c:pt idx="60">
                  <c:v>5.399999999999987</c:v>
                </c:pt>
                <c:pt idx="61">
                  <c:v>5.4099999999999868</c:v>
                </c:pt>
                <c:pt idx="62">
                  <c:v>5.4199999999999866</c:v>
                </c:pt>
                <c:pt idx="63">
                  <c:v>5.4299999999999864</c:v>
                </c:pt>
                <c:pt idx="64">
                  <c:v>5.4399999999999862</c:v>
                </c:pt>
                <c:pt idx="65">
                  <c:v>5.449999999999986</c:v>
                </c:pt>
                <c:pt idx="66">
                  <c:v>5.4599999999999858</c:v>
                </c:pt>
                <c:pt idx="67">
                  <c:v>5.4699999999999855</c:v>
                </c:pt>
                <c:pt idx="68">
                  <c:v>5.4799999999999853</c:v>
                </c:pt>
                <c:pt idx="69">
                  <c:v>5.4899999999999851</c:v>
                </c:pt>
                <c:pt idx="70">
                  <c:v>5.4999999999999849</c:v>
                </c:pt>
                <c:pt idx="71">
                  <c:v>5.5099999999999847</c:v>
                </c:pt>
                <c:pt idx="72">
                  <c:v>5.5199999999999845</c:v>
                </c:pt>
                <c:pt idx="73">
                  <c:v>5.5299999999999843</c:v>
                </c:pt>
                <c:pt idx="74">
                  <c:v>5.539999999999984</c:v>
                </c:pt>
                <c:pt idx="75">
                  <c:v>5.5499999999999838</c:v>
                </c:pt>
                <c:pt idx="76">
                  <c:v>5.5599999999999836</c:v>
                </c:pt>
                <c:pt idx="77">
                  <c:v>5.5699999999999834</c:v>
                </c:pt>
                <c:pt idx="78">
                  <c:v>5.5799999999999832</c:v>
                </c:pt>
                <c:pt idx="79">
                  <c:v>5.589999999999983</c:v>
                </c:pt>
                <c:pt idx="80">
                  <c:v>5.5999999999999828</c:v>
                </c:pt>
                <c:pt idx="81">
                  <c:v>5.6099999999999826</c:v>
                </c:pt>
                <c:pt idx="82">
                  <c:v>5.6199999999999823</c:v>
                </c:pt>
                <c:pt idx="83">
                  <c:v>5.6299999999999821</c:v>
                </c:pt>
                <c:pt idx="84">
                  <c:v>5.6399999999999819</c:v>
                </c:pt>
                <c:pt idx="85">
                  <c:v>5.6499999999999817</c:v>
                </c:pt>
                <c:pt idx="86">
                  <c:v>5.6599999999999815</c:v>
                </c:pt>
                <c:pt idx="87">
                  <c:v>5.6699999999999813</c:v>
                </c:pt>
                <c:pt idx="88">
                  <c:v>5.6799999999999811</c:v>
                </c:pt>
                <c:pt idx="89">
                  <c:v>5.6899999999999809</c:v>
                </c:pt>
                <c:pt idx="90">
                  <c:v>5.6999999999999806</c:v>
                </c:pt>
                <c:pt idx="91">
                  <c:v>5.7099999999999804</c:v>
                </c:pt>
                <c:pt idx="92">
                  <c:v>5.7199999999999802</c:v>
                </c:pt>
                <c:pt idx="93">
                  <c:v>5.72999999999998</c:v>
                </c:pt>
                <c:pt idx="94">
                  <c:v>5.7399999999999798</c:v>
                </c:pt>
                <c:pt idx="95">
                  <c:v>5.7499999999999796</c:v>
                </c:pt>
                <c:pt idx="96">
                  <c:v>5.7599999999999794</c:v>
                </c:pt>
                <c:pt idx="97">
                  <c:v>5.7699999999999791</c:v>
                </c:pt>
                <c:pt idx="98">
                  <c:v>5.7799999999999789</c:v>
                </c:pt>
                <c:pt idx="99">
                  <c:v>5.7899999999999787</c:v>
                </c:pt>
                <c:pt idx="100">
                  <c:v>5.7999999999999785</c:v>
                </c:pt>
                <c:pt idx="101">
                  <c:v>5.8099999999999783</c:v>
                </c:pt>
                <c:pt idx="102">
                  <c:v>5.8199999999999781</c:v>
                </c:pt>
                <c:pt idx="103">
                  <c:v>5.8299999999999779</c:v>
                </c:pt>
                <c:pt idx="104">
                  <c:v>5.8399999999999777</c:v>
                </c:pt>
                <c:pt idx="105">
                  <c:v>5.8499999999999774</c:v>
                </c:pt>
                <c:pt idx="106">
                  <c:v>5.8599999999999772</c:v>
                </c:pt>
                <c:pt idx="107">
                  <c:v>5.869999999999977</c:v>
                </c:pt>
                <c:pt idx="108">
                  <c:v>5.8799999999999768</c:v>
                </c:pt>
                <c:pt idx="109">
                  <c:v>5.8899999999999766</c:v>
                </c:pt>
                <c:pt idx="110">
                  <c:v>5.8999999999999764</c:v>
                </c:pt>
                <c:pt idx="111">
                  <c:v>5.9099999999999762</c:v>
                </c:pt>
                <c:pt idx="112">
                  <c:v>5.9199999999999759</c:v>
                </c:pt>
                <c:pt idx="113">
                  <c:v>5.9299999999999757</c:v>
                </c:pt>
                <c:pt idx="114">
                  <c:v>5.9399999999999755</c:v>
                </c:pt>
                <c:pt idx="115">
                  <c:v>5.9499999999999753</c:v>
                </c:pt>
                <c:pt idx="116">
                  <c:v>5.9599999999999751</c:v>
                </c:pt>
                <c:pt idx="117">
                  <c:v>5.9699999999999749</c:v>
                </c:pt>
                <c:pt idx="118">
                  <c:v>5.9799999999999747</c:v>
                </c:pt>
                <c:pt idx="119">
                  <c:v>5.9899999999999745</c:v>
                </c:pt>
                <c:pt idx="120">
                  <c:v>5.9999999999999742</c:v>
                </c:pt>
              </c:numCache>
            </c:numRef>
          </c:yVal>
        </c:ser>
        <c:axId val="97434240"/>
        <c:axId val="99693696"/>
      </c:scatterChart>
      <c:valAx>
        <c:axId val="97434240"/>
        <c:scaling>
          <c:orientation val="minMax"/>
          <c:max val="1100"/>
          <c:min val="700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Quantity Demanded</a:t>
                </a:r>
              </a:p>
            </c:rich>
          </c:tx>
          <c:layout>
            <c:manualLayout>
              <c:xMode val="edge"/>
              <c:yMode val="edge"/>
              <c:x val="0.26734720518495414"/>
              <c:y val="0.876222891997423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693696"/>
        <c:crosses val="autoZero"/>
        <c:crossBetween val="midCat"/>
        <c:majorUnit val="100"/>
      </c:valAx>
      <c:valAx>
        <c:axId val="99693696"/>
        <c:scaling>
          <c:orientation val="minMax"/>
          <c:max val="6"/>
          <c:min val="4.8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3.2653093763047834E-2"/>
              <c:y val="0.43648277891321463"/>
            </c:manualLayout>
          </c:layout>
          <c:spPr>
            <a:noFill/>
            <a:ln w="25400">
              <a:noFill/>
            </a:ln>
          </c:spPr>
        </c:title>
        <c:numFmt formatCode="&quot;$&quot;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434240"/>
        <c:crosses val="autoZero"/>
        <c:crossBetween val="midCat"/>
        <c:majorUnit val="0.2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71496902400453"/>
          <c:y val="0.31596141458643151"/>
          <c:w val="0.29795948058781146"/>
          <c:h val="0.364821427151343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Iso Elastic Demand</a:t>
            </a:r>
          </a:p>
        </c:rich>
      </c:tx>
      <c:layout>
        <c:manualLayout>
          <c:xMode val="edge"/>
          <c:yMode val="edge"/>
          <c:x val="0.34489830287219275"/>
          <c:y val="3.50318471337579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367365241714406"/>
          <c:y val="0.21337579617834396"/>
          <c:w val="0.42857185564000283"/>
          <c:h val="0.56687898089171973"/>
        </c:manualLayout>
      </c:layout>
      <c:scatterChart>
        <c:scatterStyle val="lineMarker"/>
        <c:ser>
          <c:idx val="2"/>
          <c:order val="0"/>
          <c:tx>
            <c:v>Iso Elastic Demand</c:v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ot"/>
            <c:size val="3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'LBD 2.6'!$A$8:$A$128</c:f>
              <c:numCache>
                <c:formatCode>#,##0</c:formatCode>
                <c:ptCount val="121"/>
                <c:pt idx="0">
                  <c:v>3319.1738148751192</c:v>
                </c:pt>
                <c:pt idx="1">
                  <c:v>1424.8639574905112</c:v>
                </c:pt>
                <c:pt idx="2">
                  <c:v>868.84451727614407</c:v>
                </c:pt>
                <c:pt idx="3">
                  <c:v>611.66947276363294</c:v>
                </c:pt>
                <c:pt idx="4">
                  <c:v>465.89343458738233</c:v>
                </c:pt>
                <c:pt idx="5">
                  <c:v>372.97993608587109</c:v>
                </c:pt>
                <c:pt idx="6">
                  <c:v>309.03693427513485</c:v>
                </c:pt>
                <c:pt idx="7">
                  <c:v>262.57913391947966</c:v>
                </c:pt>
                <c:pt idx="8">
                  <c:v>227.43334254377325</c:v>
                </c:pt>
                <c:pt idx="9">
                  <c:v>200.00000000000006</c:v>
                </c:pt>
                <c:pt idx="10">
                  <c:v>178.04546645300053</c:v>
                </c:pt>
                <c:pt idx="11">
                  <c:v>160.11384080404571</c:v>
                </c:pt>
                <c:pt idx="12">
                  <c:v>145.21755015136418</c:v>
                </c:pt>
                <c:pt idx="13">
                  <c:v>132.66421517565826</c:v>
                </c:pt>
                <c:pt idx="14">
                  <c:v>121.95473297062887</c:v>
                </c:pt>
                <c:pt idx="15">
                  <c:v>112.72068435651268</c:v>
                </c:pt>
                <c:pt idx="16">
                  <c:v>104.68448276472779</c:v>
                </c:pt>
                <c:pt idx="17">
                  <c:v>97.633203500795872</c:v>
                </c:pt>
                <c:pt idx="18">
                  <c:v>91.400927436630923</c:v>
                </c:pt>
                <c:pt idx="19">
                  <c:v>85.856543643775368</c:v>
                </c:pt>
                <c:pt idx="20">
                  <c:v>80.89514468252726</c:v>
                </c:pt>
                <c:pt idx="21">
                  <c:v>76.431841805491885</c:v>
                </c:pt>
                <c:pt idx="22">
                  <c:v>72.397244303954139</c:v>
                </c:pt>
                <c:pt idx="23">
                  <c:v>68.734104804825236</c:v>
                </c:pt>
                <c:pt idx="24">
                  <c:v>65.394795361084107</c:v>
                </c:pt>
                <c:pt idx="25">
                  <c:v>62.339384662063665</c:v>
                </c:pt>
                <c:pt idx="26">
                  <c:v>59.534156310033147</c:v>
                </c:pt>
                <c:pt idx="27">
                  <c:v>56.950454900980539</c:v>
                </c:pt>
                <c:pt idx="28">
                  <c:v>54.563778622646211</c:v>
                </c:pt>
                <c:pt idx="29">
                  <c:v>52.353059269288828</c:v>
                </c:pt>
                <c:pt idx="30">
                  <c:v>50.300086185260795</c:v>
                </c:pt>
                <c:pt idx="31">
                  <c:v>48.389041780055791</c:v>
                </c:pt>
                <c:pt idx="32">
                  <c:v>46.606124289210562</c:v>
                </c:pt>
                <c:pt idx="33">
                  <c:v>44.93923931657951</c:v>
                </c:pt>
                <c:pt idx="34">
                  <c:v>43.377746015755001</c:v>
                </c:pt>
                <c:pt idx="35">
                  <c:v>41.912246987238404</c:v>
                </c:pt>
                <c:pt idx="36">
                  <c:v>40.534413387202903</c:v>
                </c:pt>
                <c:pt idx="37">
                  <c:v>39.236838577723233</c:v>
                </c:pt>
                <c:pt idx="38">
                  <c:v>38.012915050076451</c:v>
                </c:pt>
                <c:pt idx="39">
                  <c:v>36.856730432277516</c:v>
                </c:pt>
                <c:pt idx="40">
                  <c:v>35.762979229483001</c:v>
                </c:pt>
                <c:pt idx="41">
                  <c:v>34.726887600024625</c:v>
                </c:pt>
                <c:pt idx="42">
                  <c:v>33.744148984077682</c:v>
                </c:pt>
                <c:pt idx="43">
                  <c:v>32.810868808736757</c:v>
                </c:pt>
                <c:pt idx="44">
                  <c:v>31.923516816908148</c:v>
                </c:pt>
                <c:pt idx="45">
                  <c:v>31.078885826357546</c:v>
                </c:pt>
                <c:pt idx="46">
                  <c:v>30.274055933510809</c:v>
                </c:pt>
                <c:pt idx="47">
                  <c:v>29.506363344956572</c:v>
                </c:pt>
                <c:pt idx="48">
                  <c:v>28.773373156345905</c:v>
                </c:pt>
                <c:pt idx="49">
                  <c:v>28.072855509973412</c:v>
                </c:pt>
                <c:pt idx="50">
                  <c:v>27.402764653783233</c:v>
                </c:pt>
                <c:pt idx="51">
                  <c:v>26.76122049982288</c:v>
                </c:pt>
                <c:pt idx="52">
                  <c:v>26.146492342378707</c:v>
                </c:pt>
                <c:pt idx="53">
                  <c:v>25.556984447638559</c:v>
                </c:pt>
                <c:pt idx="54">
                  <c:v>24.991223269704513</c:v>
                </c:pt>
                <c:pt idx="55">
                  <c:v>24.447846083694522</c:v>
                </c:pt>
                <c:pt idx="56">
                  <c:v>23.925590856789576</c:v>
                </c:pt>
                <c:pt idx="57">
                  <c:v>23.423287203422642</c:v>
                </c:pt>
                <c:pt idx="58">
                  <c:v>22.939848292192707</c:v>
                </c:pt>
                <c:pt idx="59">
                  <c:v>22.474263590194319</c:v>
                </c:pt>
                <c:pt idx="60">
                  <c:v>22.025592345828375</c:v>
                </c:pt>
                <c:pt idx="61">
                  <c:v>21.592957724252564</c:v>
                </c:pt>
                <c:pt idx="62">
                  <c:v>21.175541520810267</c:v>
                </c:pt>
                <c:pt idx="63">
                  <c:v>20.77257938734919</c:v>
                </c:pt>
                <c:pt idx="64">
                  <c:v>20.383356514557839</c:v>
                </c:pt>
                <c:pt idx="65">
                  <c:v>20.007203720519168</c:v>
                </c:pt>
                <c:pt idx="66">
                  <c:v>19.643493901780111</c:v>
                </c:pt>
                <c:pt idx="67">
                  <c:v>19.291638808509916</c:v>
                </c:pt>
                <c:pt idx="68">
                  <c:v>18.951086109890511</c:v>
                </c:pt>
                <c:pt idx="69">
                  <c:v>18.621316719851396</c:v>
                </c:pt>
                <c:pt idx="70">
                  <c:v>18.301842356716406</c:v>
                </c:pt>
                <c:pt idx="71">
                  <c:v>17.992203313342671</c:v>
                </c:pt>
                <c:pt idx="72">
                  <c:v>17.691966416965244</c:v>
                </c:pt>
                <c:pt idx="73">
                  <c:v>17.400723160266139</c:v>
                </c:pt>
                <c:pt idx="74">
                  <c:v>17.118087987209297</c:v>
                </c:pt>
                <c:pt idx="75">
                  <c:v>16.843696718960359</c:v>
                </c:pt>
                <c:pt idx="76">
                  <c:v>16.577205106775004</c:v>
                </c:pt>
                <c:pt idx="77">
                  <c:v>16.318287500120118</c:v>
                </c:pt>
                <c:pt idx="78">
                  <c:v>16.066635619511182</c:v>
                </c:pt>
                <c:pt idx="79">
                  <c:v>15.821957424628533</c:v>
                </c:pt>
                <c:pt idx="80">
                  <c:v>15.583976069231401</c:v>
                </c:pt>
                <c:pt idx="81">
                  <c:v>15.352428935237739</c:v>
                </c:pt>
                <c:pt idx="82">
                  <c:v>15.127066739092587</c:v>
                </c:pt>
                <c:pt idx="83">
                  <c:v>14.907652704220023</c:v>
                </c:pt>
                <c:pt idx="84">
                  <c:v>14.693961793952557</c:v>
                </c:pt>
                <c:pt idx="85">
                  <c:v>14.485779999867646</c:v>
                </c:pt>
                <c:pt idx="86">
                  <c:v>14.2829036809388</c:v>
                </c:pt>
                <c:pt idx="87">
                  <c:v>14.085138949337509</c:v>
                </c:pt>
                <c:pt idx="88">
                  <c:v>13.892301099106374</c:v>
                </c:pt>
                <c:pt idx="89">
                  <c:v>13.704214074268389</c:v>
                </c:pt>
                <c:pt idx="90">
                  <c:v>13.5207099732473</c:v>
                </c:pt>
                <c:pt idx="91">
                  <c:v>13.341628586752922</c:v>
                </c:pt>
                <c:pt idx="92">
                  <c:v>13.166816966536512</c:v>
                </c:pt>
                <c:pt idx="93">
                  <c:v>12.996129022647871</c:v>
                </c:pt>
                <c:pt idx="94">
                  <c:v>12.829425147030552</c:v>
                </c:pt>
                <c:pt idx="95">
                  <c:v>12.666571861476811</c:v>
                </c:pt>
                <c:pt idx="96">
                  <c:v>12.507441488131022</c:v>
                </c:pt>
                <c:pt idx="97">
                  <c:v>12.351911840882263</c:v>
                </c:pt>
                <c:pt idx="98">
                  <c:v>12.199865936124455</c:v>
                </c:pt>
                <c:pt idx="99">
                  <c:v>12.051191721487182</c:v>
                </c:pt>
                <c:pt idx="100">
                  <c:v>11.905781821253992</c:v>
                </c:pt>
                <c:pt idx="101">
                  <c:v>11.76353329728825</c:v>
                </c:pt>
              </c:numCache>
            </c:numRef>
          </c:xVal>
          <c:yVal>
            <c:numRef>
              <c:f>'LBD 2.6'!$B$8:$B$128</c:f>
              <c:numCache>
                <c:formatCode>"$"#,##0.00</c:formatCode>
                <c:ptCount val="121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  <c:pt idx="50">
                  <c:v>5.0999999999999979</c:v>
                </c:pt>
                <c:pt idx="51">
                  <c:v>5.1999999999999975</c:v>
                </c:pt>
                <c:pt idx="52">
                  <c:v>5.2999999999999972</c:v>
                </c:pt>
                <c:pt idx="53">
                  <c:v>5.3999999999999968</c:v>
                </c:pt>
                <c:pt idx="54">
                  <c:v>5.4999999999999964</c:v>
                </c:pt>
                <c:pt idx="55">
                  <c:v>5.5999999999999961</c:v>
                </c:pt>
                <c:pt idx="56">
                  <c:v>5.6999999999999957</c:v>
                </c:pt>
                <c:pt idx="57">
                  <c:v>5.7999999999999954</c:v>
                </c:pt>
                <c:pt idx="58">
                  <c:v>5.899999999999995</c:v>
                </c:pt>
                <c:pt idx="59">
                  <c:v>5.9999999999999947</c:v>
                </c:pt>
                <c:pt idx="60">
                  <c:v>6.0999999999999943</c:v>
                </c:pt>
                <c:pt idx="61">
                  <c:v>6.199999999999994</c:v>
                </c:pt>
                <c:pt idx="62">
                  <c:v>6.2999999999999936</c:v>
                </c:pt>
                <c:pt idx="63">
                  <c:v>6.3999999999999932</c:v>
                </c:pt>
                <c:pt idx="64">
                  <c:v>6.4999999999999929</c:v>
                </c:pt>
                <c:pt idx="65">
                  <c:v>6.5999999999999925</c:v>
                </c:pt>
                <c:pt idx="66">
                  <c:v>6.6999999999999922</c:v>
                </c:pt>
                <c:pt idx="67">
                  <c:v>6.7999999999999918</c:v>
                </c:pt>
                <c:pt idx="68">
                  <c:v>6.8999999999999915</c:v>
                </c:pt>
                <c:pt idx="69">
                  <c:v>6.9999999999999911</c:v>
                </c:pt>
                <c:pt idx="70">
                  <c:v>7.0999999999999908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7.4999999999999893</c:v>
                </c:pt>
                <c:pt idx="75">
                  <c:v>7.599999999999989</c:v>
                </c:pt>
                <c:pt idx="76">
                  <c:v>7.6999999999999886</c:v>
                </c:pt>
                <c:pt idx="77">
                  <c:v>7.7999999999999883</c:v>
                </c:pt>
                <c:pt idx="78">
                  <c:v>7.8999999999999879</c:v>
                </c:pt>
                <c:pt idx="79">
                  <c:v>7.9999999999999876</c:v>
                </c:pt>
                <c:pt idx="80">
                  <c:v>8.0999999999999872</c:v>
                </c:pt>
                <c:pt idx="81">
                  <c:v>8.1999999999999869</c:v>
                </c:pt>
                <c:pt idx="82">
                  <c:v>8.2999999999999865</c:v>
                </c:pt>
                <c:pt idx="83">
                  <c:v>8.3999999999999861</c:v>
                </c:pt>
                <c:pt idx="84">
                  <c:v>8.4999999999999858</c:v>
                </c:pt>
                <c:pt idx="85">
                  <c:v>8.5999999999999854</c:v>
                </c:pt>
                <c:pt idx="86">
                  <c:v>8.6999999999999851</c:v>
                </c:pt>
                <c:pt idx="87">
                  <c:v>8.7999999999999847</c:v>
                </c:pt>
                <c:pt idx="88">
                  <c:v>8.8999999999999844</c:v>
                </c:pt>
                <c:pt idx="89">
                  <c:v>8.999999999999984</c:v>
                </c:pt>
                <c:pt idx="90">
                  <c:v>9.0999999999999837</c:v>
                </c:pt>
                <c:pt idx="91">
                  <c:v>9.1999999999999833</c:v>
                </c:pt>
                <c:pt idx="92">
                  <c:v>9.2999999999999829</c:v>
                </c:pt>
                <c:pt idx="93">
                  <c:v>9.3999999999999826</c:v>
                </c:pt>
                <c:pt idx="94">
                  <c:v>9.4999999999999822</c:v>
                </c:pt>
                <c:pt idx="95">
                  <c:v>9.5999999999999819</c:v>
                </c:pt>
                <c:pt idx="96">
                  <c:v>9.6999999999999815</c:v>
                </c:pt>
                <c:pt idx="97">
                  <c:v>9.7999999999999812</c:v>
                </c:pt>
                <c:pt idx="98">
                  <c:v>9.8999999999999808</c:v>
                </c:pt>
                <c:pt idx="99">
                  <c:v>9.9999999999999805</c:v>
                </c:pt>
                <c:pt idx="100">
                  <c:v>10.09999999999998</c:v>
                </c:pt>
                <c:pt idx="101">
                  <c:v>10.19999999999998</c:v>
                </c:pt>
              </c:numCache>
            </c:numRef>
          </c:yVal>
        </c:ser>
        <c:ser>
          <c:idx val="1"/>
          <c:order val="1"/>
          <c:tx>
            <c:v>Chosen Point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FF"/>
              </a:solidFill>
              <a:ln w="9525">
                <a:noFill/>
              </a:ln>
            </c:spPr>
          </c:marker>
          <c:xVal>
            <c:numRef>
              <c:f>'LBD 2.6'!$E$3</c:f>
              <c:numCache>
                <c:formatCode>#,##0</c:formatCode>
                <c:ptCount val="1"/>
                <c:pt idx="0">
                  <c:v>112.72068435651271</c:v>
                </c:pt>
              </c:numCache>
            </c:numRef>
          </c:xVal>
          <c:yVal>
            <c:numRef>
              <c:f>'LBD 2.6'!$F$3</c:f>
              <c:numCache>
                <c:formatCode>"$"#,##0.00</c:formatCode>
                <c:ptCount val="1"/>
                <c:pt idx="0">
                  <c:v>1.6</c:v>
                </c:pt>
              </c:numCache>
            </c:numRef>
          </c:yVal>
        </c:ser>
        <c:ser>
          <c:idx val="0"/>
          <c:order val="2"/>
          <c:tx>
            <c:v>Linear Demand through Chosen Point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ot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'LBD 2.6'!$E$26:$E$27</c:f>
              <c:numCache>
                <c:formatCode>0</c:formatCode>
                <c:ptCount val="2"/>
                <c:pt idx="0" formatCode="General">
                  <c:v>0</c:v>
                </c:pt>
                <c:pt idx="1">
                  <c:v>250.23991927145818</c:v>
                </c:pt>
              </c:numCache>
            </c:numRef>
          </c:xVal>
          <c:yVal>
            <c:numRef>
              <c:f>'LBD 2.6'!$F$26:$F$27</c:f>
              <c:numCache>
                <c:formatCode>General</c:formatCode>
                <c:ptCount val="2"/>
                <c:pt idx="0" formatCode="&quot;$&quot;#,##0.00">
                  <c:v>2.9114754098360658</c:v>
                </c:pt>
                <c:pt idx="1">
                  <c:v>0</c:v>
                </c:pt>
              </c:numCache>
            </c:numRef>
          </c:yVal>
        </c:ser>
        <c:axId val="99715712"/>
        <c:axId val="99722368"/>
      </c:scatterChart>
      <c:valAx>
        <c:axId val="99715712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Quantity Demanded</a:t>
                </a:r>
              </a:p>
            </c:rich>
          </c:tx>
          <c:layout>
            <c:manualLayout>
              <c:xMode val="edge"/>
              <c:yMode val="edge"/>
              <c:x val="0.26530638682476365"/>
              <c:y val="0.87898089171974525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722368"/>
        <c:crosses val="autoZero"/>
        <c:crossBetween val="midCat"/>
        <c:majorUnit val="200"/>
      </c:valAx>
      <c:valAx>
        <c:axId val="99722368"/>
        <c:scaling>
          <c:orientation val="minMax"/>
          <c:max val="1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Price</a:t>
                </a:r>
              </a:p>
            </c:rich>
          </c:tx>
          <c:layout>
            <c:manualLayout>
              <c:xMode val="edge"/>
              <c:yMode val="edge"/>
              <c:x val="3.2653093763047834E-2"/>
              <c:y val="0.43949044585987262"/>
            </c:manualLayout>
          </c:layout>
          <c:spPr>
            <a:noFill/>
            <a:ln w="25400">
              <a:noFill/>
            </a:ln>
          </c:spPr>
        </c:title>
        <c:numFmt formatCode="&quot;$&quot;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715712"/>
        <c:crosses val="autoZero"/>
        <c:crossBetween val="midCat"/>
        <c:majorUnit val="2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142924050267105"/>
          <c:y val="0.24203821656050956"/>
          <c:w val="0.31224520910914494"/>
          <c:h val="0.5095541401273885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1</xdr:row>
      <xdr:rowOff>66675</xdr:rowOff>
    </xdr:from>
    <xdr:to>
      <xdr:col>15</xdr:col>
      <xdr:colOff>85725</xdr:colOff>
      <xdr:row>24</xdr:row>
      <xdr:rowOff>76200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1</xdr:row>
      <xdr:rowOff>57150</xdr:rowOff>
    </xdr:from>
    <xdr:to>
      <xdr:col>15</xdr:col>
      <xdr:colOff>104775</xdr:colOff>
      <xdr:row>24</xdr:row>
      <xdr:rowOff>66675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</xdr:row>
      <xdr:rowOff>152400</xdr:rowOff>
    </xdr:from>
    <xdr:to>
      <xdr:col>14</xdr:col>
      <xdr:colOff>247650</xdr:colOff>
      <xdr:row>25</xdr:row>
      <xdr:rowOff>28575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</xdr:row>
      <xdr:rowOff>152400</xdr:rowOff>
    </xdr:from>
    <xdr:to>
      <xdr:col>14</xdr:col>
      <xdr:colOff>247650</xdr:colOff>
      <xdr:row>25</xdr:row>
      <xdr:rowOff>28575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0</xdr:row>
      <xdr:rowOff>9525</xdr:rowOff>
    </xdr:from>
    <xdr:to>
      <xdr:col>14</xdr:col>
      <xdr:colOff>38100</xdr:colOff>
      <xdr:row>18</xdr:row>
      <xdr:rowOff>19050</xdr:rowOff>
    </xdr:to>
    <xdr:graphicFrame macro="">
      <xdr:nvGraphicFramePr>
        <xdr:cNvPr id="71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0</xdr:row>
      <xdr:rowOff>9525</xdr:rowOff>
    </xdr:from>
    <xdr:to>
      <xdr:col>14</xdr:col>
      <xdr:colOff>38100</xdr:colOff>
      <xdr:row>18</xdr:row>
      <xdr:rowOff>19050</xdr:rowOff>
    </xdr:to>
    <xdr:graphicFrame macro="">
      <xdr:nvGraphicFramePr>
        <xdr:cNvPr id="81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ntrol" Target="../activeX/activeX2.xml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ntrol" Target="../activeX/activeX4.xml"/><Relationship Id="rId4" Type="http://schemas.openxmlformats.org/officeDocument/2006/relationships/control" Target="../activeX/activeX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ntrol" Target="../activeX/activeX6.xml"/><Relationship Id="rId4" Type="http://schemas.openxmlformats.org/officeDocument/2006/relationships/control" Target="../activeX/activeX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ntrol" Target="../activeX/activeX8.xml"/><Relationship Id="rId4" Type="http://schemas.openxmlformats.org/officeDocument/2006/relationships/control" Target="../activeX/activeX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control" Target="../activeX/activeX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5" Type="http://schemas.openxmlformats.org/officeDocument/2006/relationships/control" Target="../activeX/activeX13.xml"/><Relationship Id="rId4" Type="http://schemas.openxmlformats.org/officeDocument/2006/relationships/control" Target="../activeX/activeX1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S25"/>
  <sheetViews>
    <sheetView tabSelected="1" workbookViewId="0">
      <selection activeCell="P20" sqref="P20"/>
    </sheetView>
  </sheetViews>
  <sheetFormatPr defaultRowHeight="12.75"/>
  <cols>
    <col min="1" max="1" width="13.28515625" style="1" bestFit="1" customWidth="1"/>
    <col min="2" max="2" width="9.140625" style="1"/>
    <col min="3" max="3" width="5" style="1" customWidth="1"/>
    <col min="4" max="19" width="9.140625" style="1"/>
  </cols>
  <sheetData>
    <row r="1" spans="1:3">
      <c r="A1" s="6" t="s">
        <v>1</v>
      </c>
    </row>
    <row r="2" spans="1:3">
      <c r="A2" s="6" t="s">
        <v>15</v>
      </c>
    </row>
    <row r="3" spans="1:3">
      <c r="A3" s="8" t="s">
        <v>8</v>
      </c>
      <c r="B3" s="1" t="s">
        <v>9</v>
      </c>
    </row>
    <row r="4" spans="1:3">
      <c r="A4" s="1">
        <v>5.3</v>
      </c>
      <c r="B4" s="2">
        <v>0</v>
      </c>
    </row>
    <row r="5" spans="1:3">
      <c r="A5" s="1">
        <v>0</v>
      </c>
      <c r="B5" s="2">
        <v>53</v>
      </c>
    </row>
    <row r="7" spans="1:3" ht="15.75" customHeight="1">
      <c r="A7" s="22" t="s">
        <v>13</v>
      </c>
      <c r="B7" s="22"/>
    </row>
    <row r="8" spans="1:3">
      <c r="A8" s="22"/>
      <c r="B8" s="22"/>
    </row>
    <row r="9" spans="1:3">
      <c r="A9" s="22"/>
      <c r="B9" s="22"/>
    </row>
    <row r="10" spans="1:3">
      <c r="A10" s="9" t="s">
        <v>8</v>
      </c>
      <c r="B10" s="9" t="s">
        <v>9</v>
      </c>
    </row>
    <row r="11" spans="1:3">
      <c r="A11" s="1">
        <v>0</v>
      </c>
      <c r="B11" s="2">
        <v>15</v>
      </c>
    </row>
    <row r="12" spans="1:3">
      <c r="A12" s="10">
        <f>5.3-0.1*B12</f>
        <v>3.8</v>
      </c>
      <c r="B12" s="2">
        <v>15</v>
      </c>
    </row>
    <row r="13" spans="1:3">
      <c r="A13" s="10">
        <f>A12</f>
        <v>3.8</v>
      </c>
      <c r="B13" s="2">
        <v>0</v>
      </c>
    </row>
    <row r="15" spans="1:3">
      <c r="A15" s="6" t="s">
        <v>11</v>
      </c>
    </row>
    <row r="16" spans="1:3">
      <c r="A16" s="2">
        <f>0.01*C16*50</f>
        <v>15</v>
      </c>
      <c r="C16" s="12">
        <v>30</v>
      </c>
    </row>
    <row r="17" spans="1:2">
      <c r="A17" s="2"/>
    </row>
    <row r="18" spans="1:2">
      <c r="A18" s="21" t="s">
        <v>12</v>
      </c>
      <c r="B18" s="21"/>
    </row>
    <row r="19" spans="1:2">
      <c r="A19" s="21"/>
      <c r="B19" s="21"/>
    </row>
    <row r="20" spans="1:2">
      <c r="A20" s="11" t="s">
        <v>14</v>
      </c>
      <c r="B20" s="11" t="s">
        <v>9</v>
      </c>
    </row>
    <row r="21" spans="1:2">
      <c r="A21" s="1">
        <v>0</v>
      </c>
      <c r="B21" s="2">
        <f>A16</f>
        <v>15</v>
      </c>
    </row>
    <row r="22" spans="1:2">
      <c r="A22" s="10">
        <f>5.3-0.1*A16</f>
        <v>3.8</v>
      </c>
      <c r="B22" s="2">
        <f>A16</f>
        <v>15</v>
      </c>
    </row>
    <row r="23" spans="1:2">
      <c r="A23" s="10">
        <f>A22</f>
        <v>3.8</v>
      </c>
      <c r="B23" s="2">
        <v>0</v>
      </c>
    </row>
    <row r="25" spans="1:2">
      <c r="B25" s="2"/>
    </row>
  </sheetData>
  <sheetProtection sheet="1" objects="1" scenarios="1"/>
  <mergeCells count="2">
    <mergeCell ref="A18:B19"/>
    <mergeCell ref="A7:B9"/>
  </mergeCells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controls>
    <control shapeId="4099" r:id="rId4" name="TextBox1"/>
    <control shapeId="4098" r:id="rId5" name="SpinButton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25"/>
  <sheetViews>
    <sheetView workbookViewId="0"/>
  </sheetViews>
  <sheetFormatPr defaultRowHeight="12.75"/>
  <cols>
    <col min="1" max="1" width="13.28515625" style="1" bestFit="1" customWidth="1"/>
    <col min="2" max="2" width="9.140625" style="1"/>
    <col min="3" max="3" width="5" style="1" customWidth="1"/>
    <col min="4" max="19" width="9.140625" style="1"/>
  </cols>
  <sheetData>
    <row r="1" spans="1:3">
      <c r="A1" s="6" t="s">
        <v>4</v>
      </c>
    </row>
    <row r="2" spans="1:3">
      <c r="A2" s="6" t="s">
        <v>10</v>
      </c>
    </row>
    <row r="3" spans="1:3">
      <c r="A3" s="8" t="s">
        <v>8</v>
      </c>
      <c r="B3" s="1" t="s">
        <v>9</v>
      </c>
    </row>
    <row r="4" spans="1:3">
      <c r="A4" s="1">
        <v>0.15</v>
      </c>
      <c r="B4" s="2">
        <v>0</v>
      </c>
    </row>
    <row r="5" spans="1:3">
      <c r="A5" s="1">
        <v>100.15</v>
      </c>
      <c r="B5" s="2">
        <v>100</v>
      </c>
    </row>
    <row r="7" spans="1:3" ht="15.75" customHeight="1">
      <c r="A7" s="22" t="s">
        <v>13</v>
      </c>
      <c r="B7" s="22"/>
    </row>
    <row r="8" spans="1:3">
      <c r="A8" s="22"/>
      <c r="B8" s="22"/>
    </row>
    <row r="9" spans="1:3">
      <c r="A9" s="22"/>
      <c r="B9" s="22"/>
    </row>
    <row r="10" spans="1:3">
      <c r="A10" s="9" t="s">
        <v>8</v>
      </c>
      <c r="B10" s="9" t="s">
        <v>9</v>
      </c>
    </row>
    <row r="11" spans="1:3">
      <c r="A11" s="1">
        <v>0</v>
      </c>
      <c r="B11" s="2">
        <v>2</v>
      </c>
    </row>
    <row r="12" spans="1:3">
      <c r="A12" s="10">
        <f>B12+0.15</f>
        <v>2.15</v>
      </c>
      <c r="B12" s="2">
        <v>2</v>
      </c>
    </row>
    <row r="13" spans="1:3">
      <c r="A13" s="10">
        <f>A12</f>
        <v>2.15</v>
      </c>
      <c r="B13" s="2">
        <v>0</v>
      </c>
    </row>
    <row r="15" spans="1:3">
      <c r="A15" s="6" t="s">
        <v>11</v>
      </c>
    </row>
    <row r="16" spans="1:3">
      <c r="A16" s="2">
        <f>0.1*C16</f>
        <v>2</v>
      </c>
      <c r="C16" s="12">
        <v>20</v>
      </c>
    </row>
    <row r="17" spans="1:2">
      <c r="A17" s="2"/>
    </row>
    <row r="18" spans="1:2">
      <c r="A18" s="21" t="s">
        <v>12</v>
      </c>
      <c r="B18" s="21"/>
    </row>
    <row r="19" spans="1:2">
      <c r="A19" s="21"/>
      <c r="B19" s="21"/>
    </row>
    <row r="20" spans="1:2">
      <c r="A20" s="11" t="s">
        <v>14</v>
      </c>
      <c r="B20" s="11" t="s">
        <v>9</v>
      </c>
    </row>
    <row r="21" spans="1:2">
      <c r="A21" s="1">
        <v>0</v>
      </c>
      <c r="B21" s="2">
        <f>A16</f>
        <v>2</v>
      </c>
    </row>
    <row r="22" spans="1:2">
      <c r="A22" s="10">
        <f>0.15+A16</f>
        <v>2.15</v>
      </c>
      <c r="B22" s="2">
        <f>A16</f>
        <v>2</v>
      </c>
    </row>
    <row r="23" spans="1:2">
      <c r="A23" s="10">
        <f>A22</f>
        <v>2.15</v>
      </c>
      <c r="B23" s="2">
        <v>0</v>
      </c>
    </row>
    <row r="25" spans="1:2">
      <c r="B25" s="2"/>
    </row>
  </sheetData>
  <sheetProtection sheet="1" objects="1" scenarios="1"/>
  <mergeCells count="2">
    <mergeCell ref="A18:B19"/>
    <mergeCell ref="A7:B9"/>
  </mergeCells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controls>
    <control shapeId="2051" r:id="rId4" name="TextBox1"/>
    <control shapeId="2050" r:id="rId5" name="SpinButton1"/>
  </control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27"/>
  <sheetViews>
    <sheetView workbookViewId="0"/>
  </sheetViews>
  <sheetFormatPr defaultRowHeight="12.75"/>
  <cols>
    <col min="1" max="1" width="10.7109375" style="1" customWidth="1"/>
    <col min="2" max="2" width="9.140625" style="1"/>
    <col min="3" max="3" width="9.140625" style="2"/>
    <col min="4" max="19" width="9.140625" style="1"/>
  </cols>
  <sheetData>
    <row r="1" spans="1:4">
      <c r="A1" s="6" t="s">
        <v>20</v>
      </c>
      <c r="B1" s="12">
        <v>65</v>
      </c>
    </row>
    <row r="2" spans="1:4">
      <c r="A2" s="6"/>
      <c r="B2" s="1">
        <v>0</v>
      </c>
      <c r="C2" s="2">
        <f>B1</f>
        <v>65</v>
      </c>
    </row>
    <row r="3" spans="1:4">
      <c r="A3" s="6"/>
      <c r="B3" s="1">
        <v>500</v>
      </c>
      <c r="C3" s="2">
        <f>B1</f>
        <v>65</v>
      </c>
    </row>
    <row r="5" spans="1:4">
      <c r="A5" s="23" t="s">
        <v>16</v>
      </c>
      <c r="B5" s="23"/>
      <c r="C5" s="23"/>
    </row>
    <row r="6" spans="1:4">
      <c r="A6" s="3"/>
      <c r="B6" s="4" t="s">
        <v>8</v>
      </c>
      <c r="C6" s="5" t="s">
        <v>9</v>
      </c>
    </row>
    <row r="7" spans="1:4">
      <c r="A7" s="6" t="s">
        <v>2</v>
      </c>
      <c r="B7" s="1">
        <v>0</v>
      </c>
      <c r="C7" s="2">
        <v>125</v>
      </c>
    </row>
    <row r="8" spans="1:4">
      <c r="A8" s="6" t="s">
        <v>3</v>
      </c>
      <c r="B8" s="1">
        <v>500</v>
      </c>
      <c r="C8" s="2">
        <v>0</v>
      </c>
    </row>
    <row r="10" spans="1:4">
      <c r="A10" s="23" t="s">
        <v>17</v>
      </c>
      <c r="B10" s="23"/>
      <c r="C10" s="23"/>
    </row>
    <row r="11" spans="1:4">
      <c r="A11" s="3"/>
      <c r="B11" s="4" t="s">
        <v>8</v>
      </c>
      <c r="C11" s="5" t="s">
        <v>9</v>
      </c>
    </row>
    <row r="12" spans="1:4">
      <c r="A12" s="6" t="s">
        <v>18</v>
      </c>
      <c r="B12" s="1">
        <v>0</v>
      </c>
      <c r="C12" s="2">
        <v>50</v>
      </c>
    </row>
    <row r="13" spans="1:4">
      <c r="A13" s="6" t="s">
        <v>19</v>
      </c>
      <c r="B13" s="1">
        <v>500</v>
      </c>
      <c r="C13" s="2">
        <v>300</v>
      </c>
    </row>
    <row r="15" spans="1:4">
      <c r="A15" s="13" t="s">
        <v>21</v>
      </c>
      <c r="B15" s="13"/>
      <c r="C15" s="23" t="s">
        <v>22</v>
      </c>
      <c r="D15" s="23"/>
    </row>
    <row r="16" spans="1:4">
      <c r="A16" s="14">
        <f>500-4*B16</f>
        <v>240</v>
      </c>
      <c r="B16" s="14">
        <f>C2</f>
        <v>65</v>
      </c>
      <c r="C16" s="14">
        <f>-100+2*D16</f>
        <v>30</v>
      </c>
      <c r="D16" s="15">
        <f>C2</f>
        <v>65</v>
      </c>
    </row>
    <row r="17" spans="1:4">
      <c r="A17" s="2">
        <f>A16</f>
        <v>240</v>
      </c>
      <c r="B17" s="1">
        <v>0</v>
      </c>
      <c r="C17" s="2">
        <f>C16</f>
        <v>30</v>
      </c>
      <c r="D17" s="1">
        <v>0</v>
      </c>
    </row>
    <row r="26" spans="1:4">
      <c r="C26" s="7"/>
    </row>
    <row r="27" spans="1:4">
      <c r="D27" s="3"/>
    </row>
  </sheetData>
  <sheetProtection sheet="1" objects="1" scenarios="1"/>
  <mergeCells count="3">
    <mergeCell ref="A5:C5"/>
    <mergeCell ref="A10:C10"/>
    <mergeCell ref="C15:D15"/>
  </mergeCells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controls>
    <control shapeId="6148" r:id="rId4" name="TextBox1"/>
    <control shapeId="6147" r:id="rId5" name="SpinButton2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1:S27"/>
  <sheetViews>
    <sheetView workbookViewId="0"/>
  </sheetViews>
  <sheetFormatPr defaultRowHeight="12.75"/>
  <cols>
    <col min="1" max="1" width="10.7109375" style="1" customWidth="1"/>
    <col min="2" max="2" width="9.140625" style="1"/>
    <col min="3" max="3" width="9.140625" style="2"/>
    <col min="4" max="19" width="9.140625" style="1"/>
  </cols>
  <sheetData>
    <row r="1" spans="1:4">
      <c r="D1" s="12"/>
    </row>
    <row r="2" spans="1:4">
      <c r="A2" s="1" t="s">
        <v>0</v>
      </c>
      <c r="B2" s="12">
        <v>15</v>
      </c>
    </row>
    <row r="4" spans="1:4">
      <c r="A4" s="23" t="s">
        <v>1</v>
      </c>
      <c r="B4" s="23"/>
      <c r="C4" s="23"/>
    </row>
    <row r="5" spans="1:4">
      <c r="A5" s="3"/>
      <c r="B5" s="4" t="s">
        <v>8</v>
      </c>
      <c r="C5" s="5" t="s">
        <v>9</v>
      </c>
    </row>
    <row r="6" spans="1:4">
      <c r="A6" s="6" t="s">
        <v>2</v>
      </c>
      <c r="B6" s="1">
        <v>0</v>
      </c>
      <c r="C6" s="2">
        <f>(500+10*B2)/50</f>
        <v>13</v>
      </c>
    </row>
    <row r="7" spans="1:4">
      <c r="A7" s="6" t="s">
        <v>3</v>
      </c>
      <c r="B7" s="1">
        <f>500+10*B2</f>
        <v>650</v>
      </c>
      <c r="C7" s="2">
        <v>0</v>
      </c>
    </row>
    <row r="9" spans="1:4">
      <c r="A9" s="23" t="s">
        <v>4</v>
      </c>
      <c r="B9" s="23"/>
      <c r="C9" s="23"/>
    </row>
    <row r="10" spans="1:4">
      <c r="A10" s="3"/>
      <c r="B10" s="4" t="s">
        <v>8</v>
      </c>
      <c r="C10" s="5" t="s">
        <v>9</v>
      </c>
    </row>
    <row r="11" spans="1:4">
      <c r="A11" s="6" t="s">
        <v>5</v>
      </c>
      <c r="B11" s="1">
        <v>0</v>
      </c>
      <c r="C11" s="2">
        <v>8</v>
      </c>
    </row>
    <row r="12" spans="1:4">
      <c r="A12" s="6" t="s">
        <v>7</v>
      </c>
      <c r="B12" s="1">
        <v>400</v>
      </c>
      <c r="C12" s="2">
        <v>16</v>
      </c>
    </row>
    <row r="14" spans="1:4">
      <c r="A14" s="23" t="s">
        <v>6</v>
      </c>
      <c r="B14" s="23"/>
      <c r="C14" s="23"/>
    </row>
    <row r="15" spans="1:4">
      <c r="A15" s="3"/>
      <c r="B15" s="4" t="s">
        <v>8</v>
      </c>
      <c r="C15" s="5" t="s">
        <v>9</v>
      </c>
    </row>
    <row r="16" spans="1:4">
      <c r="B16" s="2">
        <f>-400+50*C16</f>
        <v>125</v>
      </c>
      <c r="C16" s="2">
        <f>9+B2/10</f>
        <v>10.5</v>
      </c>
    </row>
    <row r="25" spans="3:4">
      <c r="C25" s="7"/>
    </row>
    <row r="27" spans="3:4">
      <c r="D27" s="3"/>
    </row>
  </sheetData>
  <sheetProtection sheet="1" objects="1" scenarios="1"/>
  <mergeCells count="3">
    <mergeCell ref="A4:C4"/>
    <mergeCell ref="A9:C9"/>
    <mergeCell ref="A14:C14"/>
  </mergeCells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controls>
    <control shapeId="1028" r:id="rId4" name="TextBox1"/>
    <control shapeId="1027" r:id="rId5" name="SpinButton2"/>
  </control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T128"/>
  <sheetViews>
    <sheetView workbookViewId="0">
      <selection activeCell="G30" sqref="G30"/>
    </sheetView>
  </sheetViews>
  <sheetFormatPr defaultRowHeight="12.75"/>
  <cols>
    <col min="1" max="20" width="9.140625" style="1"/>
  </cols>
  <sheetData>
    <row r="1" spans="1:6">
      <c r="E1" s="23" t="s">
        <v>23</v>
      </c>
      <c r="F1" s="23"/>
    </row>
    <row r="2" spans="1:6">
      <c r="A2" s="16" t="s">
        <v>24</v>
      </c>
      <c r="B2" s="16" t="s">
        <v>25</v>
      </c>
      <c r="E2" s="16" t="s">
        <v>24</v>
      </c>
      <c r="F2" s="16" t="s">
        <v>25</v>
      </c>
    </row>
    <row r="3" spans="1:6">
      <c r="A3" s="1">
        <v>1000</v>
      </c>
      <c r="B3" s="2">
        <v>5</v>
      </c>
      <c r="C3" s="12">
        <v>0</v>
      </c>
      <c r="E3" s="1">
        <f>(C3*A4+(100-C3)*A3)/100</f>
        <v>1000</v>
      </c>
      <c r="F3" s="2">
        <f>(C3*B4+(100-C3)*B3)/100</f>
        <v>5</v>
      </c>
    </row>
    <row r="4" spans="1:6">
      <c r="A4" s="1">
        <v>800</v>
      </c>
      <c r="B4" s="2">
        <v>5.75</v>
      </c>
    </row>
    <row r="6" spans="1:6">
      <c r="A6" s="6" t="s">
        <v>26</v>
      </c>
    </row>
    <row r="7" spans="1:6">
      <c r="A7" s="6" t="s">
        <v>27</v>
      </c>
    </row>
    <row r="8" spans="1:6">
      <c r="A8" s="17">
        <f>$E$3*$F$3/B8</f>
        <v>1041.6666666666667</v>
      </c>
      <c r="B8" s="2">
        <v>4.8</v>
      </c>
    </row>
    <row r="9" spans="1:6">
      <c r="A9" s="17">
        <f>$E$3*$F$3/B9</f>
        <v>1039.5010395010395</v>
      </c>
      <c r="B9" s="2">
        <f>B8+0.01</f>
        <v>4.8099999999999996</v>
      </c>
    </row>
    <row r="10" spans="1:6">
      <c r="A10" s="17">
        <f t="shared" ref="A10:A73" si="0">$E$3*$F$3/B10</f>
        <v>1037.3443983402492</v>
      </c>
      <c r="B10" s="2">
        <f t="shared" ref="B10:B73" si="1">B9+0.01</f>
        <v>4.8199999999999994</v>
      </c>
    </row>
    <row r="11" spans="1:6">
      <c r="A11" s="17">
        <f t="shared" si="0"/>
        <v>1035.1966873706006</v>
      </c>
      <c r="B11" s="2">
        <f t="shared" si="1"/>
        <v>4.8299999999999992</v>
      </c>
    </row>
    <row r="12" spans="1:6">
      <c r="A12" s="17">
        <f t="shared" si="0"/>
        <v>1033.0578512396696</v>
      </c>
      <c r="B12" s="2">
        <f t="shared" si="1"/>
        <v>4.839999999999999</v>
      </c>
    </row>
    <row r="13" spans="1:6">
      <c r="A13" s="17">
        <f t="shared" si="0"/>
        <v>1030.9278350515467</v>
      </c>
      <c r="B13" s="2">
        <f t="shared" si="1"/>
        <v>4.8499999999999988</v>
      </c>
    </row>
    <row r="14" spans="1:6">
      <c r="A14" s="17">
        <f t="shared" si="0"/>
        <v>1028.8065843621403</v>
      </c>
      <c r="B14" s="2">
        <f t="shared" si="1"/>
        <v>4.8599999999999985</v>
      </c>
    </row>
    <row r="15" spans="1:6">
      <c r="A15" s="17">
        <f t="shared" si="0"/>
        <v>1026.6940451745384</v>
      </c>
      <c r="B15" s="2">
        <f t="shared" si="1"/>
        <v>4.8699999999999983</v>
      </c>
    </row>
    <row r="16" spans="1:6">
      <c r="A16" s="17">
        <f t="shared" si="0"/>
        <v>1024.5901639344265</v>
      </c>
      <c r="B16" s="2">
        <f t="shared" si="1"/>
        <v>4.8799999999999981</v>
      </c>
    </row>
    <row r="17" spans="1:2">
      <c r="A17" s="17">
        <f t="shared" si="0"/>
        <v>1022.4948875255628</v>
      </c>
      <c r="B17" s="2">
        <f t="shared" si="1"/>
        <v>4.8899999999999979</v>
      </c>
    </row>
    <row r="18" spans="1:2">
      <c r="A18" s="17">
        <f t="shared" si="0"/>
        <v>1020.4081632653066</v>
      </c>
      <c r="B18" s="2">
        <f t="shared" si="1"/>
        <v>4.8999999999999977</v>
      </c>
    </row>
    <row r="19" spans="1:2">
      <c r="A19" s="17">
        <f t="shared" si="0"/>
        <v>1018.3299389002042</v>
      </c>
      <c r="B19" s="2">
        <f t="shared" si="1"/>
        <v>4.9099999999999975</v>
      </c>
    </row>
    <row r="20" spans="1:2">
      <c r="A20" s="17">
        <f t="shared" si="0"/>
        <v>1016.2601626016266</v>
      </c>
      <c r="B20" s="2">
        <f t="shared" si="1"/>
        <v>4.9199999999999973</v>
      </c>
    </row>
    <row r="21" spans="1:2">
      <c r="A21" s="17">
        <f t="shared" si="0"/>
        <v>1014.198782961461</v>
      </c>
      <c r="B21" s="2">
        <f t="shared" si="1"/>
        <v>4.9299999999999971</v>
      </c>
    </row>
    <row r="22" spans="1:2">
      <c r="A22" s="17">
        <f t="shared" si="0"/>
        <v>1012.1457489878549</v>
      </c>
      <c r="B22" s="2">
        <f t="shared" si="1"/>
        <v>4.9399999999999968</v>
      </c>
    </row>
    <row r="23" spans="1:2">
      <c r="A23" s="17">
        <f t="shared" si="0"/>
        <v>1010.1010101010108</v>
      </c>
      <c r="B23" s="2">
        <f t="shared" si="1"/>
        <v>4.9499999999999966</v>
      </c>
    </row>
    <row r="24" spans="1:2">
      <c r="A24" s="17">
        <f t="shared" si="0"/>
        <v>1008.064516129033</v>
      </c>
      <c r="B24" s="2">
        <f t="shared" si="1"/>
        <v>4.9599999999999964</v>
      </c>
    </row>
    <row r="25" spans="1:2">
      <c r="A25" s="17">
        <f t="shared" si="0"/>
        <v>1006.0362173038237</v>
      </c>
      <c r="B25" s="2">
        <f t="shared" si="1"/>
        <v>4.9699999999999962</v>
      </c>
    </row>
    <row r="26" spans="1:2">
      <c r="A26" s="17">
        <f t="shared" si="0"/>
        <v>1004.0160642570289</v>
      </c>
      <c r="B26" s="2">
        <f t="shared" si="1"/>
        <v>4.979999999999996</v>
      </c>
    </row>
    <row r="27" spans="1:2">
      <c r="A27" s="17">
        <f t="shared" si="0"/>
        <v>1002.0040080160329</v>
      </c>
      <c r="B27" s="2">
        <f t="shared" si="1"/>
        <v>4.9899999999999958</v>
      </c>
    </row>
    <row r="28" spans="1:2">
      <c r="A28" s="17">
        <f t="shared" si="0"/>
        <v>1000.0000000000009</v>
      </c>
      <c r="B28" s="2">
        <f t="shared" si="1"/>
        <v>4.9999999999999956</v>
      </c>
    </row>
    <row r="29" spans="1:2">
      <c r="A29" s="17">
        <f t="shared" si="0"/>
        <v>998.00399201596895</v>
      </c>
      <c r="B29" s="2">
        <f t="shared" si="1"/>
        <v>5.0099999999999953</v>
      </c>
    </row>
    <row r="30" spans="1:2">
      <c r="A30" s="17">
        <f t="shared" si="0"/>
        <v>996.01593625498106</v>
      </c>
      <c r="B30" s="2">
        <f t="shared" si="1"/>
        <v>5.0199999999999951</v>
      </c>
    </row>
    <row r="31" spans="1:2">
      <c r="A31" s="17">
        <f t="shared" si="0"/>
        <v>994.03578528827143</v>
      </c>
      <c r="B31" s="2">
        <f t="shared" si="1"/>
        <v>5.0299999999999949</v>
      </c>
    </row>
    <row r="32" spans="1:2">
      <c r="A32" s="17">
        <f t="shared" si="0"/>
        <v>992.06349206349307</v>
      </c>
      <c r="B32" s="2">
        <f t="shared" si="1"/>
        <v>5.0399999999999947</v>
      </c>
    </row>
    <row r="33" spans="1:2">
      <c r="A33" s="17">
        <f t="shared" si="0"/>
        <v>990.09900990099118</v>
      </c>
      <c r="B33" s="2">
        <f t="shared" si="1"/>
        <v>5.0499999999999945</v>
      </c>
    </row>
    <row r="34" spans="1:2">
      <c r="A34" s="17">
        <f t="shared" si="0"/>
        <v>988.14229249011964</v>
      </c>
      <c r="B34" s="2">
        <f t="shared" si="1"/>
        <v>5.0599999999999943</v>
      </c>
    </row>
    <row r="35" spans="1:2">
      <c r="A35" s="17">
        <f t="shared" si="0"/>
        <v>986.19329388560277</v>
      </c>
      <c r="B35" s="2">
        <f t="shared" si="1"/>
        <v>5.0699999999999941</v>
      </c>
    </row>
    <row r="36" spans="1:2">
      <c r="A36" s="17">
        <f t="shared" si="0"/>
        <v>984.2519685039382</v>
      </c>
      <c r="B36" s="2">
        <f t="shared" si="1"/>
        <v>5.0799999999999939</v>
      </c>
    </row>
    <row r="37" spans="1:2">
      <c r="A37" s="17">
        <f t="shared" si="0"/>
        <v>982.3182711198441</v>
      </c>
      <c r="B37" s="2">
        <f t="shared" si="1"/>
        <v>5.0899999999999936</v>
      </c>
    </row>
    <row r="38" spans="1:2">
      <c r="A38" s="17">
        <f t="shared" si="0"/>
        <v>980.39215686274633</v>
      </c>
      <c r="B38" s="2">
        <f t="shared" si="1"/>
        <v>5.0999999999999934</v>
      </c>
    </row>
    <row r="39" spans="1:2">
      <c r="A39" s="17">
        <f t="shared" si="0"/>
        <v>978.47358121330853</v>
      </c>
      <c r="B39" s="2">
        <f t="shared" si="1"/>
        <v>5.1099999999999932</v>
      </c>
    </row>
    <row r="40" spans="1:2">
      <c r="A40" s="17">
        <f t="shared" si="0"/>
        <v>976.56250000000136</v>
      </c>
      <c r="B40" s="2">
        <f t="shared" si="1"/>
        <v>5.119999999999993</v>
      </c>
    </row>
    <row r="41" spans="1:2">
      <c r="A41" s="17">
        <f t="shared" si="0"/>
        <v>974.65886939571283</v>
      </c>
      <c r="B41" s="2">
        <f t="shared" si="1"/>
        <v>5.1299999999999928</v>
      </c>
    </row>
    <row r="42" spans="1:2">
      <c r="A42" s="17">
        <f t="shared" si="0"/>
        <v>972.76264591439826</v>
      </c>
      <c r="B42" s="2">
        <f t="shared" si="1"/>
        <v>5.1399999999999926</v>
      </c>
    </row>
    <row r="43" spans="1:2">
      <c r="A43" s="17">
        <f t="shared" si="0"/>
        <v>970.87378640776842</v>
      </c>
      <c r="B43" s="2">
        <f t="shared" si="1"/>
        <v>5.1499999999999924</v>
      </c>
    </row>
    <row r="44" spans="1:2">
      <c r="A44" s="17">
        <f t="shared" si="0"/>
        <v>968.99224806201698</v>
      </c>
      <c r="B44" s="2">
        <f t="shared" si="1"/>
        <v>5.1599999999999921</v>
      </c>
    </row>
    <row r="45" spans="1:2">
      <c r="A45" s="17">
        <f t="shared" si="0"/>
        <v>967.11798839458561</v>
      </c>
      <c r="B45" s="2">
        <f t="shared" si="1"/>
        <v>5.1699999999999919</v>
      </c>
    </row>
    <row r="46" spans="1:2">
      <c r="A46" s="17">
        <f t="shared" si="0"/>
        <v>965.25096525096683</v>
      </c>
      <c r="B46" s="2">
        <f t="shared" si="1"/>
        <v>5.1799999999999917</v>
      </c>
    </row>
    <row r="47" spans="1:2">
      <c r="A47" s="17">
        <f t="shared" si="0"/>
        <v>963.39113680154298</v>
      </c>
      <c r="B47" s="2">
        <f t="shared" si="1"/>
        <v>5.1899999999999915</v>
      </c>
    </row>
    <row r="48" spans="1:2">
      <c r="A48" s="17">
        <f t="shared" si="0"/>
        <v>961.53846153846314</v>
      </c>
      <c r="B48" s="2">
        <f t="shared" si="1"/>
        <v>5.1999999999999913</v>
      </c>
    </row>
    <row r="49" spans="1:2">
      <c r="A49" s="17">
        <f t="shared" si="0"/>
        <v>959.69289827255443</v>
      </c>
      <c r="B49" s="2">
        <f t="shared" si="1"/>
        <v>5.2099999999999911</v>
      </c>
    </row>
    <row r="50" spans="1:2">
      <c r="A50" s="17">
        <f t="shared" si="0"/>
        <v>957.85440613026992</v>
      </c>
      <c r="B50" s="2">
        <f t="shared" si="1"/>
        <v>5.2199999999999909</v>
      </c>
    </row>
    <row r="51" spans="1:2">
      <c r="A51" s="17">
        <f t="shared" si="0"/>
        <v>956.0229445506709</v>
      </c>
      <c r="B51" s="2">
        <f t="shared" si="1"/>
        <v>5.2299999999999907</v>
      </c>
    </row>
    <row r="52" spans="1:2">
      <c r="A52" s="17">
        <f t="shared" si="0"/>
        <v>954.19847328244452</v>
      </c>
      <c r="B52" s="2">
        <f t="shared" si="1"/>
        <v>5.2399999999999904</v>
      </c>
    </row>
    <row r="53" spans="1:2">
      <c r="A53" s="17">
        <f t="shared" si="0"/>
        <v>952.38095238095411</v>
      </c>
      <c r="B53" s="2">
        <f t="shared" si="1"/>
        <v>5.2499999999999902</v>
      </c>
    </row>
    <row r="54" spans="1:2">
      <c r="A54" s="17">
        <f t="shared" si="0"/>
        <v>950.57034220532501</v>
      </c>
      <c r="B54" s="2">
        <f t="shared" si="1"/>
        <v>5.25999999999999</v>
      </c>
    </row>
    <row r="55" spans="1:2">
      <c r="A55" s="17">
        <f t="shared" si="0"/>
        <v>948.76660341556158</v>
      </c>
      <c r="B55" s="2">
        <f t="shared" si="1"/>
        <v>5.2699999999999898</v>
      </c>
    </row>
    <row r="56" spans="1:2">
      <c r="A56" s="17">
        <f t="shared" si="0"/>
        <v>946.96969696969882</v>
      </c>
      <c r="B56" s="2">
        <f t="shared" si="1"/>
        <v>5.2799999999999896</v>
      </c>
    </row>
    <row r="57" spans="1:2">
      <c r="A57" s="17">
        <f t="shared" si="0"/>
        <v>945.17958412098494</v>
      </c>
      <c r="B57" s="2">
        <f t="shared" si="1"/>
        <v>5.2899999999999894</v>
      </c>
    </row>
    <row r="58" spans="1:2">
      <c r="A58" s="17">
        <f t="shared" si="0"/>
        <v>943.39622641509629</v>
      </c>
      <c r="B58" s="2">
        <f t="shared" si="1"/>
        <v>5.2999999999999892</v>
      </c>
    </row>
    <row r="59" spans="1:2">
      <c r="A59" s="17">
        <f t="shared" si="0"/>
        <v>941.6195856873843</v>
      </c>
      <c r="B59" s="2">
        <f t="shared" si="1"/>
        <v>5.309999999999989</v>
      </c>
    </row>
    <row r="60" spans="1:2">
      <c r="A60" s="17">
        <f t="shared" si="0"/>
        <v>939.84962406015234</v>
      </c>
      <c r="B60" s="2">
        <f t="shared" si="1"/>
        <v>5.3199999999999887</v>
      </c>
    </row>
    <row r="61" spans="1:2">
      <c r="A61" s="17">
        <f t="shared" si="0"/>
        <v>938.08630393996452</v>
      </c>
      <c r="B61" s="2">
        <f t="shared" si="1"/>
        <v>5.3299999999999885</v>
      </c>
    </row>
    <row r="62" spans="1:2">
      <c r="A62" s="17">
        <f t="shared" si="0"/>
        <v>936.3295880149833</v>
      </c>
      <c r="B62" s="2">
        <f t="shared" si="1"/>
        <v>5.3399999999999883</v>
      </c>
    </row>
    <row r="63" spans="1:2">
      <c r="A63" s="17">
        <f t="shared" si="0"/>
        <v>934.57943925233849</v>
      </c>
      <c r="B63" s="2">
        <f t="shared" si="1"/>
        <v>5.3499999999999881</v>
      </c>
    </row>
    <row r="64" spans="1:2">
      <c r="A64" s="17">
        <f t="shared" si="0"/>
        <v>932.83582089552453</v>
      </c>
      <c r="B64" s="2">
        <f t="shared" si="1"/>
        <v>5.3599999999999879</v>
      </c>
    </row>
    <row r="65" spans="1:2">
      <c r="A65" s="17">
        <f t="shared" si="0"/>
        <v>931.0986964618271</v>
      </c>
      <c r="B65" s="2">
        <f t="shared" si="1"/>
        <v>5.3699999999999877</v>
      </c>
    </row>
    <row r="66" spans="1:2">
      <c r="A66" s="17">
        <f t="shared" si="0"/>
        <v>929.3680297397791</v>
      </c>
      <c r="B66" s="2">
        <f t="shared" si="1"/>
        <v>5.3799999999999875</v>
      </c>
    </row>
    <row r="67" spans="1:2">
      <c r="A67" s="17">
        <f t="shared" si="0"/>
        <v>927.64378478664412</v>
      </c>
      <c r="B67" s="2">
        <f t="shared" si="1"/>
        <v>5.3899999999999872</v>
      </c>
    </row>
    <row r="68" spans="1:2">
      <c r="A68" s="17">
        <f t="shared" si="0"/>
        <v>925.92592592592814</v>
      </c>
      <c r="B68" s="2">
        <f t="shared" si="1"/>
        <v>5.399999999999987</v>
      </c>
    </row>
    <row r="69" spans="1:2">
      <c r="A69" s="17">
        <f t="shared" si="0"/>
        <v>924.21441774491905</v>
      </c>
      <c r="B69" s="2">
        <f t="shared" si="1"/>
        <v>5.4099999999999868</v>
      </c>
    </row>
    <row r="70" spans="1:2">
      <c r="A70" s="17">
        <f t="shared" si="0"/>
        <v>922.50922509225325</v>
      </c>
      <c r="B70" s="2">
        <f t="shared" si="1"/>
        <v>5.4199999999999866</v>
      </c>
    </row>
    <row r="71" spans="1:2">
      <c r="A71" s="17">
        <f t="shared" si="0"/>
        <v>920.8103130755087</v>
      </c>
      <c r="B71" s="2">
        <f t="shared" si="1"/>
        <v>5.4299999999999864</v>
      </c>
    </row>
    <row r="72" spans="1:2">
      <c r="A72" s="17">
        <f t="shared" si="0"/>
        <v>919.11764705882581</v>
      </c>
      <c r="B72" s="2">
        <f t="shared" si="1"/>
        <v>5.4399999999999862</v>
      </c>
    </row>
    <row r="73" spans="1:2">
      <c r="A73" s="17">
        <f t="shared" si="0"/>
        <v>917.43119266055282</v>
      </c>
      <c r="B73" s="2">
        <f t="shared" si="1"/>
        <v>5.449999999999986</v>
      </c>
    </row>
    <row r="74" spans="1:2">
      <c r="A74" s="17">
        <f t="shared" ref="A74:A128" si="2">$E$3*$F$3/B74</f>
        <v>915.75091575091813</v>
      </c>
      <c r="B74" s="2">
        <f t="shared" ref="B74:B128" si="3">B73+0.01</f>
        <v>5.4599999999999858</v>
      </c>
    </row>
    <row r="75" spans="1:2">
      <c r="A75" s="17">
        <f t="shared" si="2"/>
        <v>914.07678244972817</v>
      </c>
      <c r="B75" s="2">
        <f t="shared" si="3"/>
        <v>5.4699999999999855</v>
      </c>
    </row>
    <row r="76" spans="1:2">
      <c r="A76" s="17">
        <f t="shared" si="2"/>
        <v>912.40875912409001</v>
      </c>
      <c r="B76" s="2">
        <f t="shared" si="3"/>
        <v>5.4799999999999853</v>
      </c>
    </row>
    <row r="77" spans="1:2">
      <c r="A77" s="17">
        <f t="shared" si="2"/>
        <v>910.74681238615915</v>
      </c>
      <c r="B77" s="2">
        <f t="shared" si="3"/>
        <v>5.4899999999999851</v>
      </c>
    </row>
    <row r="78" spans="1:2">
      <c r="A78" s="17">
        <f t="shared" si="2"/>
        <v>909.09090909091162</v>
      </c>
      <c r="B78" s="2">
        <f t="shared" si="3"/>
        <v>5.4999999999999849</v>
      </c>
    </row>
    <row r="79" spans="1:2">
      <c r="A79" s="17">
        <f t="shared" si="2"/>
        <v>907.44101633394087</v>
      </c>
      <c r="B79" s="2">
        <f t="shared" si="3"/>
        <v>5.5099999999999847</v>
      </c>
    </row>
    <row r="80" spans="1:2">
      <c r="A80" s="17">
        <f t="shared" si="2"/>
        <v>905.79710144927787</v>
      </c>
      <c r="B80" s="2">
        <f t="shared" si="3"/>
        <v>5.5199999999999845</v>
      </c>
    </row>
    <row r="81" spans="1:2">
      <c r="A81" s="17">
        <f t="shared" si="2"/>
        <v>904.15913200723583</v>
      </c>
      <c r="B81" s="2">
        <f t="shared" si="3"/>
        <v>5.5299999999999843</v>
      </c>
    </row>
    <row r="82" spans="1:2">
      <c r="A82" s="17">
        <f t="shared" si="2"/>
        <v>902.52707581227696</v>
      </c>
      <c r="B82" s="2">
        <f t="shared" si="3"/>
        <v>5.539999999999984</v>
      </c>
    </row>
    <row r="83" spans="1:2">
      <c r="A83" s="17">
        <f t="shared" si="2"/>
        <v>900.90090090090348</v>
      </c>
      <c r="B83" s="2">
        <f t="shared" si="3"/>
        <v>5.5499999999999838</v>
      </c>
    </row>
    <row r="84" spans="1:2">
      <c r="A84" s="17">
        <f t="shared" si="2"/>
        <v>899.28057553957103</v>
      </c>
      <c r="B84" s="2">
        <f t="shared" si="3"/>
        <v>5.5599999999999836</v>
      </c>
    </row>
    <row r="85" spans="1:2">
      <c r="A85" s="17">
        <f t="shared" si="2"/>
        <v>897.66606822262384</v>
      </c>
      <c r="B85" s="2">
        <f t="shared" si="3"/>
        <v>5.5699999999999834</v>
      </c>
    </row>
    <row r="86" spans="1:2">
      <c r="A86" s="17">
        <f t="shared" si="2"/>
        <v>896.05734767025365</v>
      </c>
      <c r="B86" s="2">
        <f t="shared" si="3"/>
        <v>5.5799999999999832</v>
      </c>
    </row>
    <row r="87" spans="1:2">
      <c r="A87" s="17">
        <f t="shared" si="2"/>
        <v>894.45438282647854</v>
      </c>
      <c r="B87" s="2">
        <f t="shared" si="3"/>
        <v>5.589999999999983</v>
      </c>
    </row>
    <row r="88" spans="1:2">
      <c r="A88" s="17">
        <f t="shared" si="2"/>
        <v>892.85714285714562</v>
      </c>
      <c r="B88" s="2">
        <f t="shared" si="3"/>
        <v>5.5999999999999828</v>
      </c>
    </row>
    <row r="89" spans="1:2">
      <c r="A89" s="17">
        <f t="shared" si="2"/>
        <v>891.26559714795292</v>
      </c>
      <c r="B89" s="2">
        <f t="shared" si="3"/>
        <v>5.6099999999999826</v>
      </c>
    </row>
    <row r="90" spans="1:2">
      <c r="A90" s="17">
        <f t="shared" si="2"/>
        <v>889.67971530249395</v>
      </c>
      <c r="B90" s="2">
        <f t="shared" si="3"/>
        <v>5.6199999999999823</v>
      </c>
    </row>
    <row r="91" spans="1:2">
      <c r="A91" s="17">
        <f t="shared" si="2"/>
        <v>888.09946714032253</v>
      </c>
      <c r="B91" s="2">
        <f t="shared" si="3"/>
        <v>5.6299999999999821</v>
      </c>
    </row>
    <row r="92" spans="1:2">
      <c r="A92" s="17">
        <f t="shared" si="2"/>
        <v>886.52482269503832</v>
      </c>
      <c r="B92" s="2">
        <f t="shared" si="3"/>
        <v>5.6399999999999819</v>
      </c>
    </row>
    <row r="93" spans="1:2">
      <c r="A93" s="17">
        <f t="shared" si="2"/>
        <v>884.95575221239221</v>
      </c>
      <c r="B93" s="2">
        <f t="shared" si="3"/>
        <v>5.6499999999999817</v>
      </c>
    </row>
    <row r="94" spans="1:2">
      <c r="A94" s="17">
        <f t="shared" si="2"/>
        <v>883.39222614841276</v>
      </c>
      <c r="B94" s="2">
        <f t="shared" si="3"/>
        <v>5.6599999999999815</v>
      </c>
    </row>
    <row r="95" spans="1:2">
      <c r="A95" s="17">
        <f t="shared" si="2"/>
        <v>881.83421516755141</v>
      </c>
      <c r="B95" s="2">
        <f t="shared" si="3"/>
        <v>5.6699999999999813</v>
      </c>
    </row>
    <row r="96" spans="1:2">
      <c r="A96" s="17">
        <f t="shared" si="2"/>
        <v>880.28169014084801</v>
      </c>
      <c r="B96" s="2">
        <f t="shared" si="3"/>
        <v>5.6799999999999811</v>
      </c>
    </row>
    <row r="97" spans="1:2">
      <c r="A97" s="17">
        <f t="shared" si="2"/>
        <v>878.73462214411541</v>
      </c>
      <c r="B97" s="2">
        <f t="shared" si="3"/>
        <v>5.6899999999999809</v>
      </c>
    </row>
    <row r="98" spans="1:2">
      <c r="A98" s="17">
        <f t="shared" si="2"/>
        <v>877.19298245614334</v>
      </c>
      <c r="B98" s="2">
        <f t="shared" si="3"/>
        <v>5.6999999999999806</v>
      </c>
    </row>
    <row r="99" spans="1:2">
      <c r="A99" s="17">
        <f t="shared" si="2"/>
        <v>875.65674255692068</v>
      </c>
      <c r="B99" s="2">
        <f t="shared" si="3"/>
        <v>5.7099999999999804</v>
      </c>
    </row>
    <row r="100" spans="1:2">
      <c r="A100" s="17">
        <f t="shared" si="2"/>
        <v>874.1258741258772</v>
      </c>
      <c r="B100" s="2">
        <f t="shared" si="3"/>
        <v>5.7199999999999802</v>
      </c>
    </row>
    <row r="101" spans="1:2">
      <c r="A101" s="17">
        <f t="shared" si="2"/>
        <v>872.60034904014265</v>
      </c>
      <c r="B101" s="2">
        <f t="shared" si="3"/>
        <v>5.72999999999998</v>
      </c>
    </row>
    <row r="102" spans="1:2">
      <c r="A102" s="17">
        <f t="shared" si="2"/>
        <v>871.08013937282533</v>
      </c>
      <c r="B102" s="2">
        <f t="shared" si="3"/>
        <v>5.7399999999999798</v>
      </c>
    </row>
    <row r="103" spans="1:2">
      <c r="A103" s="17">
        <f t="shared" si="2"/>
        <v>869.56521739130744</v>
      </c>
      <c r="B103" s="2">
        <f t="shared" si="3"/>
        <v>5.7499999999999796</v>
      </c>
    </row>
    <row r="104" spans="1:2">
      <c r="A104" s="17">
        <f t="shared" si="2"/>
        <v>868.05555555555861</v>
      </c>
      <c r="B104" s="2">
        <f t="shared" si="3"/>
        <v>5.7599999999999794</v>
      </c>
    </row>
    <row r="105" spans="1:2">
      <c r="A105" s="17">
        <f t="shared" si="2"/>
        <v>866.55112651646755</v>
      </c>
      <c r="B105" s="2">
        <f t="shared" si="3"/>
        <v>5.7699999999999791</v>
      </c>
    </row>
    <row r="106" spans="1:2">
      <c r="A106" s="17">
        <f t="shared" si="2"/>
        <v>865.05190311419005</v>
      </c>
      <c r="B106" s="2">
        <f t="shared" si="3"/>
        <v>5.7799999999999789</v>
      </c>
    </row>
    <row r="107" spans="1:2">
      <c r="A107" s="17">
        <f t="shared" si="2"/>
        <v>863.55785837651445</v>
      </c>
      <c r="B107" s="2">
        <f t="shared" si="3"/>
        <v>5.7899999999999787</v>
      </c>
    </row>
    <row r="108" spans="1:2">
      <c r="A108" s="17">
        <f t="shared" si="2"/>
        <v>862.06896551724458</v>
      </c>
      <c r="B108" s="2">
        <f t="shared" si="3"/>
        <v>5.7999999999999785</v>
      </c>
    </row>
    <row r="109" spans="1:2">
      <c r="A109" s="17">
        <f t="shared" si="2"/>
        <v>860.5851979345988</v>
      </c>
      <c r="B109" s="2">
        <f t="shared" si="3"/>
        <v>5.8099999999999783</v>
      </c>
    </row>
    <row r="110" spans="1:2">
      <c r="A110" s="17">
        <f t="shared" si="2"/>
        <v>859.10652920962525</v>
      </c>
      <c r="B110" s="2">
        <f t="shared" si="3"/>
        <v>5.8199999999999781</v>
      </c>
    </row>
    <row r="111" spans="1:2">
      <c r="A111" s="17">
        <f t="shared" si="2"/>
        <v>857.6329331046345</v>
      </c>
      <c r="B111" s="2">
        <f t="shared" si="3"/>
        <v>5.8299999999999779</v>
      </c>
    </row>
    <row r="112" spans="1:2">
      <c r="A112" s="17">
        <f t="shared" si="2"/>
        <v>856.16438356164713</v>
      </c>
      <c r="B112" s="2">
        <f t="shared" si="3"/>
        <v>5.8399999999999777</v>
      </c>
    </row>
    <row r="113" spans="1:2">
      <c r="A113" s="17">
        <f t="shared" si="2"/>
        <v>854.70085470085803</v>
      </c>
      <c r="B113" s="2">
        <f t="shared" si="3"/>
        <v>5.8499999999999774</v>
      </c>
    </row>
    <row r="114" spans="1:2">
      <c r="A114" s="17">
        <f t="shared" si="2"/>
        <v>853.24232081911589</v>
      </c>
      <c r="B114" s="2">
        <f t="shared" si="3"/>
        <v>5.8599999999999772</v>
      </c>
    </row>
    <row r="115" spans="1:2">
      <c r="A115" s="17">
        <f t="shared" si="2"/>
        <v>851.78875638841896</v>
      </c>
      <c r="B115" s="2">
        <f t="shared" si="3"/>
        <v>5.869999999999977</v>
      </c>
    </row>
    <row r="116" spans="1:2">
      <c r="A116" s="17">
        <f t="shared" si="2"/>
        <v>850.3401360544251</v>
      </c>
      <c r="B116" s="2">
        <f t="shared" si="3"/>
        <v>5.8799999999999768</v>
      </c>
    </row>
    <row r="117" spans="1:2">
      <c r="A117" s="17">
        <f t="shared" si="2"/>
        <v>848.89643463497794</v>
      </c>
      <c r="B117" s="2">
        <f t="shared" si="3"/>
        <v>5.8899999999999766</v>
      </c>
    </row>
    <row r="118" spans="1:2">
      <c r="A118" s="17">
        <f t="shared" si="2"/>
        <v>847.45762711864745</v>
      </c>
      <c r="B118" s="2">
        <f t="shared" si="3"/>
        <v>5.8999999999999764</v>
      </c>
    </row>
    <row r="119" spans="1:2">
      <c r="A119" s="17">
        <f t="shared" si="2"/>
        <v>846.02368866328595</v>
      </c>
      <c r="B119" s="2">
        <f t="shared" si="3"/>
        <v>5.9099999999999762</v>
      </c>
    </row>
    <row r="120" spans="1:2">
      <c r="A120" s="17">
        <f t="shared" si="2"/>
        <v>844.59459459459799</v>
      </c>
      <c r="B120" s="2">
        <f t="shared" si="3"/>
        <v>5.9199999999999759</v>
      </c>
    </row>
    <row r="121" spans="1:2">
      <c r="A121" s="17">
        <f t="shared" si="2"/>
        <v>843.1703204047252</v>
      </c>
      <c r="B121" s="2">
        <f t="shared" si="3"/>
        <v>5.9299999999999757</v>
      </c>
    </row>
    <row r="122" spans="1:2">
      <c r="A122" s="17">
        <f t="shared" si="2"/>
        <v>841.75084175084521</v>
      </c>
      <c r="B122" s="2">
        <f t="shared" si="3"/>
        <v>5.9399999999999755</v>
      </c>
    </row>
    <row r="123" spans="1:2">
      <c r="A123" s="17">
        <f t="shared" si="2"/>
        <v>840.33613445378501</v>
      </c>
      <c r="B123" s="2">
        <f t="shared" si="3"/>
        <v>5.9499999999999753</v>
      </c>
    </row>
    <row r="124" spans="1:2">
      <c r="A124" s="17">
        <f t="shared" si="2"/>
        <v>838.92617449664783</v>
      </c>
      <c r="B124" s="2">
        <f t="shared" si="3"/>
        <v>5.9599999999999751</v>
      </c>
    </row>
    <row r="125" spans="1:2">
      <c r="A125" s="17">
        <f t="shared" si="2"/>
        <v>837.52093802345416</v>
      </c>
      <c r="B125" s="2">
        <f t="shared" si="3"/>
        <v>5.9699999999999749</v>
      </c>
    </row>
    <row r="126" spans="1:2">
      <c r="A126" s="17">
        <f t="shared" si="2"/>
        <v>836.12040133779624</v>
      </c>
      <c r="B126" s="2">
        <f t="shared" si="3"/>
        <v>5.9799999999999747</v>
      </c>
    </row>
    <row r="127" spans="1:2">
      <c r="A127" s="17">
        <f t="shared" si="2"/>
        <v>834.72454090150609</v>
      </c>
      <c r="B127" s="2">
        <f t="shared" si="3"/>
        <v>5.9899999999999745</v>
      </c>
    </row>
    <row r="128" spans="1:2">
      <c r="A128" s="17">
        <f t="shared" si="2"/>
        <v>833.3333333333369</v>
      </c>
      <c r="B128" s="2">
        <f t="shared" si="3"/>
        <v>5.9999999999999742</v>
      </c>
    </row>
  </sheetData>
  <sheetProtection sheet="1" objects="1" scenarios="1"/>
  <mergeCells count="1">
    <mergeCell ref="E1:F1"/>
  </mergeCells>
  <phoneticPr fontId="3" type="noConversion"/>
  <pageMargins left="0.75" right="0.75" top="1" bottom="1" header="0.5" footer="0.5"/>
  <headerFooter alignWithMargins="0"/>
  <drawing r:id="rId1"/>
  <legacyDrawing r:id="rId2"/>
  <controls>
    <control shapeId="7171" r:id="rId3" name="TextBox1"/>
    <control shapeId="7170" r:id="rId4" name="SpinButton1"/>
  </control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T128"/>
  <sheetViews>
    <sheetView workbookViewId="0">
      <selection activeCell="G29" sqref="G29"/>
    </sheetView>
  </sheetViews>
  <sheetFormatPr defaultRowHeight="12.75"/>
  <cols>
    <col min="1" max="1" width="9.140625" style="1"/>
    <col min="2" max="2" width="12.7109375" style="1" customWidth="1"/>
    <col min="3" max="20" width="9.140625" style="1"/>
  </cols>
  <sheetData>
    <row r="1" spans="1:6">
      <c r="E1" s="23" t="s">
        <v>23</v>
      </c>
      <c r="F1" s="23"/>
    </row>
    <row r="2" spans="1:6" ht="18">
      <c r="A2" s="16" t="s">
        <v>28</v>
      </c>
      <c r="B2" s="18" t="s">
        <v>29</v>
      </c>
      <c r="E2" s="16" t="s">
        <v>24</v>
      </c>
      <c r="F2" s="16" t="s">
        <v>25</v>
      </c>
    </row>
    <row r="3" spans="1:6">
      <c r="B3" s="2"/>
      <c r="C3" s="12">
        <v>11</v>
      </c>
      <c r="E3" s="17">
        <f>200*EXP((-1*$E$6)*LN(F3))</f>
        <v>112.72068435651271</v>
      </c>
      <c r="F3" s="2">
        <f>(C3*10.5+(100-C3)*0.5)/100</f>
        <v>1.6</v>
      </c>
    </row>
    <row r="4" spans="1:6">
      <c r="B4" s="2"/>
    </row>
    <row r="5" spans="1:6">
      <c r="E5" s="19" t="s">
        <v>30</v>
      </c>
      <c r="F5" s="13"/>
    </row>
    <row r="6" spans="1:6">
      <c r="A6" s="6" t="s">
        <v>31</v>
      </c>
      <c r="C6" s="12">
        <v>46</v>
      </c>
      <c r="E6" s="1">
        <f>(C6*2.3+(100-C6)*0.3)/100</f>
        <v>1.22</v>
      </c>
    </row>
    <row r="7" spans="1:6">
      <c r="A7" s="6" t="s">
        <v>27</v>
      </c>
    </row>
    <row r="8" spans="1:6">
      <c r="A8" s="17">
        <f t="shared" ref="A8:A39" si="0">200*EXP((-1*$E$6)*LN(B8))</f>
        <v>3319.1738148751192</v>
      </c>
      <c r="B8" s="2">
        <v>0.1</v>
      </c>
    </row>
    <row r="9" spans="1:6">
      <c r="A9" s="17">
        <f t="shared" si="0"/>
        <v>1424.8639574905112</v>
      </c>
      <c r="B9" s="2">
        <f t="shared" ref="B9:B40" si="1">B8+0.1</f>
        <v>0.2</v>
      </c>
    </row>
    <row r="10" spans="1:6">
      <c r="A10" s="17">
        <f t="shared" si="0"/>
        <v>868.84451727614407</v>
      </c>
      <c r="B10" s="2">
        <f t="shared" si="1"/>
        <v>0.30000000000000004</v>
      </c>
    </row>
    <row r="11" spans="1:6">
      <c r="A11" s="17">
        <f t="shared" si="0"/>
        <v>611.66947276363294</v>
      </c>
      <c r="B11" s="2">
        <f t="shared" si="1"/>
        <v>0.4</v>
      </c>
    </row>
    <row r="12" spans="1:6">
      <c r="A12" s="17">
        <f t="shared" si="0"/>
        <v>465.89343458738233</v>
      </c>
      <c r="B12" s="2">
        <f t="shared" si="1"/>
        <v>0.5</v>
      </c>
    </row>
    <row r="13" spans="1:6">
      <c r="A13" s="17">
        <f t="shared" si="0"/>
        <v>372.97993608587109</v>
      </c>
      <c r="B13" s="2">
        <f t="shared" si="1"/>
        <v>0.6</v>
      </c>
    </row>
    <row r="14" spans="1:6">
      <c r="A14" s="17">
        <f t="shared" si="0"/>
        <v>309.03693427513485</v>
      </c>
      <c r="B14" s="2">
        <f t="shared" si="1"/>
        <v>0.7</v>
      </c>
    </row>
    <row r="15" spans="1:6">
      <c r="A15" s="17">
        <f t="shared" si="0"/>
        <v>262.57913391947966</v>
      </c>
      <c r="B15" s="2">
        <f t="shared" si="1"/>
        <v>0.79999999999999993</v>
      </c>
    </row>
    <row r="16" spans="1:6">
      <c r="A16" s="17">
        <f t="shared" si="0"/>
        <v>227.43334254377325</v>
      </c>
      <c r="B16" s="2">
        <f t="shared" si="1"/>
        <v>0.89999999999999991</v>
      </c>
    </row>
    <row r="17" spans="1:7">
      <c r="A17" s="17">
        <f t="shared" si="0"/>
        <v>200.00000000000006</v>
      </c>
      <c r="B17" s="2">
        <f t="shared" si="1"/>
        <v>0.99999999999999989</v>
      </c>
    </row>
    <row r="18" spans="1:7">
      <c r="A18" s="17">
        <f t="shared" si="0"/>
        <v>178.04546645300053</v>
      </c>
      <c r="B18" s="2">
        <f t="shared" si="1"/>
        <v>1.0999999999999999</v>
      </c>
    </row>
    <row r="19" spans="1:7">
      <c r="A19" s="17">
        <f t="shared" si="0"/>
        <v>160.11384080404571</v>
      </c>
      <c r="B19" s="2">
        <f t="shared" si="1"/>
        <v>1.2</v>
      </c>
    </row>
    <row r="20" spans="1:7">
      <c r="A20" s="17">
        <f t="shared" si="0"/>
        <v>145.21755015136418</v>
      </c>
      <c r="B20" s="2">
        <f t="shared" si="1"/>
        <v>1.3</v>
      </c>
    </row>
    <row r="21" spans="1:7">
      <c r="A21" s="17">
        <f t="shared" si="0"/>
        <v>132.66421517565826</v>
      </c>
      <c r="B21" s="2">
        <f t="shared" si="1"/>
        <v>1.4000000000000001</v>
      </c>
    </row>
    <row r="22" spans="1:7">
      <c r="A22" s="17">
        <f t="shared" si="0"/>
        <v>121.95473297062887</v>
      </c>
      <c r="B22" s="2">
        <f t="shared" si="1"/>
        <v>1.5000000000000002</v>
      </c>
    </row>
    <row r="23" spans="1:7">
      <c r="A23" s="17">
        <f t="shared" si="0"/>
        <v>112.72068435651268</v>
      </c>
      <c r="B23" s="2">
        <f t="shared" si="1"/>
        <v>1.6000000000000003</v>
      </c>
      <c r="D23" s="23" t="s">
        <v>32</v>
      </c>
      <c r="E23" s="23"/>
      <c r="F23" s="23"/>
      <c r="G23" s="23"/>
    </row>
    <row r="24" spans="1:7">
      <c r="A24" s="17">
        <f t="shared" si="0"/>
        <v>104.68448276472779</v>
      </c>
      <c r="B24" s="2">
        <f t="shared" si="1"/>
        <v>1.7000000000000004</v>
      </c>
      <c r="E24" s="23" t="s">
        <v>23</v>
      </c>
      <c r="F24" s="23"/>
    </row>
    <row r="25" spans="1:7">
      <c r="A25" s="17">
        <f t="shared" si="0"/>
        <v>97.633203500795872</v>
      </c>
      <c r="B25" s="2">
        <f t="shared" si="1"/>
        <v>1.8000000000000005</v>
      </c>
      <c r="E25" s="16" t="s">
        <v>24</v>
      </c>
      <c r="F25" s="16" t="s">
        <v>25</v>
      </c>
    </row>
    <row r="26" spans="1:7">
      <c r="A26" s="17">
        <f t="shared" si="0"/>
        <v>91.400927436630923</v>
      </c>
      <c r="B26" s="2">
        <f t="shared" si="1"/>
        <v>1.9000000000000006</v>
      </c>
      <c r="E26" s="8">
        <v>0</v>
      </c>
      <c r="F26" s="2">
        <f>$F3*(1+1/$E$6)</f>
        <v>2.9114754098360658</v>
      </c>
    </row>
    <row r="27" spans="1:7">
      <c r="A27" s="17">
        <f t="shared" si="0"/>
        <v>85.856543643775368</v>
      </c>
      <c r="B27" s="2">
        <f t="shared" si="1"/>
        <v>2.0000000000000004</v>
      </c>
      <c r="E27" s="20">
        <f>(1+$E$6)*$E$3</f>
        <v>250.23991927145818</v>
      </c>
      <c r="F27" s="1">
        <v>0</v>
      </c>
    </row>
    <row r="28" spans="1:7">
      <c r="A28" s="17">
        <f t="shared" si="0"/>
        <v>80.89514468252726</v>
      </c>
      <c r="B28" s="2">
        <f t="shared" si="1"/>
        <v>2.1000000000000005</v>
      </c>
    </row>
    <row r="29" spans="1:7">
      <c r="A29" s="17">
        <f t="shared" si="0"/>
        <v>76.431841805491885</v>
      </c>
      <c r="B29" s="2">
        <f t="shared" si="1"/>
        <v>2.2000000000000006</v>
      </c>
    </row>
    <row r="30" spans="1:7">
      <c r="A30" s="17">
        <f t="shared" si="0"/>
        <v>72.397244303954139</v>
      </c>
      <c r="B30" s="2">
        <f t="shared" si="1"/>
        <v>2.3000000000000007</v>
      </c>
    </row>
    <row r="31" spans="1:7">
      <c r="A31" s="17">
        <f t="shared" si="0"/>
        <v>68.734104804825236</v>
      </c>
      <c r="B31" s="2">
        <f t="shared" si="1"/>
        <v>2.4000000000000008</v>
      </c>
    </row>
    <row r="32" spans="1:7">
      <c r="A32" s="17">
        <f t="shared" si="0"/>
        <v>65.394795361084107</v>
      </c>
      <c r="B32" s="2">
        <f t="shared" si="1"/>
        <v>2.5000000000000009</v>
      </c>
    </row>
    <row r="33" spans="1:2">
      <c r="A33" s="17">
        <f t="shared" si="0"/>
        <v>62.339384662063665</v>
      </c>
      <c r="B33" s="2">
        <f t="shared" si="1"/>
        <v>2.600000000000001</v>
      </c>
    </row>
    <row r="34" spans="1:2">
      <c r="A34" s="17">
        <f t="shared" si="0"/>
        <v>59.534156310033147</v>
      </c>
      <c r="B34" s="2">
        <f t="shared" si="1"/>
        <v>2.7000000000000011</v>
      </c>
    </row>
    <row r="35" spans="1:2">
      <c r="A35" s="17">
        <f t="shared" si="0"/>
        <v>56.950454900980539</v>
      </c>
      <c r="B35" s="2">
        <f t="shared" si="1"/>
        <v>2.8000000000000012</v>
      </c>
    </row>
    <row r="36" spans="1:2">
      <c r="A36" s="17">
        <f t="shared" si="0"/>
        <v>54.563778622646211</v>
      </c>
      <c r="B36" s="2">
        <f t="shared" si="1"/>
        <v>2.9000000000000012</v>
      </c>
    </row>
    <row r="37" spans="1:2">
      <c r="A37" s="17">
        <f t="shared" si="0"/>
        <v>52.353059269288828</v>
      </c>
      <c r="B37" s="2">
        <f t="shared" si="1"/>
        <v>3.0000000000000013</v>
      </c>
    </row>
    <row r="38" spans="1:2">
      <c r="A38" s="17">
        <f t="shared" si="0"/>
        <v>50.300086185260795</v>
      </c>
      <c r="B38" s="2">
        <f t="shared" si="1"/>
        <v>3.1000000000000014</v>
      </c>
    </row>
    <row r="39" spans="1:2">
      <c r="A39" s="17">
        <f t="shared" si="0"/>
        <v>48.389041780055791</v>
      </c>
      <c r="B39" s="2">
        <f t="shared" si="1"/>
        <v>3.2000000000000015</v>
      </c>
    </row>
    <row r="40" spans="1:2">
      <c r="A40" s="17">
        <f t="shared" ref="A40:A71" si="2">200*EXP((-1*$E$6)*LN(B40))</f>
        <v>46.606124289210562</v>
      </c>
      <c r="B40" s="2">
        <f t="shared" si="1"/>
        <v>3.3000000000000016</v>
      </c>
    </row>
    <row r="41" spans="1:2">
      <c r="A41" s="17">
        <f t="shared" si="2"/>
        <v>44.93923931657951</v>
      </c>
      <c r="B41" s="2">
        <f t="shared" ref="B41:B72" si="3">B40+0.1</f>
        <v>3.4000000000000017</v>
      </c>
    </row>
    <row r="42" spans="1:2">
      <c r="A42" s="17">
        <f t="shared" si="2"/>
        <v>43.377746015755001</v>
      </c>
      <c r="B42" s="2">
        <f t="shared" si="3"/>
        <v>3.5000000000000018</v>
      </c>
    </row>
    <row r="43" spans="1:2">
      <c r="A43" s="17">
        <f t="shared" si="2"/>
        <v>41.912246987238404</v>
      </c>
      <c r="B43" s="2">
        <f t="shared" si="3"/>
        <v>3.6000000000000019</v>
      </c>
    </row>
    <row r="44" spans="1:2">
      <c r="A44" s="17">
        <f t="shared" si="2"/>
        <v>40.534413387202903</v>
      </c>
      <c r="B44" s="2">
        <f t="shared" si="3"/>
        <v>3.700000000000002</v>
      </c>
    </row>
    <row r="45" spans="1:2">
      <c r="A45" s="17">
        <f t="shared" si="2"/>
        <v>39.236838577723233</v>
      </c>
      <c r="B45" s="2">
        <f t="shared" si="3"/>
        <v>3.800000000000002</v>
      </c>
    </row>
    <row r="46" spans="1:2">
      <c r="A46" s="17">
        <f t="shared" si="2"/>
        <v>38.012915050076451</v>
      </c>
      <c r="B46" s="2">
        <f t="shared" si="3"/>
        <v>3.9000000000000021</v>
      </c>
    </row>
    <row r="47" spans="1:2">
      <c r="A47" s="17">
        <f t="shared" si="2"/>
        <v>36.856730432277516</v>
      </c>
      <c r="B47" s="2">
        <f t="shared" si="3"/>
        <v>4.0000000000000018</v>
      </c>
    </row>
    <row r="48" spans="1:2">
      <c r="A48" s="17">
        <f t="shared" si="2"/>
        <v>35.762979229483001</v>
      </c>
      <c r="B48" s="2">
        <f t="shared" si="3"/>
        <v>4.1000000000000014</v>
      </c>
    </row>
    <row r="49" spans="1:2">
      <c r="A49" s="17">
        <f t="shared" si="2"/>
        <v>34.726887600024625</v>
      </c>
      <c r="B49" s="2">
        <f t="shared" si="3"/>
        <v>4.2000000000000011</v>
      </c>
    </row>
    <row r="50" spans="1:2">
      <c r="A50" s="17">
        <f t="shared" si="2"/>
        <v>33.744148984077682</v>
      </c>
      <c r="B50" s="2">
        <f t="shared" si="3"/>
        <v>4.3000000000000007</v>
      </c>
    </row>
    <row r="51" spans="1:2">
      <c r="A51" s="17">
        <f t="shared" si="2"/>
        <v>32.810868808736757</v>
      </c>
      <c r="B51" s="2">
        <f t="shared" si="3"/>
        <v>4.4000000000000004</v>
      </c>
    </row>
    <row r="52" spans="1:2">
      <c r="A52" s="17">
        <f t="shared" si="2"/>
        <v>31.923516816908148</v>
      </c>
      <c r="B52" s="2">
        <f t="shared" si="3"/>
        <v>4.5</v>
      </c>
    </row>
    <row r="53" spans="1:2">
      <c r="A53" s="17">
        <f t="shared" si="2"/>
        <v>31.078885826357546</v>
      </c>
      <c r="B53" s="2">
        <f t="shared" si="3"/>
        <v>4.5999999999999996</v>
      </c>
    </row>
    <row r="54" spans="1:2">
      <c r="A54" s="17">
        <f t="shared" si="2"/>
        <v>30.274055933510809</v>
      </c>
      <c r="B54" s="2">
        <f t="shared" si="3"/>
        <v>4.6999999999999993</v>
      </c>
    </row>
    <row r="55" spans="1:2">
      <c r="A55" s="17">
        <f t="shared" si="2"/>
        <v>29.506363344956572</v>
      </c>
      <c r="B55" s="2">
        <f t="shared" si="3"/>
        <v>4.7999999999999989</v>
      </c>
    </row>
    <row r="56" spans="1:2">
      <c r="A56" s="17">
        <f t="shared" si="2"/>
        <v>28.773373156345905</v>
      </c>
      <c r="B56" s="2">
        <f t="shared" si="3"/>
        <v>4.8999999999999986</v>
      </c>
    </row>
    <row r="57" spans="1:2">
      <c r="A57" s="17">
        <f t="shared" si="2"/>
        <v>28.072855509973412</v>
      </c>
      <c r="B57" s="2">
        <f t="shared" si="3"/>
        <v>4.9999999999999982</v>
      </c>
    </row>
    <row r="58" spans="1:2">
      <c r="A58" s="17">
        <f t="shared" si="2"/>
        <v>27.402764653783233</v>
      </c>
      <c r="B58" s="2">
        <f t="shared" si="3"/>
        <v>5.0999999999999979</v>
      </c>
    </row>
    <row r="59" spans="1:2">
      <c r="A59" s="17">
        <f t="shared" si="2"/>
        <v>26.76122049982288</v>
      </c>
      <c r="B59" s="2">
        <f t="shared" si="3"/>
        <v>5.1999999999999975</v>
      </c>
    </row>
    <row r="60" spans="1:2">
      <c r="A60" s="17">
        <f t="shared" si="2"/>
        <v>26.146492342378707</v>
      </c>
      <c r="B60" s="2">
        <f t="shared" si="3"/>
        <v>5.2999999999999972</v>
      </c>
    </row>
    <row r="61" spans="1:2">
      <c r="A61" s="17">
        <f t="shared" si="2"/>
        <v>25.556984447638559</v>
      </c>
      <c r="B61" s="2">
        <f t="shared" si="3"/>
        <v>5.3999999999999968</v>
      </c>
    </row>
    <row r="62" spans="1:2">
      <c r="A62" s="17">
        <f t="shared" si="2"/>
        <v>24.991223269704513</v>
      </c>
      <c r="B62" s="2">
        <f t="shared" si="3"/>
        <v>5.4999999999999964</v>
      </c>
    </row>
    <row r="63" spans="1:2">
      <c r="A63" s="17">
        <f t="shared" si="2"/>
        <v>24.447846083694522</v>
      </c>
      <c r="B63" s="2">
        <f t="shared" si="3"/>
        <v>5.5999999999999961</v>
      </c>
    </row>
    <row r="64" spans="1:2">
      <c r="A64" s="17">
        <f t="shared" si="2"/>
        <v>23.925590856789576</v>
      </c>
      <c r="B64" s="2">
        <f t="shared" si="3"/>
        <v>5.6999999999999957</v>
      </c>
    </row>
    <row r="65" spans="1:2">
      <c r="A65" s="17">
        <f t="shared" si="2"/>
        <v>23.423287203422642</v>
      </c>
      <c r="B65" s="2">
        <f t="shared" si="3"/>
        <v>5.7999999999999954</v>
      </c>
    </row>
    <row r="66" spans="1:2">
      <c r="A66" s="17">
        <f t="shared" si="2"/>
        <v>22.939848292192707</v>
      </c>
      <c r="B66" s="2">
        <f t="shared" si="3"/>
        <v>5.899999999999995</v>
      </c>
    </row>
    <row r="67" spans="1:2">
      <c r="A67" s="17">
        <f t="shared" si="2"/>
        <v>22.474263590194319</v>
      </c>
      <c r="B67" s="2">
        <f t="shared" si="3"/>
        <v>5.9999999999999947</v>
      </c>
    </row>
    <row r="68" spans="1:2">
      <c r="A68" s="17">
        <f t="shared" si="2"/>
        <v>22.025592345828375</v>
      </c>
      <c r="B68" s="2">
        <f t="shared" si="3"/>
        <v>6.0999999999999943</v>
      </c>
    </row>
    <row r="69" spans="1:2">
      <c r="A69" s="17">
        <f t="shared" si="2"/>
        <v>21.592957724252564</v>
      </c>
      <c r="B69" s="2">
        <f t="shared" si="3"/>
        <v>6.199999999999994</v>
      </c>
    </row>
    <row r="70" spans="1:2">
      <c r="A70" s="17">
        <f t="shared" si="2"/>
        <v>21.175541520810267</v>
      </c>
      <c r="B70" s="2">
        <f t="shared" si="3"/>
        <v>6.2999999999999936</v>
      </c>
    </row>
    <row r="71" spans="1:2">
      <c r="A71" s="17">
        <f t="shared" si="2"/>
        <v>20.77257938734919</v>
      </c>
      <c r="B71" s="2">
        <f t="shared" si="3"/>
        <v>6.3999999999999932</v>
      </c>
    </row>
    <row r="72" spans="1:2">
      <c r="A72" s="17">
        <f t="shared" ref="A72:A103" si="4">200*EXP((-1*$E$6)*LN(B72))</f>
        <v>20.383356514557839</v>
      </c>
      <c r="B72" s="2">
        <f t="shared" si="3"/>
        <v>6.4999999999999929</v>
      </c>
    </row>
    <row r="73" spans="1:2">
      <c r="A73" s="17">
        <f t="shared" si="4"/>
        <v>20.007203720519168</v>
      </c>
      <c r="B73" s="2">
        <f t="shared" ref="B73:B109" si="5">B72+0.1</f>
        <v>6.5999999999999925</v>
      </c>
    </row>
    <row r="74" spans="1:2">
      <c r="A74" s="17">
        <f t="shared" si="4"/>
        <v>19.643493901780111</v>
      </c>
      <c r="B74" s="2">
        <f t="shared" si="5"/>
        <v>6.6999999999999922</v>
      </c>
    </row>
    <row r="75" spans="1:2">
      <c r="A75" s="17">
        <f t="shared" si="4"/>
        <v>19.291638808509916</v>
      </c>
      <c r="B75" s="2">
        <f t="shared" si="5"/>
        <v>6.7999999999999918</v>
      </c>
    </row>
    <row r="76" spans="1:2">
      <c r="A76" s="17">
        <f t="shared" si="4"/>
        <v>18.951086109890511</v>
      </c>
      <c r="B76" s="2">
        <f t="shared" si="5"/>
        <v>6.8999999999999915</v>
      </c>
    </row>
    <row r="77" spans="1:2">
      <c r="A77" s="17">
        <f t="shared" si="4"/>
        <v>18.621316719851396</v>
      </c>
      <c r="B77" s="2">
        <f t="shared" si="5"/>
        <v>6.9999999999999911</v>
      </c>
    </row>
    <row r="78" spans="1:2">
      <c r="A78" s="17">
        <f t="shared" si="4"/>
        <v>18.301842356716406</v>
      </c>
      <c r="B78" s="2">
        <f t="shared" si="5"/>
        <v>7.0999999999999908</v>
      </c>
    </row>
    <row r="79" spans="1:2">
      <c r="A79" s="17">
        <f t="shared" si="4"/>
        <v>17.992203313342671</v>
      </c>
      <c r="B79" s="2">
        <f t="shared" si="5"/>
        <v>7.1999999999999904</v>
      </c>
    </row>
    <row r="80" spans="1:2">
      <c r="A80" s="17">
        <f t="shared" si="4"/>
        <v>17.691966416965244</v>
      </c>
      <c r="B80" s="2">
        <f t="shared" si="5"/>
        <v>7.2999999999999901</v>
      </c>
    </row>
    <row r="81" spans="1:2">
      <c r="A81" s="17">
        <f t="shared" si="4"/>
        <v>17.400723160266139</v>
      </c>
      <c r="B81" s="2">
        <f t="shared" si="5"/>
        <v>7.3999999999999897</v>
      </c>
    </row>
    <row r="82" spans="1:2">
      <c r="A82" s="17">
        <f t="shared" si="4"/>
        <v>17.118087987209297</v>
      </c>
      <c r="B82" s="2">
        <f t="shared" si="5"/>
        <v>7.4999999999999893</v>
      </c>
    </row>
    <row r="83" spans="1:2">
      <c r="A83" s="17">
        <f t="shared" si="4"/>
        <v>16.843696718960359</v>
      </c>
      <c r="B83" s="2">
        <f t="shared" si="5"/>
        <v>7.599999999999989</v>
      </c>
    </row>
    <row r="84" spans="1:2">
      <c r="A84" s="17">
        <f t="shared" si="4"/>
        <v>16.577205106775004</v>
      </c>
      <c r="B84" s="2">
        <f t="shared" si="5"/>
        <v>7.6999999999999886</v>
      </c>
    </row>
    <row r="85" spans="1:2">
      <c r="A85" s="17">
        <f t="shared" si="4"/>
        <v>16.318287500120118</v>
      </c>
      <c r="B85" s="2">
        <f t="shared" si="5"/>
        <v>7.7999999999999883</v>
      </c>
    </row>
    <row r="86" spans="1:2">
      <c r="A86" s="17">
        <f t="shared" si="4"/>
        <v>16.066635619511182</v>
      </c>
      <c r="B86" s="2">
        <f t="shared" si="5"/>
        <v>7.8999999999999879</v>
      </c>
    </row>
    <row r="87" spans="1:2">
      <c r="A87" s="17">
        <f t="shared" si="4"/>
        <v>15.821957424628533</v>
      </c>
      <c r="B87" s="2">
        <f t="shared" si="5"/>
        <v>7.9999999999999876</v>
      </c>
    </row>
    <row r="88" spans="1:2">
      <c r="A88" s="17">
        <f t="shared" si="4"/>
        <v>15.583976069231401</v>
      </c>
      <c r="B88" s="2">
        <f t="shared" si="5"/>
        <v>8.0999999999999872</v>
      </c>
    </row>
    <row r="89" spans="1:2">
      <c r="A89" s="17">
        <f t="shared" si="4"/>
        <v>15.352428935237739</v>
      </c>
      <c r="B89" s="2">
        <f t="shared" si="5"/>
        <v>8.1999999999999869</v>
      </c>
    </row>
    <row r="90" spans="1:2">
      <c r="A90" s="17">
        <f t="shared" si="4"/>
        <v>15.127066739092587</v>
      </c>
      <c r="B90" s="2">
        <f t="shared" si="5"/>
        <v>8.2999999999999865</v>
      </c>
    </row>
    <row r="91" spans="1:2">
      <c r="A91" s="17">
        <f t="shared" si="4"/>
        <v>14.907652704220023</v>
      </c>
      <c r="B91" s="2">
        <f t="shared" si="5"/>
        <v>8.3999999999999861</v>
      </c>
    </row>
    <row r="92" spans="1:2">
      <c r="A92" s="17">
        <f t="shared" si="4"/>
        <v>14.693961793952557</v>
      </c>
      <c r="B92" s="2">
        <f t="shared" si="5"/>
        <v>8.4999999999999858</v>
      </c>
    </row>
    <row r="93" spans="1:2">
      <c r="A93" s="17">
        <f t="shared" si="4"/>
        <v>14.485779999867646</v>
      </c>
      <c r="B93" s="2">
        <f t="shared" si="5"/>
        <v>8.5999999999999854</v>
      </c>
    </row>
    <row r="94" spans="1:2">
      <c r="A94" s="17">
        <f t="shared" si="4"/>
        <v>14.2829036809388</v>
      </c>
      <c r="B94" s="2">
        <f t="shared" si="5"/>
        <v>8.6999999999999851</v>
      </c>
    </row>
    <row r="95" spans="1:2">
      <c r="A95" s="17">
        <f t="shared" si="4"/>
        <v>14.085138949337509</v>
      </c>
      <c r="B95" s="2">
        <f t="shared" si="5"/>
        <v>8.7999999999999847</v>
      </c>
    </row>
    <row r="96" spans="1:2">
      <c r="A96" s="17">
        <f t="shared" si="4"/>
        <v>13.892301099106374</v>
      </c>
      <c r="B96" s="2">
        <f t="shared" si="5"/>
        <v>8.8999999999999844</v>
      </c>
    </row>
    <row r="97" spans="1:2">
      <c r="A97" s="17">
        <f t="shared" si="4"/>
        <v>13.704214074268389</v>
      </c>
      <c r="B97" s="2">
        <f t="shared" si="5"/>
        <v>8.999999999999984</v>
      </c>
    </row>
    <row r="98" spans="1:2">
      <c r="A98" s="17">
        <f t="shared" si="4"/>
        <v>13.5207099732473</v>
      </c>
      <c r="B98" s="2">
        <f t="shared" si="5"/>
        <v>9.0999999999999837</v>
      </c>
    </row>
    <row r="99" spans="1:2">
      <c r="A99" s="17">
        <f t="shared" si="4"/>
        <v>13.341628586752922</v>
      </c>
      <c r="B99" s="2">
        <f t="shared" si="5"/>
        <v>9.1999999999999833</v>
      </c>
    </row>
    <row r="100" spans="1:2">
      <c r="A100" s="17">
        <f t="shared" si="4"/>
        <v>13.166816966536512</v>
      </c>
      <c r="B100" s="2">
        <f t="shared" si="5"/>
        <v>9.2999999999999829</v>
      </c>
    </row>
    <row r="101" spans="1:2">
      <c r="A101" s="17">
        <f t="shared" si="4"/>
        <v>12.996129022647871</v>
      </c>
      <c r="B101" s="2">
        <f t="shared" si="5"/>
        <v>9.3999999999999826</v>
      </c>
    </row>
    <row r="102" spans="1:2">
      <c r="A102" s="17">
        <f t="shared" si="4"/>
        <v>12.829425147030552</v>
      </c>
      <c r="B102" s="2">
        <f t="shared" si="5"/>
        <v>9.4999999999999822</v>
      </c>
    </row>
    <row r="103" spans="1:2">
      <c r="A103" s="17">
        <f t="shared" si="4"/>
        <v>12.666571861476811</v>
      </c>
      <c r="B103" s="2">
        <f t="shared" si="5"/>
        <v>9.5999999999999819</v>
      </c>
    </row>
    <row r="104" spans="1:2">
      <c r="A104" s="17">
        <f t="shared" ref="A104:A109" si="6">200*EXP((-1*$E$6)*LN(B104))</f>
        <v>12.507441488131022</v>
      </c>
      <c r="B104" s="2">
        <f t="shared" si="5"/>
        <v>9.6999999999999815</v>
      </c>
    </row>
    <row r="105" spans="1:2">
      <c r="A105" s="17">
        <f t="shared" si="6"/>
        <v>12.351911840882263</v>
      </c>
      <c r="B105" s="2">
        <f t="shared" si="5"/>
        <v>9.7999999999999812</v>
      </c>
    </row>
    <row r="106" spans="1:2">
      <c r="A106" s="17">
        <f t="shared" si="6"/>
        <v>12.199865936124455</v>
      </c>
      <c r="B106" s="2">
        <f t="shared" si="5"/>
        <v>9.8999999999999808</v>
      </c>
    </row>
    <row r="107" spans="1:2">
      <c r="A107" s="17">
        <f t="shared" si="6"/>
        <v>12.051191721487182</v>
      </c>
      <c r="B107" s="2">
        <f t="shared" si="5"/>
        <v>9.9999999999999805</v>
      </c>
    </row>
    <row r="108" spans="1:2">
      <c r="A108" s="17">
        <f t="shared" si="6"/>
        <v>11.905781821253992</v>
      </c>
      <c r="B108" s="2">
        <f t="shared" si="5"/>
        <v>10.09999999999998</v>
      </c>
    </row>
    <row r="109" spans="1:2">
      <c r="A109" s="17">
        <f t="shared" si="6"/>
        <v>11.76353329728825</v>
      </c>
      <c r="B109" s="2">
        <f t="shared" si="5"/>
        <v>10.19999999999998</v>
      </c>
    </row>
    <row r="110" spans="1:2">
      <c r="A110" s="17"/>
      <c r="B110" s="2"/>
    </row>
    <row r="111" spans="1:2">
      <c r="A111" s="17"/>
      <c r="B111" s="2"/>
    </row>
    <row r="112" spans="1:2">
      <c r="A112" s="17"/>
      <c r="B112" s="2"/>
    </row>
    <row r="113" spans="1:2">
      <c r="A113" s="17"/>
      <c r="B113" s="2"/>
    </row>
    <row r="114" spans="1:2">
      <c r="A114" s="17"/>
      <c r="B114" s="2"/>
    </row>
    <row r="115" spans="1:2">
      <c r="A115" s="17"/>
      <c r="B115" s="2"/>
    </row>
    <row r="116" spans="1:2">
      <c r="A116" s="17"/>
      <c r="B116" s="2"/>
    </row>
    <row r="117" spans="1:2">
      <c r="A117" s="17"/>
      <c r="B117" s="2"/>
    </row>
    <row r="118" spans="1:2">
      <c r="A118" s="17"/>
      <c r="B118" s="2"/>
    </row>
    <row r="119" spans="1:2">
      <c r="A119" s="17"/>
      <c r="B119" s="2"/>
    </row>
    <row r="120" spans="1:2">
      <c r="A120" s="17"/>
      <c r="B120" s="2"/>
    </row>
    <row r="121" spans="1:2">
      <c r="A121" s="17"/>
      <c r="B121" s="2"/>
    </row>
    <row r="122" spans="1:2">
      <c r="A122" s="17"/>
      <c r="B122" s="2"/>
    </row>
    <row r="123" spans="1:2">
      <c r="A123" s="17"/>
      <c r="B123" s="2"/>
    </row>
    <row r="124" spans="1:2">
      <c r="A124" s="17"/>
      <c r="B124" s="2"/>
    </row>
    <row r="125" spans="1:2">
      <c r="A125" s="17"/>
      <c r="B125" s="2"/>
    </row>
    <row r="126" spans="1:2">
      <c r="A126" s="17"/>
      <c r="B126" s="2"/>
    </row>
    <row r="127" spans="1:2">
      <c r="A127" s="17"/>
      <c r="B127" s="2"/>
    </row>
    <row r="128" spans="1:2">
      <c r="A128" s="17"/>
      <c r="B128" s="2"/>
    </row>
  </sheetData>
  <sheetProtection sheet="1" objects="1" scenarios="1"/>
  <mergeCells count="3">
    <mergeCell ref="E1:F1"/>
    <mergeCell ref="E24:F24"/>
    <mergeCell ref="D23:G23"/>
  </mergeCells>
  <phoneticPr fontId="3" type="noConversion"/>
  <pageMargins left="0.75" right="0.75" top="1" bottom="1" header="0.5" footer="0.5"/>
  <headerFooter alignWithMargins="0"/>
  <drawing r:id="rId1"/>
  <legacyDrawing r:id="rId2"/>
  <controls>
    <control shapeId="8196" r:id="rId3" name="SpinButton2"/>
    <control shapeId="8195" r:id="rId4" name="TextBox1"/>
    <control shapeId="8194" r:id="rId5" name="SpinButton1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LBD 2.1</vt:lpstr>
      <vt:lpstr>LBD 2.2</vt:lpstr>
      <vt:lpstr>LBD 2.3</vt:lpstr>
      <vt:lpstr>LBD 2.4</vt:lpstr>
      <vt:lpstr>LBD 2.5</vt:lpstr>
      <vt:lpstr>LBD 2.6</vt:lpstr>
    </vt:vector>
  </TitlesOfParts>
  <Company>University of Illinois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Lanny Arvan</dc:creator>
  <cp:lastModifiedBy>jmanias</cp:lastModifiedBy>
  <dcterms:created xsi:type="dcterms:W3CDTF">2001-09-27T00:41:19Z</dcterms:created>
  <dcterms:modified xsi:type="dcterms:W3CDTF">2010-06-25T19:07:55Z</dcterms:modified>
</cp:coreProperties>
</file>