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hafersm\Dropbox\OM for MBAs - 7th Ed\7th Ed IM Files\"/>
    </mc:Choice>
  </mc:AlternateContent>
  <bookViews>
    <workbookView xWindow="0" yWindow="0" windowWidth="28800" windowHeight="12435"/>
  </bookViews>
  <sheets>
    <sheet name="1.1" sheetId="2" r:id="rId1"/>
    <sheet name="1.2" sheetId="3" r:id="rId2"/>
    <sheet name="1.3" sheetId="4" r:id="rId3"/>
    <sheet name="1.4" sheetId="5" r:id="rId4"/>
    <sheet name="1.5" sheetId="6" r:id="rId5"/>
    <sheet name="1.6" sheetId="1" r:id="rId6"/>
    <sheet name="1.7" sheetId="7" r:id="rId7"/>
    <sheet name="CB_DATA_" sheetId="9" state="veryHidden" r:id="rId8"/>
    <sheet name="1.8" sheetId="8" r:id="rId9"/>
  </sheets>
  <definedNames>
    <definedName name="CB_87a793ad76fc4bee84245e72cfc0e534" localSheetId="8" hidden="1">'1.8'!$B$9</definedName>
    <definedName name="CB_Block_00000000000000000000000000000000" localSheetId="8" hidden="1">"'7.0.0.0"</definedName>
    <definedName name="CB_Block_00000000000000000000000000000001" localSheetId="8" hidden="1">"'636808300284655627"</definedName>
    <definedName name="CB_Block_00000000000000000000000000000001" localSheetId="7" hidden="1">"'636808300284191775"</definedName>
    <definedName name="CB_Block_00000000000000000000000000000003" localSheetId="8" hidden="1">"'11.1.4716.0"</definedName>
    <definedName name="CB_BlockExt_00000000000000000000000000000003" localSheetId="8" hidden="1">"'11.1.2.4.850"</definedName>
    <definedName name="CB_d233573bbd8c4adabd7c2d9e3d14ada3" localSheetId="8" hidden="1">'1.8'!$B$7</definedName>
    <definedName name="CB_df8528302f2b4e5d8a83e7e3cf28e188" localSheetId="8" hidden="1">'1.8'!$B$8</definedName>
    <definedName name="CB_f65c7e4c2c95479b84cc40315802eace" localSheetId="8" hidden="1">'1.8'!$B$11</definedName>
    <definedName name="CBWorkbookPriority" localSheetId="7" hidden="1">-1312351668132530</definedName>
    <definedName name="CBx_38dccbf6d2944a9fa3a56247668f3496" localSheetId="7" hidden="1">"'Q8'!$A$1"</definedName>
    <definedName name="CBx_fc0aee4dd51b4b978f2ca5380d7a9602" localSheetId="7" hidden="1">"'CB_DATA_'!$A$1"</definedName>
    <definedName name="CBx_Sheet_Guid" localSheetId="8" hidden="1">"'38dccbf6-d294-4a9f-a3a5-6247668f3496"</definedName>
    <definedName name="CBx_Sheet_Guid" localSheetId="7" hidden="1">"'fc0aee4d-d51b-4b97-8f2c-a5380d7a9602"</definedName>
    <definedName name="CBx_SheetRef" localSheetId="8" hidden="1">CB_DATA_!$B$14</definedName>
    <definedName name="CBx_SheetRef" localSheetId="7" hidden="1">CB_DATA_!$A$14</definedName>
    <definedName name="CBx_StorageType" localSheetId="8" hidden="1">2</definedName>
    <definedName name="CBx_StorageType" localSheetId="7" hidden="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9" l="1"/>
  <c r="A11" i="9"/>
  <c r="B6" i="8"/>
  <c r="L30" i="7"/>
  <c r="M30" i="7"/>
  <c r="N30" i="7"/>
  <c r="O30" i="7"/>
  <c r="P30" i="7"/>
  <c r="K30" i="7"/>
  <c r="B36" i="7"/>
  <c r="C36" i="7"/>
  <c r="B37" i="7"/>
  <c r="C37" i="7"/>
  <c r="B38" i="7"/>
  <c r="C38" i="7"/>
  <c r="B39" i="7"/>
  <c r="C39" i="7"/>
  <c r="B40" i="7"/>
  <c r="C40" i="7"/>
  <c r="B41" i="7"/>
  <c r="C41" i="7"/>
  <c r="B42" i="7"/>
  <c r="C42" i="7"/>
  <c r="B43" i="7"/>
  <c r="C43" i="7"/>
  <c r="B44" i="7"/>
  <c r="C44" i="7"/>
  <c r="C35" i="7"/>
  <c r="B35" i="7"/>
  <c r="K21" i="7"/>
  <c r="L21" i="7"/>
  <c r="M21" i="7"/>
  <c r="N21" i="7"/>
  <c r="O21" i="7"/>
  <c r="P21" i="7"/>
  <c r="K22" i="7"/>
  <c r="L22" i="7"/>
  <c r="M22" i="7"/>
  <c r="N22" i="7"/>
  <c r="O22" i="7"/>
  <c r="P22" i="7"/>
  <c r="K23" i="7"/>
  <c r="L23" i="7"/>
  <c r="M23" i="7"/>
  <c r="N23" i="7"/>
  <c r="O23" i="7"/>
  <c r="P23" i="7"/>
  <c r="K24" i="7"/>
  <c r="L24" i="7"/>
  <c r="M24" i="7"/>
  <c r="N24" i="7"/>
  <c r="O24" i="7"/>
  <c r="P24" i="7"/>
  <c r="K25" i="7"/>
  <c r="L25" i="7"/>
  <c r="M25" i="7"/>
  <c r="N25" i="7"/>
  <c r="O25" i="7"/>
  <c r="P25" i="7"/>
  <c r="K26" i="7"/>
  <c r="L26" i="7"/>
  <c r="M26" i="7"/>
  <c r="N26" i="7"/>
  <c r="O26" i="7"/>
  <c r="P26" i="7"/>
  <c r="K27" i="7"/>
  <c r="L27" i="7"/>
  <c r="M27" i="7"/>
  <c r="N27" i="7"/>
  <c r="O27" i="7"/>
  <c r="P27" i="7"/>
  <c r="K28" i="7"/>
  <c r="L28" i="7"/>
  <c r="M28" i="7"/>
  <c r="N28" i="7"/>
  <c r="O28" i="7"/>
  <c r="P28" i="7"/>
  <c r="K29" i="7"/>
  <c r="L29" i="7"/>
  <c r="M29" i="7"/>
  <c r="N29" i="7"/>
  <c r="O29" i="7"/>
  <c r="P29" i="7"/>
  <c r="L20" i="7"/>
  <c r="M20" i="7"/>
  <c r="N20" i="7"/>
  <c r="O20" i="7"/>
  <c r="P20" i="7"/>
  <c r="K20" i="7"/>
  <c r="B19" i="7"/>
  <c r="C19" i="7"/>
  <c r="D19" i="7"/>
  <c r="E19" i="7"/>
  <c r="F19" i="7"/>
  <c r="G19" i="7"/>
  <c r="B20" i="7"/>
  <c r="C20" i="7"/>
  <c r="D20" i="7"/>
  <c r="E20" i="7"/>
  <c r="F20" i="7"/>
  <c r="G20" i="7"/>
  <c r="B21" i="7"/>
  <c r="C21" i="7"/>
  <c r="D21" i="7"/>
  <c r="E21" i="7"/>
  <c r="F21" i="7"/>
  <c r="G21" i="7"/>
  <c r="B22" i="7"/>
  <c r="C22" i="7"/>
  <c r="D22" i="7"/>
  <c r="E22" i="7"/>
  <c r="F22" i="7"/>
  <c r="G22" i="7"/>
  <c r="B23" i="7"/>
  <c r="C23" i="7"/>
  <c r="D23" i="7"/>
  <c r="E23" i="7"/>
  <c r="F23" i="7"/>
  <c r="G23" i="7"/>
  <c r="B24" i="7"/>
  <c r="C24" i="7"/>
  <c r="D24" i="7"/>
  <c r="E24" i="7"/>
  <c r="F24" i="7"/>
  <c r="G24" i="7"/>
  <c r="B25" i="7"/>
  <c r="C25" i="7"/>
  <c r="D25" i="7"/>
  <c r="E25" i="7"/>
  <c r="F25" i="7"/>
  <c r="G25" i="7"/>
  <c r="B26" i="7"/>
  <c r="C26" i="7"/>
  <c r="D26" i="7"/>
  <c r="E26" i="7"/>
  <c r="F26" i="7"/>
  <c r="G26" i="7"/>
  <c r="B27" i="7"/>
  <c r="C27" i="7"/>
  <c r="D27" i="7"/>
  <c r="E27" i="7"/>
  <c r="F27" i="7"/>
  <c r="G27" i="7"/>
  <c r="B28" i="7"/>
  <c r="C28" i="7"/>
  <c r="D28" i="7"/>
  <c r="E28" i="7"/>
  <c r="F28" i="7"/>
  <c r="G28" i="7"/>
  <c r="B29" i="7"/>
  <c r="C29" i="7"/>
  <c r="D29" i="7"/>
  <c r="E29" i="7"/>
  <c r="F29" i="7"/>
  <c r="G29" i="7"/>
  <c r="B70" i="1"/>
  <c r="C70" i="1"/>
  <c r="B71" i="1"/>
  <c r="C71" i="1"/>
  <c r="B72" i="1"/>
  <c r="C72" i="1"/>
  <c r="B73" i="1"/>
  <c r="C73" i="1"/>
  <c r="B74" i="1"/>
  <c r="C74" i="1"/>
  <c r="B75" i="1"/>
  <c r="C75" i="1"/>
  <c r="B76" i="1"/>
  <c r="C76" i="1"/>
  <c r="B77" i="1"/>
  <c r="C77" i="1"/>
  <c r="B78" i="1"/>
  <c r="C78" i="1"/>
  <c r="B79" i="1"/>
  <c r="C79" i="1"/>
  <c r="C69" i="1"/>
  <c r="B69" i="1"/>
  <c r="B52" i="1"/>
  <c r="C52" i="1"/>
  <c r="B53" i="1"/>
  <c r="C53" i="1"/>
  <c r="B54" i="1"/>
  <c r="C54" i="1"/>
  <c r="B55" i="1"/>
  <c r="C55" i="1"/>
  <c r="B56" i="1"/>
  <c r="C56" i="1"/>
  <c r="B57" i="1"/>
  <c r="C57" i="1"/>
  <c r="B58" i="1"/>
  <c r="C58" i="1"/>
  <c r="B59" i="1"/>
  <c r="C59" i="1"/>
  <c r="B60" i="1"/>
  <c r="C60" i="1"/>
  <c r="B61" i="1"/>
  <c r="C61" i="1"/>
  <c r="C51" i="1"/>
  <c r="B51" i="1"/>
  <c r="C35" i="1"/>
  <c r="B20" i="1"/>
  <c r="C20" i="1"/>
  <c r="D20" i="1"/>
  <c r="E20" i="1"/>
  <c r="F20" i="1"/>
  <c r="G20" i="1"/>
  <c r="B21" i="1"/>
  <c r="C21" i="1"/>
  <c r="D21" i="1"/>
  <c r="E21" i="1"/>
  <c r="F21" i="1"/>
  <c r="G21" i="1"/>
  <c r="B22" i="1"/>
  <c r="C22" i="1"/>
  <c r="D22" i="1"/>
  <c r="E22" i="1"/>
  <c r="F22" i="1"/>
  <c r="G22" i="1"/>
  <c r="B23" i="1"/>
  <c r="C23" i="1"/>
  <c r="D23" i="1"/>
  <c r="E23" i="1"/>
  <c r="F23" i="1"/>
  <c r="G23" i="1"/>
  <c r="B24" i="1"/>
  <c r="C24" i="1"/>
  <c r="D24" i="1"/>
  <c r="E24" i="1"/>
  <c r="F24" i="1"/>
  <c r="G24" i="1"/>
  <c r="B25" i="1"/>
  <c r="C25" i="1"/>
  <c r="D25" i="1"/>
  <c r="E25" i="1"/>
  <c r="F25" i="1"/>
  <c r="G25" i="1"/>
  <c r="B26" i="1"/>
  <c r="C26" i="1"/>
  <c r="D26" i="1"/>
  <c r="E26" i="1"/>
  <c r="F26" i="1"/>
  <c r="G26" i="1"/>
  <c r="B27" i="1"/>
  <c r="C27" i="1"/>
  <c r="D27" i="1"/>
  <c r="E27" i="1"/>
  <c r="F27" i="1"/>
  <c r="G27" i="1"/>
  <c r="B28" i="1"/>
  <c r="C28" i="1"/>
  <c r="D28" i="1"/>
  <c r="E28" i="1"/>
  <c r="F28" i="1"/>
  <c r="G28" i="1"/>
  <c r="B29" i="1"/>
  <c r="C29" i="1"/>
  <c r="D29" i="1"/>
  <c r="E29" i="1"/>
  <c r="F29" i="1"/>
  <c r="G29" i="1"/>
  <c r="G19" i="1"/>
  <c r="F19" i="1"/>
  <c r="E19" i="1"/>
  <c r="D19" i="1"/>
  <c r="C19" i="1"/>
  <c r="B19" i="1"/>
  <c r="G6" i="6"/>
  <c r="G11" i="6" s="1"/>
  <c r="B11" i="6"/>
  <c r="C6" i="6"/>
  <c r="B6" i="6"/>
  <c r="C6" i="5"/>
  <c r="B6" i="5"/>
  <c r="C6" i="4"/>
  <c r="C10" i="4" s="1"/>
  <c r="B11" i="4"/>
  <c r="B10" i="4"/>
  <c r="B6" i="4"/>
  <c r="C8" i="3"/>
  <c r="B8" i="3"/>
  <c r="C7" i="3"/>
  <c r="B7" i="3"/>
  <c r="C5" i="3"/>
  <c r="B5" i="3"/>
  <c r="C4" i="3"/>
  <c r="B4" i="3"/>
  <c r="D3" i="2"/>
  <c r="D4" i="2"/>
  <c r="D2" i="2"/>
  <c r="P2" i="9"/>
  <c r="B10" i="8" l="1"/>
  <c r="B11" i="8" s="1"/>
  <c r="C11" i="4"/>
</calcChain>
</file>

<file path=xl/sharedStrings.xml><?xml version="1.0" encoding="utf-8"?>
<sst xmlns="http://schemas.openxmlformats.org/spreadsheetml/2006/main" count="262" uniqueCount="98">
  <si>
    <t>Year</t>
  </si>
  <si>
    <t>20X0</t>
  </si>
  <si>
    <t>20X1</t>
  </si>
  <si>
    <t>20X2</t>
  </si>
  <si>
    <t>20X3</t>
  </si>
  <si>
    <t>20X4</t>
  </si>
  <si>
    <t>20X5</t>
  </si>
  <si>
    <t>20X6</t>
  </si>
  <si>
    <t>20X7</t>
  </si>
  <si>
    <t>20X8</t>
  </si>
  <si>
    <t>20X9</t>
  </si>
  <si>
    <t>20Y0</t>
  </si>
  <si>
    <t>Plant A</t>
  </si>
  <si>
    <t>Sales</t>
  </si>
  <si>
    <t>Labor</t>
  </si>
  <si>
    <t>Capital</t>
  </si>
  <si>
    <t>Materials</t>
  </si>
  <si>
    <t>Plant B</t>
  </si>
  <si>
    <t>Organization</t>
  </si>
  <si>
    <t>Output</t>
  </si>
  <si>
    <t>Labor Hours</t>
  </si>
  <si>
    <t>Estec</t>
  </si>
  <si>
    <t>Teckore</t>
  </si>
  <si>
    <t>Stekpro</t>
  </si>
  <si>
    <t>Labor Productivity</t>
  </si>
  <si>
    <t>Able</t>
  </si>
  <si>
    <t>Micron</t>
  </si>
  <si>
    <t>Equipment</t>
  </si>
  <si>
    <t>Capital Productivity</t>
  </si>
  <si>
    <t>Capital Productivity (per $million of capital)</t>
  </si>
  <si>
    <t>Annual Equipment Depreciation</t>
  </si>
  <si>
    <t>Equipment Life</t>
  </si>
  <si>
    <t>Capital Productivity (per $thousand of capital)</t>
  </si>
  <si>
    <t>Reynard</t>
  </si>
  <si>
    <t>Workers</t>
  </si>
  <si>
    <t>Hourly Rate</t>
  </si>
  <si>
    <t>Hours Per Week</t>
  </si>
  <si>
    <t>Weeks Per Year</t>
  </si>
  <si>
    <t>Annual Labor $</t>
  </si>
  <si>
    <t>Multifactor Productivity</t>
  </si>
  <si>
    <t>Material $</t>
  </si>
  <si>
    <t>Multifactor Productivity (no materials) Per $1000</t>
  </si>
  <si>
    <t>Multifactor Productivity Per $1000</t>
  </si>
  <si>
    <t>Cincinnati</t>
  </si>
  <si>
    <t>Equipment $</t>
  </si>
  <si>
    <t>PCB</t>
  </si>
  <si>
    <t>Integrated Circuits</t>
  </si>
  <si>
    <t>Output $</t>
  </si>
  <si>
    <t>Labor $</t>
  </si>
  <si>
    <t>HiTeck</t>
  </si>
  <si>
    <t>Capital $</t>
  </si>
  <si>
    <t>Energy $</t>
  </si>
  <si>
    <t>Total Factor Productivity Per $1000</t>
  </si>
  <si>
    <t>Fastec</t>
  </si>
  <si>
    <t>Labor Prod</t>
  </si>
  <si>
    <t>Capital Prod</t>
  </si>
  <si>
    <t>Multifactor Prod</t>
  </si>
  <si>
    <t>Labor Prod (A)</t>
  </si>
  <si>
    <t>Labor Prod (B)</t>
  </si>
  <si>
    <t>Part B</t>
  </si>
  <si>
    <t>Part C</t>
  </si>
  <si>
    <t>Capital Prod (A)</t>
  </si>
  <si>
    <t>Capital Prod (B)</t>
  </si>
  <si>
    <t>Part D</t>
  </si>
  <si>
    <t>MF Prod (A)</t>
  </si>
  <si>
    <t>MF Prod (B)</t>
  </si>
  <si>
    <t>Plant A - Percent Change</t>
  </si>
  <si>
    <t>Plant B - Percent Change</t>
  </si>
  <si>
    <t>MF Prod (A) % Change</t>
  </si>
  <si>
    <t>MF Labor Prod (B) % Change</t>
  </si>
  <si>
    <t>Average</t>
  </si>
  <si>
    <t>Output (Demand)</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</si>
  <si>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</si>
  <si>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</si>
  <si>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</si>
  <si>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</si>
  <si>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</si>
  <si>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</si>
  <si>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</si>
  <si>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</si>
  <si>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</si>
  <si>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</si>
  <si>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</si>
  <si>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</si>
  <si>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fc0aee4d-d51b-4b97-8f2c-a5380d7a9602</t>
  </si>
  <si>
    <t>CB_Block_0</t>
  </si>
  <si>
    <t>㜸〱敤㕣㔹㙣㈴㐷ㄹ㥥㙡捦㡣愷挷昶摡㔹㙦㡥つ㈱㌱㠴ㅣ挴㡢戳摥㘴〹〱㤶挵挷㕥挱扢㜶搶摥つ〸搰㙣㝢愶㝡摤搹改㙥愷扢挷扢づ㤱ㄲ㐱挲㈱〸㐸㕣㈲㄰づ㐵㈸ㄲ㈰㜱扣㠴〴㜸㐱㐲〲愱㈰昱〰て㐸㍣〴挴昱挰愱㤵㜸攱〱〹扥慦扡㝢愶㝢挶搳㜶㈶〹㌸挸戵㤹摦搵㜵㜵㔵晤㘷晤㝦㜵㜲㈲㤷换晤ㅢ㠹㝦㤹昲捣㕣户戸敥〷搲㥥㤸㜱敢㜵㔹つ㉣搷昱㈷愶㍣捦㔸㥦戳晣愰てつ㡡ㄵぢ昵㝥愱攲㕢て捡㔲㘵㑤㝡㍥ㅡㄵ㜲戹㔲㐹搷㔰捦㐱昸ㅢ㠹ㅦ㜴昶ㅡ捣〳㉣捤㑣捦㉦摦㡦㔱ㄷ〳搷㤳晢挶捥㠶㝤て㑤㑥㑥㑣㑥摣㜹搷攴㥢㈷昶敦ㅢ㥢㘹搴㠳㠶㈷て㌹戲ㄱ㜸㐶㝤摦搸㐲㘳戹㙥㔵摦㈵搷㤷摣ぢ搲㌹㈴㤷昷摦戱㙣摣昹㤶挹㍢てㅥ㌴敦扥晢㉤㠳㜸㜵敥搴捣昴㠲㈷㑤晦㘵ㅡ戳挰㈹摦㌹㉢慢ㄶ搷㈶愵㘷㌹攷㈷㘶愶昱㕦㘲晥㜸扡㙢㘲㜱㐵捡㠰慦㤶㥥㜴慡搲搷搱㜱挰㥥昲晤㠶扤捡捤搳敤愳㔸㙡搵昰㠳㠲㍤㈳敢㜵摤㡥㐷㉤搹昳搸扢扡戱㍥㘸㉦㑡挷户〲㙢捤ち搶㡢昶ㄲ〶慡つ搹㘷㝣㜹摡㜰捥换㔳㠶㉤ぢ昶戱㠶㔵换㠷㈹搷㜷㑢㍣㐴㜲㘲㙡昹ㄳ㔳扥㍤戳㘲㜸㙡㐶㍥㌷㈶愳敤㔱慦㥡㙥㝢㘳昷㜱㌹㜵昵〶㡥㜹㔳昷㜶愸㌹㙢㜸捤㤶攳摤㕢㐶㡢㑦捦攰昶敥敤ㄳ㝢㤴敥昳挶敥㝤搴㔶愶㕢㡢㠱㠸扥搵㡥㘲㌱㝡㤱愰㥦愰㐴㐰〴敡㘵㠲〱㠲㐱〰㤱晦〷戸㈴搹㤱㔵㕡挵搰㉡换㕡愵慡㔵㙡㕡㐵㙡ㄵ㔳慢㥣搷㉡㉢㕡挵搲㉡昷㙢㤵ぢ㘸ㄳ愷㔲㝦扦ㄶ愵㕢ㄶ晥昸户〷㡡晢攷扦昵㤳ㅦ㝥昳挸㠷ㅦ㍦㍤戸ぢ㡤敥㡤㈶㌵敢ㄹㄷ㐱㙡㉤㉡㍥㌰戱㥦晦㌶攷ち㌰㠵㜹搰扣换㥣㥣慣ㅤ摣㙦摣㘱ㄴ戸慣っ攴愷〸㘵〴㙤〷捤晢㉣愷收㕥㔴戸扢㙥摡昰㘵㙢攳挶愳扡㘹户攱搴晣搷㙣㕣戹ㄸㄸ㠱扣戶扤慥㌵㐸㐷户㐵戰㤵昴搵晢慥㙦敦㜶搶愸㌷攴搴㈵㉢慣㝥㙤㕢戵扤攰戹换摤㙢㡦㝡昲㠱㘶㙤挷㡣愶㈰搴搶搴搸ㅤ慢っ慢挲㜹㡤捤慣戸扥㜴搴昴挶敤〵慢㝡㐱㝡㡢㤲㈲㔱搶搴㔲慦㘴㔵挴昵攳昳づㄶち㙥慤扤㍥㔹㙡ㅥ戹ㄴ㠰㤹㘵つ昳㕤㤵㕥戰扥㘴㉣搷攵㔵愹㈶攱㍢㔱戱㌷㔵㝣搴慤㌶晣ㄹ搷〹㍣户㥥慥㤹慡慤ㄹ㤰㌴戵㤳㙥㑤收昳㌹㈵ㄴ㈰㜰晢晡㠴挸摤搶㥤ㄷㄴ㈲ㄲ㈸㈶㈳㕦㤳㈶扢㠹搳㔸ㅤ㔶㔱㤷愴㐹敤つ㥢っ挶昹㉡ㄹ㤳挱㠱㠹㌵㔱㝦昰愵户㙥㌲㙣ㄳ㜳慦㙣㘳㑤ㅢ㡤㔶㝦㘴㑤㍡挱㜱挳愹搵愵㤷愹晤〴㘷愴て〳ㄴ㉥㐳㈰㜴摤㍤慡㍡㜱㐹慣ㄷ㉥㕡戵㘰愵戸㈲慤昳㉢〱捡愰㈱㑢㈵㙥㙤㐷搲慦㐰㤱扥㥢㘰ㄴ愰㕣捥ㄵ昷戰㔱戱㡣㤴㉢㔰㍡㘵昰㜲㑡㤰戳㕦㡡㤷〷捤愳㔶㍤㤰愱㔰ㅥ㌶㠱㤱㔰慢㈹昴つ㤱㐴㍤愳ㅡ㉡㡣㍤收っ愸搴戰㥣㘰扤挵户ㅤ㕣ㄲㄲ搱㡥㉣搸㜶戲㠰愲㈰㉤て㌲㜸つ㐴搳㈶つ戲ㅢ㈷㠸㠸㙣㤰愱搹㌱㜲㥡挸搸㍥㐳㐶愰㝤㤲〸搹㝡㝦㜷ㄹ㐱㘲敦㈴㔲㜶敡捡㡦㍢搲㙣㈳㕢㍥㤴㘶㔷㘲攳昴慢〸慥㈶戸㠶㘰㉦㠰昸ㄳ㈴ㅣ愵ㅣ昲改愴扦〶捦晡㜵〴慦〵㠰㝣搲㈹㜳㈲㔱㐵ㅢ㙡㉢㜶㈴摢つ挱㑥㔶㐶㜱㈸㡡㘸ㄹ㌷敤捣㈱㕢㈱㍡戲㍡户㠷慥捤㉢ㅤ㝢㜳㜷摡㑣㉥㠷ㄴ㤹搱㌴戹搶㑤㥡㈶㌷㠲㑤㝢搴㕢㌷愰慢㍥㐶昰㍡㠰戲晥㝡㐲㈸ㄷㅡ扣㕢戳攸㘹㔲扥㉡捣愲搰ㄸ敡㔱挱㐷㠴捣㈳㐰㠶㤰敢㌸扥散搸搰㌴〷挷捤㔷扤つ扤慦㍢㝦㐷㐸㙦搳㥢㍢㝡㠷晥愲ㄷ㘹㐵摦〸昶ㄲ扦敤慡㘳㙥㐲戵㝥㌳挱㉤〰㙤㍡㠶愷敦ㄷ敢㈹㔰㘶戱㥤挰摣㙥㝡㕤㤴㤵扢戴扥㉡㤵〶ㅡ㌴㤷っ敦扣っ攰挱㌸㌱ぢ㕢搸昵㍣㔹挷愱戶愶ち㜸㝥戹㍡㕤攸ㅦ昵㕣㥢攵㍢㌶戲晦慡㔰っ昹扣搶㤷㙢戳㤱㌳㙣捤㠴捦㈹㐱㌹搴挱㜷㜴ㄷㄲ㠹㑥㘹昲㘲扦散昳攵㡥㈴改㐱㤲扣ㄱ摢慡摦〶〰㈹㈱㝥摤㔵愲散㘳戳㌷愹㘶㘹㡢㤵ㅥ扥㡣搳㐹㥢て戱㐳㡥っ㠴づ摢㘹昸て晣㈱㝢搱戲㥢挲㘲挰㕥㤰㕥ㄵ扥〵慢㉥换愱㕢㤶愲㘶㐷㔶扣㑡㘴㐵㕦㕦挷㜹㍡挳扦愶攸愴㑤㑡㘴㜲㝢㘶㘵挶㔹扣㐵㔴㜴㐳㔲愸㘴戸㠶㥡ㄲ㠸㤴挷戶㍢㈲愶〷ㄱ㜳㍢㌶㑥摦㑦㌰㐹㜰〰愰昰ぢ㐸㥡慤㙥㍣挳㘱晤㙢㜴㘹㔷㉡戹ㄲ搱愰㕣㠴捦㜷ㄵ㔶〷昹㥡㌷ㄳ摣〵搰㘶晥搰〱㤹㐱㠸ち攵〹㐲㔴㘱っ昳慣㈵㉦㤲〶㜶㤹〸㉣捤㌴晣挰戵ㄹ㔹ㅡ㌲㘷摤㔳㙥㌰㙢昹慢㠸㐴㡤㥡㔱收扥ㄵ改㠰扡㍣搸㍥㙤㘵敥敡慡慣改收愲摢㠰㘸㍢㌱扢ㅤづ收搸づ搸㤲敡㙣慥〹愴摥捥挷ㄸ㐲㘰愷㤵扦㤵摥搸㉤㜹扦㜹攸ㅢ㙥敤攸㤲ㄵ搴攵㠰ㄹ㌲ㅤ昳㈵ㄳ扢㠸挸㐱慤摦㕣㕡昱愴㥣ㅤ㌲㡦㜹㔶慤㙥㌹㤲挸㠰㡤挹㘰摤㥣㍣㡦㈸挱㠲换ㄸ愰敢っ㤹㑢㥥攱昸慢〶〳㡡敢扢㔳㑦㉡㉣㔲㌰愷㉤挷挷㙢ㄴㄶ㤹ㅦ㌶ㄷ㔷摣㡢㠸搸㌶㙣攷㤸戱敡㙦ぢ慣㤰攸挳愴㔰㈳㌴愱㘹愲愴㤵㝡挵てて攴戹ㅣ㜹㉦㑦愰㜰㤵㉢搰㘷㥥愱扤㘹搷㐷㌱ㅡ摡改㥣搳㈰愲㐷捤挲扥㑣㈹㑣㑥搵敦㘶㥦户〲摣㜳散捣㠹㔶㘴敥㈵挵慣ぢ昴昲㘷挸㜸㐵ㄶ捤㐰〸㝤㜴扢㐲㔲㘱ㄹ㈹〷ㅣ〸㡣昳愹㥤晣捡愶㙡㐳敡摢搵捡ㅥ㐵㈴㘹搰㥣㌳㤶㘵ㅤ昱㘸摢〸㜶㠵て㌴㘳㙤愳敥㐷㜵㌳慥㙤ㅢ㈴㉤㤲攵㘲搵㈰〵㑦㌵〲昷愴攵攸㈶㠰愲扦愸挸戸㠴㈲攳㤲㉡ㅡ㌴㑦㌳㌴愸昲ㅣ换㍤㙦㜸㔶戰㘲㕢搵ㄲㅦㄸ扥摢ㄶ㌴〹㈶愷攴㡤㔳㉣㌳挶摡慣昹㌳㌰搹晣〹愰㝢〲㜲㤴㕢㐷昴㠳㜲㌵㔱挴㍦搱愳㘳〹〲㐶㜹㑡昵户㘳戴㠲扡ㅤ〱㤱愳搲攵昸づ挶攵㠷㔱ㄲち㈱㘲㍤㠳㐴攰ㄵ㑣〸㜹扡戸㡢收ㄹ挷ち㠰㍤㘲散愸ㄵ捣晡㐰㌹〰戲敡㜸㝢慤挲㙡愲搳㜸㔳㉢摣搰㔹㤵㔲ㄳ搷㜷搶㈷昵挶ㅢ㌶愸づ㌵㑡㐲㤱㙣搶㐸㘹㤶つ收戸㥤㔴㡤㔰㡡㍢搶㌶㈲换㙤摡摡㜷㑡㤱㤷愰㤸ㄴ捤攴昴㜷㈸㐲㐱愰㌷搲㔱昴搹㘷㤳㐷㈲㘲㐳ㅢ愰㑣㍤ㄵ㤶つ㐵㈱挱ㄳ戸㜶㔲㤳攵攸〹晣扤㉢捡捥㌷㠲㔴㡤㜱㘹㌴慡㤹慡搷攷ㅤ㔸〹㔵挳慢㙤ㄳ㤶挶摡㐲つ愳戸戳㔷敤ㅦ㙥㙦㠲ㄱ㈳㌶㘴㔸㈴挳てっ㌶〴㜳㈵㈲慡戴捥㠶戸搵捤攲ㄲ㥦㑥㑡挳㔱ㄸ㔸っ㙡戳㜲㑤㤹㘱㉤㑢㝥㔴㜵㘸㥥ㄶ㤵ㅣ搵捤愹㘵ㅦ㉡㍤愰ㅣ㡦㜲㡡挱㜵昳㌴摤㔲戸挴〰戱ㅢ攵ㄶ慡〱㐲扢捤〱㜸㌲搸㍥搸挱㡥㠴愱ㄳ㕡㘷㤴愰挵っ挲㑤㉦㠲扣搳㈳㐶㈱㐸㑤㤵晥㝥㔸㝣昱〹愶㙦ㅣ捥挵㤹㠸㠹ㄸ敥捡戰ㅥ㠰摣㘴㘴㤲㕣㌴ㅡ〷捣㐳挹愶㠴搶㘰㕣㐶ㄳ㘳㠸㈶㥦ㄷ攰ㄶて㘳㔹挳㘴㥢㍡敥戹〵ㄶ戴㘹㝤㝤㤷㜹挲愹搶ㅢ㌵愹㔴㜱㉣慢㤵㐶摥ㄶ昸㔲㔷〰㐳㙥捡搸㤷㘸㔳㑥攰㈸挵㈵ㄳ㐹扤摢摤晡㘱㜴㔷㐲づ㘳㠴慡㡦〱挸っ户㥣ち㠸㜵摣㔳愰㝤戸扢㜵㠱㐱㕤㥥㠳㐸敢㈸愲㉣㥢挳㝤扣㘶ㄴ㔹㜱㕢愲搹㥣㍢攷搲㘶㑦ㄴㅤ户挲愲㙤㠱㈳慣㌳ㄴ㜸挵㈲㡣㤱ㅥ戹㠳㠳攴㉥㐷搱摤换て慢挷摣㘵愰㐲㘱㐰㌰挶换㔳㔰づ扢ち㐶愲挱慤戵慣㙥挱攸㉦㉤㙦㝤ち㐰㌰っ㑣㠳ㄶ㉤㐳〳㘷〶昹捤つ㥣ㅢ搰㉡㈳㐲㥡っ愶㌲㐶㌹ち㠷㍤㤰〶㙥攲㐱㝡挹㠵ㄲち昶愸㡢㘱昱摤挴㜱ㅢ㐷㈰搷扢慡慤㜰挱〸㜰晤挵搹摢㔶㍣㔵慢搱摣㠵㝦㙥㕢㘰ㄵ㔷㌷㐲㜳㜴㑦摢愵㉣戵㈶摡㜷㌷戶㔵㐴㤷〵て捣㑥ㅣ㌷㠲敡捡㘲戰ㅥ㕥摣敡㤵㈴ち㍦㠲㍦㘲挳户搳㘶捥㍢扣㠸扡挶扤㉦㕦㜰摣㡢㡥㥡㔷挱攷慤㍦㔰〸慥㔰昶㜳㤲攵摣扦昱㑦㈵㉤㔷昸㈱㐶摣捡戴㌹㐰换㐱挲㜱㔴ち愵挱ㄸ昲ㄹ㜴〲摢扤㜹㙢㠰㜴戲愷㡤㑥㤴㈰搸㈱ㄴ攷晣换㐶㈸攲〷㐰㉢㠹㈵㍣㤲㘳捦㥦〶敢㡢攷㔰㐲㠴攳㌹ㄲ㈳㠵搷㈱㤷㠱㍡㈵挸愳㉢ㅥ扣㄰昲晦㠳愵㤸㥢㌷㘴愷晦〲㌳㡢㘷摢㔱㜴㍤㔱昴晤づㄴ〹㕥〳㔱晣㝢て㌲㜱㉡㌰㍣晢愲〲攱㕣搳捥〱昴ㄵ扦昰晢㍦㍣㠰捥㐵挴愱㙣㌴㠴摡㙥挲㜳搳㐴攸敢㌰ㄱㄸ扣㔷㈶挲㐹㘴〴愳昸愱㠹㄰昹㐰收㔱戰戹㠹挰搸㕥㠶㈱㤸〸戵㈶摣ㅡ㍣㠱㕤㘵搳㍦㜶ㅣㄷ㙦愵㡦㜸㍥㤴㤶㍦〳㡦搴搵㥤挵ぢ㠶㘷搸㝢㔵昹㌱㑦㐲㤹㜹㑢戸挹慤扡戰挷戵ㅢ搶愸㑥ㅢ昸㉡㘲㉦晢㡥㍦㘵㙢昷搷㠱愹㌰㠵敥㝢㔱ㄲ挵㤷攰㈹ㄱ㍣㌷攴㍥戰攷摢挷㝥昷攰愳㠷㜹㕢㉤愲搵挲㙤挸昷ㄲ戲愷㍤㠱愰㙥攲愲挸㤵晣㌰攷㈴㍥㔱戲㔶敢㜲摡昰㤴ㄵ攴敢㜶㥣つ〹㉦㐱㤸㈱昱㙤〷ㄳㄳ昷ㅥ㐲ㄳ㜳愲捤摤愹㍥㙣㔲㉥挲㠹挴挴㤵㑦㉦づㅢ㡡慥㡡慣㐷㙢戳昰㕤愸愲ㄷ㌹㤱戴㤵挸㔳㈷㤳㄰摦㘹搷㜵〷愹敢挲㠳っ挳晥戱㤴㐲晣㠱ㄴ㤲㍣挸昰㐲㠰㤲㔲愷㤱㈹摣づ㤰ㄱ㔹㙢て昱搲ㅦ戰㈳〴㘴昳搲㕦㡦ㅦ戱㘰ㄷ㠱挵搸ㄷ摦敢㠹㤶戶㘸慣㥡ㄸ慡㔵㌶捤㈲㌲敡昰挲㠲挹戸㌴㘵改ㅣ㐰改㤶摤㔱㝣挹㤰ㅤ〶摥㐲挶㉥搸昴戵㤵敤㈳㑥〳㌷㍦愰㘷㡡㑡㘱㌸扢㔹㡣〳愹㡡搱㠵㑤换㘱ㄱ攱㜰㤸㙤㜶ㅡ㠸慡愰戳㥣扤㌸㤵㈲昸挷㉦㠵㔸㍦摥ㅡ晡捡昶ㅡ敡㌸愷ㅦぢ攴て昶搷昵ㄹ㡣㡤户㤲㘳㈰㘱户搴慡ㄴ㕥て㍦㠳㉥㕣㜴㑥攸慤慣㝡ㄶ〷昱㈷收慣㍥慤㐳晦㌳㝡慤㌸敢㉣㝢㌳㡣㥤搲晦敦㐶挱愶晡㕦㌰昶愶㄰昹㥥㈸挳㠷〲攳㈷㥢㠶㙣戸㈳昰㙣㈳㜸愳づ挶扡捡㌲攴ㅤ收ㄶ昱昱㙡㔸慤㈴㌸晣㕥昹昶慢ㄱ捤扥戴㙤〷扡ち㐰挶㠶ち㑦㐳〴㜵敤㥦㤶㕢昱改戶昸㕥㜴摣㜳搲慡㝡慥敦㥡挱搸㈲㠲扥㘳晣昶捣㠴捤㌳㈵扥摥㉥搴㙥挴㑥っ扥ㅦ㝤㑥捤㐳㘰㥦㤲挱换ㄵ㡢㘴㘴㘱㙢㤱っ㝥㠷㌴㤲〸㉦㔱㍢昸㔷㤸昷㌶㡣㍡㍥㕤㥤㠷慦㌳㘰搱戶㔰㜶愱挷戹晤㠶〶户づ㜷戴摥〵㝦㤰慣㑦㈰㌸愶㤶昰摥昷㜳㕦摢昷㈰摤㌶㕡㥢捦㤶扤昹摣捡㠵愷㠰搳慤扤㈵㑤㌲㝣㈷扦㐸㉥敢ㄵ㐲㕣摡㍦㡣扦㕢㜷搰㜲戴㔱搰㜹昴㐱㌷ㅤ㘱攳㜵戸捦戶㄰晤㍥㠷慥㘲㡡〰㍦摤㠸㌲㝣㄰昴昲㤱ㄵ挵㔷戰㉣㌲〰昲戹㘲ㄵ愰㍢㔵㍦戹ㄱ㔵㡦挴〲㔹昰㡣㐱㜲㉣㡢㉦愱㈱户㉢㕣㌶㔸㠲换ㄶ敡㉣㠱扣ㅥ昷㐰㍥㈷㜸㤶㔰ㄳ昹〲㍡㌴㈷㘲愱戴晢㐴㍥扦搱㐴〴慤〰戵搰攴昸㈳戱ㄶ搱敢愸搶㙤〲㠷挰〵ㄸ愶㔸愴慣㈹㠶愱㠵攷㠸ㄹ愴㕦㐶㝦㕦㌸晣㡢攷㤹晥㝡㔸㈸㐱㠸慡昴攴㈹〸搵攴㍦㤵㥣扣㠷搲敥㤳㝦㝣愳挹㡦㔰㐶㜲㈶㝡〰㌰搴㈷㉡昸愳ㄶ搳㐰㠶晢挸㥦㌸㐷㠰㕦㙡ㄶ㈳〶㑡㔴摦㡢挸愰㉦㌷㕣戵扡㠴㑣摣户挰昵㘷㝣摣愳散㈳㕥㠴愴㉦愷ㄸ㍡㘳㡢愱㔶㉣搹㤱ㄷ㜶㕢挸〶㉣㠹㕦换㜶ㄵ改挵ㅥ㈳晣攲㈳㌱㘲㡥ㅦ㡦扦㥣搲愲㤸ㄳ〸㈳戴㐸㐹㍦摣㐸昱攱戸昱昷㥥㘹戹㑣㔱㠱〴敡〹ㅢ㤳捥㔴攳挷攲挶〷昰㔵㤶㙡㤳攳つ〲愶ㄷ攲挶愴㐷搵昸搱戸昱㕦づ散㙤㌶㡥改㌰ㅣ戹㐰㈲挹戰㜵㤵昵㥦昸㐲㝢ㄸ捤ぢ㈶昵攷㠰ㄹㄶ㔳㜲慡搰㜱㕤㘹搰㐱㕣〶昱昰㡤昴ㅣ敥㌶攱ち〸㠴㙣昸扦㑡㌸㠱㍢㑦戳㐶㘰攰ㄳ攸㌵〴㥢㍤㕤㍤戱㜳搱㥣昷㔰搰㙦㥥昰㜱愶慡㙤㉢ㄲ㠱㌹㤰て昷㜷ㄳ愷㝣㠶改搸摡㡦㌸㐸愶昱づ㐹㙦捡㐳〵㔶昲攲㠳㌱㘶㜳㡦戴㘸㐶㝦ㄸ挸㠱㜴〴㘴㐶㝦〴㌰っ挴昰戶㜲㙥㠴晣慦㤸晢㠳慣昸㄰挱愳〰㘵㐱㘶㈷ㅤㄴㅦ〳ㄸ㡥晦㐷ㄵ㘳㙢捡㕦愲㠹〷攳㤷㈵挹㐸晦〸㍢㝣ㄴ愰て敥㕢ㄱㄱ㘱㔹晦ㄸ㑡㤲㉦愵攰㔰㉦晤㌸㉢㍥㐱昰㌸㐰戹挰挹㙥㜹搷戸愶ㅥ㌵搷㈷搱㔵㍣㐲㠰㥦晥愹㈸挳㠷〲昷攱㙤摤㙤㘵ㅥ㠵攳て晢ㄱ敡㑣㝤挱㝦〴㕦攴慦㜳搱㝤昸ㅦ㤲ㄴ㤴㘱㥦搷摥摡摢㔸㘴〲摡攴敡户㡡捤㝥〹攳㜰㕤慤〸ち㐷愴㔲㈹㘹㐵㐱㝣㜳挱挲挵ㅢ昸㤶㐳慡㐲〸搲㠰慡㜰愲㡡挳㈸搰㍦挳愶挴㌱昱愴㝦㤶㑦㐴慤摡挴捦㐵ㄹ㍥〸攲㔵㜵扦㍦敡ㅥ扦㤰戸㔶ㄵ㔶摢ぢ㠹㝦㔵戱㤲㝣攱ㄳㅣ㑣㈱ぢ㤹戴㔶㈲搲ㄴつ㝤〹㤹愱扥㘱捥敤㍥晣戴㑢愲㝡慥㜶敥摣㍦㠷昳㘳搷收摦晤捥挱㈷㕥昸昹敦㍦晤慢昷ㅤ晡昳扦㥥㝣昲㔷㝦昸昴昳晦晡搱昲愱㥦㍥昵搴㑦敥昹敡昳扦摦㙤㝥㑤㝢收㥦㜳㕦㝢㘸昲挲㐳て㤸㘷㙥㍢昶搰㝢敥扦㜷㜲攱㡡昱扥扥晥晥㕢㐶㝦㜶捤慤㈳㡦㍣昰慣昸昱㙦慥㜶㠴㕡㉥㕥㤰㥥〶㤷慤愶昱㘵㘴㌰つ捥昸ㄵ㥤〶㤷慢㌶㙡㌹摡愸㘹ㄴ㤴攰搳攰〴㔴㠵㤱慥ㄸ昸て敡摦戳〸</t>
  </si>
  <si>
    <t>Decisioneering:7.0.0.0</t>
  </si>
  <si>
    <t>38dccbf6-d294-4a9f-a3a5-6247668f3496</t>
  </si>
  <si>
    <t>CB_Block_7.0.0.0:1</t>
  </si>
  <si>
    <t>㜸〱敤㕣㔹㙣㈴㐷ㄹ㥥㙡捦㡣愷挷昶摡㔹㙦㡥捤㘹〸㈱㈱㕥㥣昵㈶㥢ぢ㤶挵㐷昶〸摥戵戳昶㙥㐰〱捤戶㘷慡搷扤㍢摤敤㜴昷㜸搷㈱㔲㈲〸㤷戸㈴敥㐰㌸ㄴ㈱㈴㕥㌸㕥㠰㐰㕥㤰㤰㐰㈸㐸㍣挰〳ㄲて㈱攲㜸〰愱㤵㜸攱〱〹扥慦扡㝢愶㝢挶搳㜶㈶〹㌸挸戵㤹摦搵㜵㜵㔵晤㘷晤㝦㜵㜲㈲㤷换晤ㅢ㠹㝦㤹昲捣㕣扦戸敥〷搲㥥㤸㜱敢㜵㔹つ㉣搷昱㈷愶㍣捦㔸㥦戳晣愰てつ㡡ㄵぢ昵㝥愱攲㕢㡦挹㔲㘵㑤㝡㍥ㅡㄵ㜲戹㔲㐹搷㔰捦㐱昸ㅢ㠹ㅦ㜴昶ㅡ捣〳㉣捤㑣捦㉦㥦挷愸㡢㠱敢挹㝤㘳㘷挲扥㠷㈶㈷㈷㈶㈷敥扡㘷昲敥㠹晤晢挶㘶ㅡ昵愰攱挹㐳㡥㙣〴㥥㔱摦㌷戶搰㔸慥㕢搵㜷挹昵㈵昷㠲㜴づ挹攵晤㜷㉥ㅢ㜷摤㍢㜹搷挱㠳收㝤昷摤㍢㠸㔷攷㑥捥㑣㉦㜸搲昴㕦愵㌱ぢ㥣昲㕤戳戲㙡㜱㙤㔲㝡㤶㜳㙥㘲㘶ㅡ晦㈵收㡦愷㝢㈶ㄶ㔷愴っ昸㙡改㐹愷㉡㝤ㅤㅤ〷散㈹摦㙦搸慢摣㍣摤㍥㠲愵㔶つ㍦㈸搸㌳戲㕥搷敤㜸搴㤲㍤㡦扤慢ㅢ敢㠳昶愲㜴㝣㉢戰搶慣㘰扤㘸㉦㘱愰摡㤰㝤摡㤷愷っ攷㥣㍣㘹搸戲㘰ㅦ㙤㔸戵㝣㤸㜲㝤户挶㐳㈴㈷愶㤶㍦㌱攵摢㌳㉢㠶愷㘶攴㜳㘳㌲摡ㅥ昱慡改戶㌷㜷ㅦ㤷㔳㔷㙦攰㤸户㜴㙦㠷㥡㌳㠶搷㙣㌹摥扤㘵戴昸昴っ敥攸摥㍥戱㐷改㍥㙦改摥㐷㙤㘵扡戵ㄸ㠸攸㕢敤㈸ㄶ愳ㄷ〹晡〹㑡〴㐴愰㕥㈶ㄸ㈰ㄸ〴㄰昹㝦㠰㑢㤲ㅤ㔹愵㔵っ慤戲慣㔵慡㕡愵愶㔵愴㔶㌱戵捡㌹慤戲愲㔵㉣慤㜲㕥慢㕣㐰㥢㌸㤵晡晢戵㈸㡤摥晦扢慦㍥昷挵㑦㥤晣摣㥦㘶㙥㈹ㅤ㍣㕦ㅦ摣㠵㐶て㐵㤳㥡昵㡣㡢㈰戵ㄶㄵㅦ㤸搸捦㝦㥢㜳〵㤸挲㍣㘸摥㘳㑥㑥搶づ敥㌷敥㌴ち㕣㔶〶昲㔳㠴㌲㠲戶㠳收挳㤶㔳㜳㉦㉡摣㕤㍦㙤昸戲戵㜱攳㔱摤戴摢㜰㙡晥㜵ㅢ㔷㉥〶㐶㈰慦㙤慦㙢つ搲搱㙤ㄱ㙣㈵㝤昵扥ㅢ摢扢㥤㌱敡つ㌹㜵挹ち慢㙦㘸慢戶ㄷ㍣㜷戹㝢敤ㄱ㑦㍥摡慣敤㤸搱ㄴ㠴摡㥡ㅡ扢㘳㤵㘱㔵㌸慦戱㤹ㄵ搷㤷㡥㥡摥戸扤㘰㔵㉦㐸㙦㔱㔲㈴捡㥡㕡敡㤵慣㡡戸㝥㝣摥挱㐲挱慤戵㌷㈶㑢捤〷㉥〵㘰㘶㔹挳㝣㔷愵ㄷ慣㉦ㄹ换㜵㜹㔵慡㐹昸㑥㔴散㑤ㄵㅦ㜱慢つ㝦挶㜵〲捦慤愷㙢愶㙡㙢〶㈴㑤敤㠴㕢㤳昹㝣㑥〹〵〸摣扥㍥㈱㜲户㜷攷〵㠵㠸〴㡡挹挸搷愴挹㙥攲ㄴ㔶㠷㔵搴㈵㘹㔲㝢搳㈶㠳㜱扥㑡挶㘴㜰㘰㘲㑤搴ㅦ㝣改㙤㥢っ摢挴摣㙢摢㔸搳㐶愳搵㍦戰㈶㥤攰㤸攱搴敡搲换搴㝥㠲㌳搲㠷〱ち㤷㈱㄰扡敥ㅥ㔵㥤戸㈴搶ぢㄷ慤㕡戰㔲㕣㤱搶戹㤵〰㘵搰㤰愵ㄲ户戶㈳改㔷愰㐸摦㑤㌰ち㔰㉥攷㡡㝢搸愸㔸㐶捡ㄵ㈸㥤㌲㜸㌹㈵挸搹㉦挵换㠳收ㄱ慢ㅥ挸㔰㈸て㥢挰㐸愸搵ㄴ晡㠶㐸愲㥥㔱つㄵ挶ㅥ㜳〶㔴㙡㔸㑥戰摥攲摢づ㉥〹㠹㘸㐷ㄶ㙣㍢㔹㐰㔱㤰㤶〷ㄹ扣〶愲㘹㤳〶搹㡤ㄳ㐴㐴㌶挸搰散ㄸ㌹㑤㘴㙣㥦㈱㈳搰㍥㐹㠴㙣扤扦扢㡣㈰戱㜷ㄲ㈹㍢㜵攵挷ㅤ㘹戶㤱㉤ㅦ㑡戳㉢戱㜱晡㔵〴㔷ㄳ㕣㐳戰ㄷ㐰晣ㄹㄲ㡥㔲づ昹㜴搲慦挳戳㝥㍤挱つ〰㤰㑦㍡㘵㑥㈴慡㘸㐳㙤挵㡥㘴扢㈱搸挹捡㈸づ㐵ㄱ㉤攳愶㥤㌹㘴㉢㐴㐷㔶攷昶搰戵㜹愵㘳摦摣㥤㌶㤳换㈱㐵㘶㌴㑤慥㜵㤳愶挹㡤㘰搳ㅥ昵搶㑤攸慡㡦ㄱ扣〱愰慣扦㤱㄰捡㠵〶敦搶㉣㝡㥡㤴慦ぢ戳㈸㌴㠶㝡㔴昰ㄱ㈱昳〸㤰㈱攴㍡㡥㉦㍢㌶㌴捤挱㜱昳㜵㙦㐳敦敢捥摦ㄱ搲摢昴收㡥摥愱扦攸㘵㕡搱㌷㠳扤挴敦扢敡㤸㕢㔰慤扦㤹攰㔶㠰㌶ㅤ挳搳昷换昵ㄴ㈸戳搸㑥㘰㙥㌷扤㉥捡捡㕤㕡㕦㤵㑡〳つ㥡㑢㠶㜷㑥〶昰㘰ㅣ㥦㠵㉤散㝡㥥慣攳㔰㕢㔳〵㍣扦㕣㥤㉥昴㡦㜸慥捤昲ㅤㅢ搹㝦㕤㈸㠶㝣㕥敢换戵搹挸ㄹ戶㘶挲攷㤴愰ㅣ敡攰㍢扢ぢ㠹㐴愷㌴㜹戱㕦昶昹㜲㐷㤲昴㈰㐹摥㠲㙤搵㙦〷㠰㤴㄰扦敤㉡㔱昶戱搹㕢㔵戳戴挵㑡て㕦挶改愴捤㠷搸㈱㐷〶㐲㠷敤㌴晣〷晥㤰扤㘸搹㑤㘱㌱㘰㉦㐸慦ち摦㠲㔵㤷攵搰㉤㑢㔱戳㈳㉢㕥㈷戲愲慦慦攳㍣㥤攱㕦㔳㜴搲㈶㈵㌲戹㍤戳㌲攳㉣摥㈲㉡扡㈱㈹㔴㌲㕣㐳㑤〹㐴捡㘳摢ㅤㄱ搳㠳㠸戹〳ㅢ愷敦㈷㤸㈴㌸〰㔰昸ㄵ㈴捤㔶㌷㥥攱戰晥㌵扡戴㉢㤵㕣㠹㘸㔰㉥挲ㄷ扡ち慢㠳㝣捤摤〴昷〰戴㤹㍦㜴㐰㘶㄰愲㐲㜹㠲㄰㔵ㄸ挳㍣㘳挹㡢愴㠱㕤㈶〲㑢㌳つ㍦㜰㙤㐶㤶㠶捣㔹昷愴ㅢ捣㕡晥㉡㈲㔱愳㘶㤴㜹㜸㐵㍡愰㉥て戶㑦㕢㤹扢扡㉡㙢扡戹攸㌶㈰摡㡥捦㙥㠷㠳㌹戶〳戶愴㍡㥢㙢〲愹户昳㌱㠶㄰搸㘹攵㙦愵㌷㜶㑢摥㙦ㅥ晡㠶㕢㍢扡㘴〵㜵㌹㘰㠶㑣挷㝣挹挴㉥㈲㜲㔰敢㌷㤷㔶㍣㈹㘷㠷捣愳㥥㔵慢㕢㡥㈴㌲㘰㘳㌲㔸㌷㈷捦㈱㑡戰攰㌲〶攸㍡㐳收㤲㘷㌸晥慡挱㠰攲晡敥搴㤳ち㡢ㄴ捣㘹换昱昱ㅡ㠵㐵收㠷捤挵ㄵ昷㈲㈲戶つ摢㌹㙡慣晡摢〲㉢㈴晡㌰㈹搴〸㑤㘸㥡㈸㘹愵㕥昱挳〳㜹㉥㐷摥换ㄳ㈸㕣攵ち昴㤹㘷㘸㙦摡昵㔱㡣㠶㜶㍡攷㌴㠸攸㔱戳戰㉦㔳ち㤳㔳昵晢搸攷㝥㠰〷㡦㥥㍥摥㡡捣扤愲㤸㜵㠱㕥晥っㄹ慦挸愲ㄹ〸愱㡦㙥㔷㐸㉡㉣㈳攵㠰〳㠱㜱㍥戵㤳㕦搹㔴㙤㐸㝤扢㕡搹㈳㠸㈴つ㥡㜳挶戲慣㈳ㅥ㙤ㅢ挱慥昰㠱㘶慣㙤搴晤愸㙥挶戵㙤㠳愴㐵戲㕣慣ㅡ愴攰愹㐶攰㥥戰ㅣ摤〴㔰昴ㄷㄵㄹ㤷㔰㘴㕣㔲㐵㠳收㈹㠶〶㔵㥥㘳戹攷っ捦ち㔶㙣慢㕡攲〳挳㜷摢㠲㈶挱攴㤴扣㜱㡡㘵挶㔸㥢㌵㝦ㅡ㈶㥢㍦〱㜴㑦㐰㡥㜲敢㠸㝥㔰慥㈶㡡昸㈷㝡㜴㉣㐱挰㈸㑦愹晥㜶㡣㔶㔰户㈳㈰㜲㔴扡ㅣ摦挱戸晣〴㑡㐲㈱㐴慣㘷㤰〸扣㠲〹㈱㑦ㄷ㜷搱㍣敤㔸〱戰㐷㡣ㅤ戱㠲㔹ㅦ㈸〷㐰㔶ㅤ㙦慦㔵㔸㑤㜴ㅡ㙦㙡㠵㥢㍡慢㔲㙡攲挶捥晡愴摥㜸搳〶搵愱㐶㐹㈸㤲捤ㅡ㈹捤戲挱ㅣ户㤳慡ㄱ㑡㜱挷摡㐶㘴戹㑤㕢晢㑥㈹昲ちㄴ㤳愲㤹㥣晥づ㐵㈸〸昴㐶㍡㡡㍥晢㙣昲㐸㐴㙣㘸〳㤴愹愷挲戲愱㈸㈴㜸ㅣ搷㑥㙡戲ㅣ㍤㠱扦㜷㐵搹昹㐶㤰慡㌱㉥㡤㐶㌵㔳昵晡扣〳㉢愱㙡㜸戵㙤挲搲㔸㕢愸㘱ㄴ㜷昶慡晤挳敤㑤㌰㘲挴㠶っ㡢㘴昸㠱挱㠶㘰慥㐴㐴㤵搶搹㄰户扡㔹㕣攲搳〹㘹㌸ち〳㡢㐱㙤㔶慥㈹㌳慣㘵挹㡦慡づ捤搳愲㤲愳扡㌹戵散㐳愵〷㤴攳㔱㑥㌱戸㙥㥥愲㕢ち㤷ㄸ㈰㜶愳摣㐲㌵㐰㘸户㌹〰㑦〶摢〷㍢搸㤱㌰㜴㐲敢㡣ㄲ戴㤸㐱戸改㐵㤰㜷㝡挴㈸〴愹愹搲摦て㡢㉦㍦捤昴敤挳戹㌸ㄳ㌱ㄱ挳㕤ㄹ搶〳㤰㥢㡣㑣㤲㡢㐶攳㠰㜹㈸搹㤴搰ㅡ㡣换㘸㘲っ搱攴昳〲摣攲㘱㉣㙢㤸㙣㔳挷㍤户挰㠲㌶慤慦敦㌲㡦㍢搵㝡愳㈶㤵㉡㡥㘵戵搲挸摢〲㕦敡ち㘰挸㑤ㄹ晢ㄲ㙤捡㜱ㅣ愵戸㘴㈲愹㜷扢㕢㍦㡣敥㑡挸㘱㡣㔰昵㌱〰㤹攱㤶㔳〱戱㡥㝢ち戴て㜷户㉥㌰愸换㜳㄰㘹ㅤ㐵㤴㘵㜳戸㡦搷㡣㈲㉢㙥㑢㌴㥢㜳攷㕣摡散㠹愲㘳㔶㔸戴㉤㜰㠴㜵㠶〲慦㔸㠴㌱搲㈳㜷㜰㤰摣攵㈸扡㝢昹〹昵㤸扢っ㔴㈸っ〸挶㜸㜹ち捡㘱㔷挱㐸㌴戸戵㤶搵㉤ㄸ晤愵攵慤㑦〱〸㠶㠱㘹搰愲㘵㘸攰捣㈰扦戹㠱㜳ㄳ㕡㘵㐴㐸㤳挱㔴挶㈸㐷攱戰〷搲挰㑤㍣㐸㉦戹㔰㐲挱ㅥ㜵㌱㉣扥㥢㌸㙥攳〸攴㝡㔷戵ㄵ㉥ㄸ〱慥扦㌸㝢摢㡡愷㙡㌵㥡扢昰捦㙤ぢ慣攲敡㐶㘸㡥敥㘹扢㤴愵搶㐴晢敥收戶㡡攸戲攰㠱搹㠹㘳㐶㔰㕤㔹っ搶挳㡢㕢扤㤲㐴攱㜹昸㈳㌶㝣㍢㙤收扣挳㡢愸㙢摣晢昲〵挷扤攸愸㜹ㄵ㝣摥晡〳㠵攰ち㘵㍦㈷㔹捥晤ㅢ晦㔴搲㜲㠵㥦㘰挴慤㑣㥢〳戴ㅣ㈴ㅣ㐷愵㔰ㅡ㡣㈱㥦㐱㈷戰摤㥢户〶㐸㈷㝢摡攸㐴〹㠲ㅤ㐲㜱捥扤㙡㠴㈲㝥っ戴㤲㔸挲㈳㌹昶晣㕢㘰㝤昱ㅣ㑡㠸㜰㍣㐷㘲愴昰〶攴㌲㔰愷〴㜹㜴挵㠳ㄷ㐲晥㝦戰ㄴ㜳昳㠶散昴㕦㘰㘶昱愳㜶ㄴ摤㐸ㄴ晤戰〳㐵㠲搷㐰ㄴ晦㍥㠸㑣㥣ちっ捦扥慣㐰㌸搷戴㜳〰㝤捤㉦晣晥てて愰㜳ㄱ㜱㈸ㅢつ愱戶㕢昰摣㌴ㄱ晡㍡㑣〴〶敦㤵㠹㜰〲ㄹ挱㈸㝥㘸㈲㐴㍥㤰㜹ㄴ㙣㙥㈲㌰戶㤷㘱〸㈶㐲慤〹户〶㑦㘰㔷搹昴㡦ㅤ挳挵㕢改㈳㥥て愵攵捦挰㈳㜵㜵㘷昱㠲攱ㄹ昶㕥㔵㝥搴㤳㔰㘶摥ㄲ㙥㜲慢㉥散㜱敤㠶㌵慡搳〶扥㡡搸换扥攳㑦搹摡晤㜵㘰㉡㑣愱晢㕥㤴㐴昱ㄵ㜸㑡〴捦つ戹昷敦昹捥搱㍦㍣昶搴㘱摥㔶㡢㘸戵㜰㍢昲扤㠴散㘹㑦㈰愸㥢戸㈸㜲㈵㍦捣㌹㠱㑦㤴慣搵扡㥣㌶㍣㘵〵昹扡ㅤ㘷㐳挲㑢㄰㘶㐸㝣摢挱挴挴扤㠷搰挴㥣㘸㜳㜷慡て㥢㤴㡢㜰㈲㌱㜱攵搳㡢挳㠶愲慢㈲敢搱摡㉣㝣て慡攸㘵㑥㈴㙤㈵昲搴挹㈴挴㜷摢㜵摤㐱敡扡昰㈰挳戰㝦㉣愵㄰㝦㈰㠵㈴て㌲扣㄰愰愴搴㈹㘴ち㜷〰㘴㐴搶摡㐳扣昴〷散〸〱搹扣昴搷攳㐷㉣搸㐵㘰㌱昶挵昷㝡愲愵㉤ㅡ慢㈶㠶㙡㤵㑤戳㠸㡣㍡扣戰㘰㌲㉥㑤㔹㍡〷㔰扡㘵㜷ㄴ㕦㌲㘴㠷㠱户㤰戱ぢ㌶㝤㙤㘵晢〱愷㠱㥢ㅦ搰㌳㐵愵㌰㥣摤㉣挶㠱㔴挵攸挲愶攵戰㠸㜰㌸捣㌶㍢つ㐴㔵搰㔹捥㕥㥣㑡ㄱ晣攳㤷㐲慣ㅦ㙦つ㝤㘵㝢つ㜵㥣搳㡦〵昲〷晢敢挶っ挶挶㕢挹㌱㤰戰㕢㙡㔵ち慦㠷㥦㐶ㄷ㉥㍡㈷昴㔶㔶㍤㡢㠳昸ㄳ㜳㔶㥦搶愱晦ㄹ扤㔶㥣㜵㠶扤ㄹ挶㑥改晦㜷愳㘰㔳晤㉦ㄸ㝢㔳㠸㝣㑦㤴攱㐳㠱昱㤳㑤㐳㌶摣ㄱ㜸戶ㄱ扣㔱〷㘳㕤㘵ㄹ昲づ㜳㡢昸㜸㌵慣㔶ㄲㅣ㝥慦㝣晢搵㠸㘶㕦摡戶〳㕤〵㈰㘳㐳㠵㙦㐱〴㜵敤㥦㤶㕢昱改戶昸〸㍡敥㌹㘱㔵㍤搷㜷捤㘰㙣ㄱ㐱摦㌱㝥㝢㘶挲收㤹ㄲ摦㙣ㄷ㙡㌷㘳㈷〶摦㠷㍥㈷攷㈱戰㑦捡攰搵㡡㐵㌲戲戰戵㐸〶扦㐳ㅡ㐹㠴㤷愸ㅤ晣㉢捣㠷ㅡ㐶ㅤ㥦慥捥挳搷ㄹ戰㘸㕢㈸扢搰攳摣㝥㐳㠳㕢㠷㍢㕡敦㠲㍦㐸搶㈷㄰ㅣ㔳㑢㜸攴㝤摣搷昶㍤㐸户㡤搶收戳㘵㙦㍥户㜲攱㔹攰㜴㙢㙦㐹㤳っ摦挹㉦㤲换㝡㠵㄰㤷昶て攳敦搶ㅤ戴ㅣ㙤ㄴ㜴ㅥ㝤搰㑤㐷搸㜸ㅤ敥戳㉤㐴扦捦愲慢㤸㈲挰㑦㌷愲っㅦ〴扤㝣㘴㐵昱㌵㉣㡢っ㠰㝣慥㔸〵攸㑥搵捦㙣㐴搵㈳戱㐰ㄶ㍣㘳㤰ㅣ换攲㉢㘸挸敤ち㤷つ㤶攰戲㠵㍡㑢㈰慦挷㍤㤰捦〹㥥㈵搴㐴扥㠴づ捤㠹㔸㈸敤㍥㤱㉦㙣㌴ㄱ㐱㉢㐰㉤㌴㌹晥㐸慣㐵昴㍡慡㜵㥢挰㈱㜰〱㠶㈹ㄶ㈹㙢㡡㘱㘸攱㌹㘲〶改搷搱摦ㄷて晦敡〵愶扦ㅤㄶ㑡㄰愲㉡㍤㜹ち㐲㌵昹㑦㈷㈷敦愱戴晢攴㍦戹搱攴㐷㈸㈳㌹ㄳ㍤〰ㄸ敡ㄳㄵ晣㔱㡢㘹㈰挳㝤攴㑦㥣㈵挰㉦㌵㡢ㄱ〳㈵慡敦㐵㘴搰㤷ㅢ慥㕡㕤㐲㈶敥㕢攰晡㌳㍥敥㔱昶ㄱ㉦㐲搲㤷㔳っ㥤戱挵㔰㉢㤶散挸ぢ扢㉤㘴〳㤶挴慦㘵扢㡡昴㘲㡦ㄱ㝥昱㤱ㄸ㌱挷㡥挵㕦㑥㘹㔱捣〹㠴ㄱ㕡愴愴ㅦ㙥愴昸㜰摣昸晢㍦㘸戹㑣㔱㠱〴敡〹ㅢ㤳捥㔴攳て挵㡤て攰慢㉣搵㈶挷ㅢ〴㑣㉦挶㡤㐹㡦慡昱㔳㜱攳扦ㅥ搸摢㙣ㅣ搳㘱㌸㜲㠱㐴㤲㘱敢㉡敢㍦昱㠵昶㌰㥡ㄷ㑣敡捦〱㌳㉣愶攴㔴愱攳扡搲愰㠳戸っ攲攱ㅢ改㌹摣㙤挲ㄵ㄰〸搹昰㝦㤵㜰ㅣ㜷㥥㘶㡤挰挰㈷搰㙢〸㌶㝢扡㝡㘲攷愲㌹敦愱愰摦㍣敥攳㑣㔵摢㔶㈴〲㜳㈰ㅦ敥敦㈶㑥昹っ搳戱戵ㅦ㜱㤰㑣攳ㅤ㤲摥㤴㠷ち慣攴挵〷㘲捣收㥥㙣搱㡣晥〴㤰〳改〸挸㡣晥㈴㘰ㄸ㠸攱㙤攵摣〸昹㕦㌱昷〷㔸昱㐱㠲愷〰捡㠲捣㑥㍡㈸㝥〸㘰㌸晥ㅦ㔵㡣慤㈹㝦㠹㈶ㅥ㡢㕦㤶㈴㈳晤㈳散昰㔱㠰㍥戸㙦㐵㐴㠴㘵晤㘳㈸㐹扥㤴㠲㐳扤昴攳慣昸〴挱㈷〱捡〵㑥㜶换扢挶㌵昵愸戹㍥㠵慥攲㐹〲晣昴㑦㐷ㄹ㍥ㄴ戸て㙦敢㙥㉢昳㈸ㅣ㝦搸㡦㔰㘷敡ぢ晥〷昰㐵晥㍡ㄷ摤㠷晦㈱㐹㐱ㄹ昶㜹敤晥摥挶㈲ㄳ搰㈶㔷扦㔵㙣昶㉢ㄸ㠷敢㙡㐵㔰㌸㈲㤵㑡㐹㉢ち攲㥢ぢㄶ㉥摥挰户ㅣ㔲ㄵ㐲㤰〶㔴㠵ㄳ㔵ㅣ㐶㠱晥㔹㌶㈵㡥㠹㈷晤㜳㝣㈲㙡搵㈶㝥㍥捡昰㐱㄰慦慡晢昹愸㝢晣㐲攲㕡㔵㔸㙤㉦㈴晥㔵挵㑡昲㠵㑦㜳㌰㠵㉣㘴搲㕡㠹㐸㔳㌴昴ㄵ㘴㠶晡㠶㌹户㠷昱搳㉥㠹敡搹摡搹戳晦ㅣ捥㡦㕤㥢㝦昷㍢〷㥦㝥昱㤷㉦㝤收㌷敦㍤昴㤷㝦㍤昳捣㙦晥昸㤹ㄷ晥昵晣昲愱㥦㍦晢散捦ㅥ晣晡ぢ㉦敤㌶扦愱晤攰㥦㜳摦㜸㝣昲挲攳㡦㥡愷㙦㍦晡昸㝢捥㍦㌴戹㜰挵㜸㕦㕦㝦晦慤愳扦戸收戶㤱㈷ㅦ晤㤱昸改敦慥㜶㠴㕡㉥㕥㤰㥥〶㤷慤愶昱㔵㘴㌰つ捥昸㌵㥤〶㤷慢㌶㙡㌹摡愸㘹ㄴ㤴攰搳攰〴㔴㠵㤱慥ㄸ昸て挲㡣戲㉥</t>
  </si>
  <si>
    <t>Material Unit Cost</t>
  </si>
  <si>
    <t>Product of Output Assumption Cell and Material Unit Cost Assumption Cell</t>
  </si>
  <si>
    <t>Defined as Assumption Cell in Crystal Ball using Triangular Distribution</t>
  </si>
  <si>
    <t>Defined as Forecast Cell in Crystall Ball</t>
  </si>
  <si>
    <t>Summary statistics from Crystall Ball Model (10000 replications)</t>
  </si>
  <si>
    <t>Crystal Provides distribution for Multifactor Productivity next year (10000 replications)</t>
  </si>
  <si>
    <t>㜸〱敤㕢㝢㜰㕣搵㜹扦㘷戵昷㙡捦敡戵戶ㅣㅥづ㠱㠵ㄸ㌰挸〸挹て㙣㐲っ㤲㈵换㤶㉤㕢戶㈵〳㉤㄰㜱戵㝢慦戵㜸ㅦ攲摥扢戶搴搲挰㑣㈰㌰㘹㌲㈴㐰搲搲㄰愰㈱㤴㐲㑢㌲捤愳㑤㔳㈸㌰搰㌴㑤㥤㌰㐳挹㘴昲㤸㌶㍣㕡㠶㈴㤳㌱㤳㑥㥡㜴㘸摤摦敦摣㝢愵扢て慤㡣攲㑣昵㐷㡥㘶扦晢㥤昷昹扥敦㥣敦㝣攷㍢㐷㥡搰㌴敤〴〲扦っ㜱㈲㘷㡤捤扡㥥㔵攸ㅥ㈸攵昳㔶挶换㤵㡡㙥㜷扦攳㤸戳㈳㌹搷㙢㐲〱㘳㈲㠷㝣㔷㥦㜰㜳扦㘷㈵㈶㡥㔸㡥㡢㐲扡愶㈵ㄲ㌲挶㔶㠲㕦㉡㡣㐸搶㤲㑣㤶㈸愵㐹〳愰戵ㄹ㘰㝣㘰摢攸攴㑤攸㘴捣㉢㌹搶扡昴搵㝥㔳㕢㝢㝢扢㝢扢㌷㙥敥扤慣扢㘷㕤㝡愰㥣昷捡㡥戵戵㘸㤵㍤挷捣慦㑢敦㉢㑦收㜳㤹摤搶散㜸改戰㔵摣㙡㑤昶㙣㤸㌴㌷㙥改摤戸㘹㤳㝤昹攵㕢㕡ㄳ㘸㜹敦挰戶㝤㡥㘵扢愷慡㑤挹㌶㐷〷戶㜵敦戵扣㔳搵㘶ㄲ㙤愲挹挱㔲挱捣ㄵ㑦㔱愳㍡㔹扤㘱搰捡攴㈸ㄳ换㜲㜲挵㐳摤ㄸ㜶〵愳ㄱ摢摣㍤〴㡥㘷㑣搷ㅢ戰昲昹〳㤶㑤㜱戴ㄶ挸㌳换戱㡡ㄹ换㙤㉦㙣㥦挹㔸昹㈰摢㑤ㄴ慥㌶㥤扤㘶挱㡡ㄳ改㈸昸㜲ㅢ捥㕡㐵㉦攷捤戶ㄵづ扡搶〱戳㜸挸㘲ㄱ扤戰愳㥣换挶攳㈲ㅥ搷㥡㉥慣㌷ㄸ㈵㥢敥㈱㈷㌳㌰㘵㍡㥥㡡㔱㙡扤昵捡㐶㘶㠸ㅡ㜸挵戰㌸散㜴㔵㉤㡡㘹㉣㔷搸㙤㌹㐵㉢捦㑥㈸扣慥慡㐲㡡㈷㍥敢攷㤸ㄳ㔲㐳挱㠸㤶㘰ㄹ㤰ㄴ昶㈲㕢〸㕡〱㡣㌶㠰昳昶㘰㕡收㙣㌳㠳㤹㥢摥攷㤴戲㘵㉣㤵㈳㘰㐵㝡㥦攵愴搷昴昶昴昴挸㜶搶攸〰㄰昱攳㔸㘵搱ㄶ搹㔸㙣挲㡣㑤㑣挶㈶㌲戱㠹㙣㙣挲㡡㑤搸戱㠹㐳戱㠹愹搸㐴㉥㌶㜱㔳㙣攲㌰捡㠴㈱搱摣ㅣぢ挲挸〷慦晦挵㈷搷㝤㝡挷敤挷晡㝡慦㡤晤昸摢㍡ㄷ搶愶㝡攴㔵㜳慥摦㜵换㠵㘹慥攸㐰慡攴戹㉣っ扡摥㍥搳㈹戸愷㔶晣㄰晥㘲昲敦㜷ぢ扦㜹昹愳㤳㔳㈲㝦㘳〵㤸搵㍢敥攴㌰换换㜹搳㔹户㈷㔷摣扡㜱晤㈶〸㝡摤㐸敥戰㤵捦㔹慥户㤵㔱㈴散㌱㘷戶㕥愶㔰戹㤲㍣敥〴㌰㔶〱戴㙣扦戹㥣㥢㉥㘰搵愴搷挸㜷㌱敢㌴〰㈱摥挴晣攰ㅣ戹攲㥡つ㉦㝤昴改敦敦㝡晡㤶㑢ㅥ摣扡敡挹㐷〴ㄵ㈶〵㙣㥣〱㜰㐹㔵昷㤷戳慦昹捥㌹改晣扥㝢㝢㌶㘳晥㥤㠹㉡㜲㌵㉢扦ㅢ愰㘳戴散㑤㤷扤昴摡㐱慢㘰ㄶ戳ㄷ挹戳㤸晤ㅥ〰㈱㕥つ扡敦㔹㝢挷扦㜵㕤㝡挳摥㡦㝣攸㡤搷㕥㕣晢捡㕤㠲慡㕡㜵㝦づ㤰昳慢扡扦㉣摡昹㘶扦攷㉤㥢㘴ㅡ㐵攵戹〰挶㜹〰㉢昷㤸ㅥ搴㤰㤹㑦ㅦ㉣收扣昴㐰挹昵攴㝢㔹㘲つ㠰㄰㍦〸㝡㝥昲摥挷敥㝣晢挸捦㜶摦扥收〳捥㡢捦晥晢挶搶ぢ㤰扤㍦㔸㠳㠳㡥㜹ㄴ㡡㙣㕥㐷慥敦敥攱摦攲㥢〳昶〶㝢㤳扤搹敥敤捤㙥敡㌱㌷㤸㍡ㄷ摥挹慡㈴ち慣搵扥㈶㔷捣㤶㡥㉡ㅤ搵㙡て攵昲愰㐶㐵㍡㙣㝣㝣㍤慢攲㙤昶昶ㄹ㙣㔰ㄹ㕦㥤慤戲〷㉣挷㠳㘲昷㘶攷攷昸㔹摢㑣搷㥡㡦㜶〵㙤㙦㉢㤵㡢㔹昷摤昵㌳挷㍣昰㙦㜵㜵摥㝣㈳㌵搵挶挰㙤换㔵㐳㍡扢扡摡搵㘶扥㙣昵捦攴晣散昷㔴㘵㐳晤㤷㈶ㄷ捥ㅤ㜲慣㥢攷㜲㙢㐶搴㑦晤愷摡慥愱搲捦昲挷㤵ㅥ㤸㉡戹㔶㔱つ慦慢戰㉦㤷㌹㙣㌹㘳ㄶつつ㉢慢㐸㝤ㄷ戳㠲㍤愸㙢戴〸㐲戱慢㘴捦㡢愶㤲搱㔶㌱㙢㘵㌱摥㘹㜰㜹㜶摣㥣捣㕢愷㔵ㄴ昱晢㐴挶㤹ㄵ挹㐳愵㑣搹ㅤ㈸ㄵ㍤愷㤴慦捣改捦ㅥ㌱戱敦㘵昷㤴戲㔶㕣〵捤㠷㐲㙢㙡ㄲ㐲挳戲愹摤㔴搹戶换㉤㈶㌲㐹愸㔴ㅢㄷ㡥㑣㈲ㄶ慥扢㌵捤戵っ㈴㌲挹㔸晥愲㠶㈳㠹㑥㐲㤶敥㘹㔸扡捥㈴㘵愵㌳㉡ㄷ㕥昷〱挸〷㜲挸㕢㕣㤵戱㌵ぢ㌷㌹㍦㉦ㄷㄹ㘹㐴㉡戴㉢㔹扡〱搳㔴戳㜳㜳敦㌷㕢㌸ㄶ敢っ愸摦㝥〴㝡㝡㈷㜴㘵摥㜲ㅡ㕡挵㠲㈳㤲ㄷㄲ慣㈵戸㠸攰㘲㠲㉥〰晤㘵攸戸〵㌹㑡敤㉡㘶挴慣㝥㌴㤷昵愶㡣㈹㉢㜷㘸捡㐳ㅡ慣改㐴㠲散㝥ㄵ㈵㍡㘱㤸扦〰㜳晡㜵ㅡ攸昲ㄲ㠲㙥㠲㑢〱㤲㐹捤攸挱㔷㌳㤲戲㤷㥦昵〰ㅤ愱㜹㤷昶㘷㘶㔲搳㘹扡扣㜳〳㡢㌶扣㔴昶ㅣっ㙥㔷㉦愰㕤户愹愹ㅥ㌷㜶㥡敥㤴挷㠵搸㌰㔳㤹㔲ㅢ搸攸㐶㠰搶㑤〰㝢㜷㕡㜹㉣攳㔳㘵慢敢㌴扢ㄶ戵〹戹㉤㥦㔶ㄸ㥢㉤㘶愶㥣㔲ㄱ〷㤹㐱搳㌳晢㌳㌰㝣㕤㘱ㅡ㠵㤱搲㐰搹㌳ち㍢㜳昸戴ㄶづ㔸搳㤶改つ㐰㑤㝢㙤㠵ㄱㄸ捤㑡㡦づ㘷㘷昴㠲㙦敦づ㕡㙥㐶搲㌰ㅥ㠶㕡㥡㌱㠰㐱捦戶ㄶ愸㘸慣ㄹ㡦㑤㌷ㄷ㘰㘳㘱㍡㐹ㄴ敡㔲戵㝣㡣㌵摢㔴㕡㔸㍢ㄹ挴搰㐲㑡愱㤱㔶㕡㔴㠲摦㤲摡㤷戱㠳㙡㕡㔳㍣㠰搵㉢攸愰㤷换扢摤〱㝢扢〷㑢㌸㌸㔹敡㈸㐷戶ㅢ〶㈶㤸搱㔰㔸搵ぢ㥤㤶昵㘸㘶搲㙦ㄶ㐳搹攱㤴捡搳戴慥㑥㔵㍢㙣㑢㤳㤷〱㍣昴搶ㄳ㔷㥣晦㤹㉦㥣〸扥户㘲〹愹㈰㘹㝣㑢捥㜷㐶昱㔱㐱㕥㡥㑦戲㔱㥥㑥㍢扣慥愶㕤攰㄰㐰挳慢戵〰㙡挷ㅤ㑢㥤㙡ㄲ㉡㌲㍢㙤戵ㄵ慥㈹㌹㠷㈷㑢愵挳ㄴ㝥扢㡡戹㔳㤶攵昱愸搰ㄲ㥣㡣㠸ぢ㈱㥡㥡㉡慣晥挸㤹㠲㠷っ㘳㉢㐰㕢㝦㍥㥦づ㕢㜴㡤㉢㤱搴㠴ㅤ挵戸ち挸戹㔰㝣搳㌰㌸搲扤改敤㌳㤶㠳㡤挰㑡㡦㤵昲㘵晦㔴㍥㤳㜷㘷挴戳㘰〳㉤挷㕦晣昳て户摣昷搲㐳扢ㅥ㜹㜴㜲㠷㝤昷挶㑦㠹㘷㠲㡣㥡昳〲愷㝥〳ㄳ愸挲㉡㑦愱㙣㠵〹㔴戳戹晢晡攵户㈶捣戲㌳㘱㉡捤㤷㡢ㄷ搹戳慢っ㤸〵户慢摦ㅡ〰昵摣㘲扥〱戰つ㡢㐵㍣㡤㘵挷つㅦ㜸㘵㤰㠳㠸换敤〴㐳〰搸戶㤵ㅡ挳慥扤搳㡦ち㥥ㄲ戹㑢换㘱㠲㕤〰㍡㡦㠸㡤昷㌲㉣㔷慡戶㌸㡦昱㙤㠵㐱换㌶攱㤸㔰晢㡦㌰晦㍦户愷㌸扣㠹㤱扤愹㌱ㄱㄸ㍢㔵扦㔱㙤摡㔶扡㜲攰㘰捡敥戰㡡攳搰挱敥愹摣㜵㑥攵敥㈵㜷㠳㡥㌰攸㕦挶㐴㌸㜹㥡㘸摣㌵ㅦ愱改㌰㌱愱㈵㐸愱㌲昷㜸っ慤摤昱㐶㤱㥡㤴つ昲〴㍤ぢ㥣ㅡ㤲扢㡣㌱づ搰㐴㘷〸昷ㄵ昱㐴戰㌹搴散ㅡ㡦〷ㄹ㌵㡥〸㍡ㄳ㤴㉦攳㕡搶㝦っ挵敡捦昲摦㐵戶扣㡥攰㝡㠰挸㉣晦㠰ㅦㄵ㜴㐸愸㔹㍥挱㐲㌷〲〸㝡㈲㤴㌳挴〴ㄲ〶昱㈰晡㈰〳ㄵㄳ攸挱愸㘵㠲㠵搴愴㙣㤰㈷攸摦㤸㘳㠲㈴ㄳ㝣〶摣ㄷ搰㔹挳㠰㝢㠳㡣ㅡ㔷㐸ㅡ㜵ㄵ〳㡡㐰挴㈷㔰慣㍥〳愶搹挷捤〴づ㐰㠴〱㥥ㅦㄵ攷攲慢ㄸ㔰㘶愱㈳〰㠲づㄱ挵㠰愳㐰挲㈰敥㐲ㅦ㜳っ愰㉦愵㤶〱扦㡦搴愴㙣㤰㈷攸㘶愹挷㠰て㉥挴㠰㍦〸㌲慡㍤㌲㍡捦㌷搵ㄶ愶㜲愳捥㥤㔵㈳㥢〸㡤㜰挳愶换挷㙤戱晢换㕥㘹㈸攷㘱㤵户摡〰㐰㔵㤵搵敡㔸ㄷ愹搴㘵㕦㥤戳㡥㜲㝤㥦㔳㥢〵て昳㐰搹昵㑡捡㜸㍥扢㌶㝦戰戴户攴つ收摣改扣㌹扢愶㑥戶㥦㜳捤㤴㔵㠴㥦挱㠱扢㘱戱㐲愵改㘹㉢㕢㘷㡣㘳愵戲㤳戱㠶〷㤷㠳愷㐲昸愷〰つ㠶㈶戴慤㌸㝦攱㕤㍥挲㜷㥥㔶㘳㌰㑥挵搲づ扡挶敤愸摦㍣㠸㝤搰㜴㕣㑤摥㠱㔸ㄳ晡挶㔴㤷ㅦ〶㡥ㄹ慦昳ㄴ摣㜸慡㐴㝣㈰㜴挹㈵㙤㠸搷㑦㙢ぢ㥣㙣挳㐵㌷㤷戵㤲㐱っ摥搶昶〰㠵ㅦ戳㈲挷㥣改っ㜲㘰㐹㡦ㄶ㌱〵㌲愶㤳㕤づ搲〱㘱〸扥㘸㠴㠱扦愵㌱摣㙦㐶搳㡥㠷ㄷ㜵挷㙦挵愲扦ㄳ挹攴昵㐵昸搶㍤搸捣㉤㑢㈰ㄱㄷㄲ㤵㐱ㅢ搹㍤㤷㥣㘰㙣㡦㘵ㄶ㤵ㄴ挶扣散愰㜵愴㕤㤵挰㤱㠳ㄷ㍣㜹慢戳㌲慡散ぢ㘹昷㑦扡㍣㡣㔸敤㜳㤸㕡昰搲㍥㘰攵㑤扡〳㕢攷戰㝤ㄹてづ搳戹昶攸敡㕢㍥ㄲ〲㐷攲㠱㤴㠴㤲㤳搱㘰昲㔶ㄲ挱戵戴㐴愹㘲㕦戳㔵昸搹㔵攲㑦敥㘷㜸晣㉡㉤㐴㤲っ㥡㑥㈷㔲戵〱㔱愹㜳愳晥㍥慥愴捥搰つ敤㙢㍡愵挴㕡挳㌴扡摡摡㙣愵晦攰㑦攷㉤㔰〷㤷㑥ㅥㄷ慦㕥㉥㘳收昳戳敤昶㜰㌱㤳㉦㘷慤ㄱ㜳搲捡㠷扡扢攴ㄴ㤶㠹扣搴ㄵ戵㉦慢〶㝣〹㤸㌲㡣㝢敡搰扢戸㘴㜵愷挹扢挰㔶戵昵愲㡤愴晣〸㘲ㄴつ㕤㝢敦搸戹㥡㐴愵㤵昳㔷〳敡捡ㄴ慡慤㈶㠹㍡㡤㡥愶㌹晦慣㕡㜱㤱㘲㈳愵㤱ㄲ㝣攷搹㐸搲捥㥣㥦戴㙣搶㤵ㄲ㤳㘱ㄸ㑢摤㘸挰㉢㠴攳挱㔱ち㑡捦㡦挳㠰昵ㄷ〷晤愰搵㉥慡挸攲㔰㌶㠰㔲㠲昴㘲㜴㔰㠳昹〶挴㜸捥换㕢㉤戶捡㔷㜸㠲㑢㠲摣㙣戶挷愷攰敥ㄹ㙣戳㜷㌸戹㙣㍥㔷戴㘸㡣攰㉥㠷搷搴㈳搶㈱摣㍡散㉢戹㌹扡㕦摡散㜱挷㉣扡搳昴敡㘵㘶㔷㔶挴㤴戰㜴㝢㕢慥㠸〵攴昷㐹扣挳ㅥ㥢㉡ㅤ挵扢㡡㜲愱戸挳㥣㜶㤷㠵愰㘸㕤晢挱㕦㔵㌱ㄱ㡢㠹㐴㉣戱搴扤捡昸㐳戴㘶攰㥡〷ㅣ㠳㘵慢㘹敢ㄱ㡦ㄱ〴㔲愳攳扡挱搲愵挰㠲敢ㅦ㉥㕤づ慦攲㘲扡慥敦㜹敥㝤ち搵戱晣㈸敢㝣っ㘰搷㡥㠳挳昳㤷㠶扦搶慢ㄲ晤㔲戴搷㘰㔷㔰昴捥摤㔰搰㤶㙦昷㘷つ搳㌸㠹愴ㄲ㍥㘳搵㌳㌱㘹慢㌲㥣㤴搸㐸㔹㥣攸㄰㝣挷慤搰〱搰挲昰戹㐳晤戶晢ㄱ㕡㜸〵㌳敦〶㜹〳愵㐲挱攴㉣㈳扦挷愰挲慤㠴㌲户愱㔴愴つ愰愶㘲㤰㘴捥㈰挹㥣㔱㐹搸㤹㜹敢愸㜰戶㔵㍡㘴㍡㌹㙦慡㤰换㈴ㄸ攱捤攰戲㤸㥥㤸㐲戸晦㤸ぢ㙡㡥挲㜶慤㜶㈷昸㉥㘹㠸扢ㅢ挷〹戲㡥攲挷㈴㡥愹敤㕣㉣昱㑡〷搳㔷搲搸㤵㜷〳攸扣ち挱づ〰㠸㄰戱挵㤰愲昴㤱攰敤ぢ戳攵挷〳㠴㤱㌸㉦㍢ㅡ㝡搹㜹㈵㤲ㅣ㈹㤹搹㈱㕣ㅥ㤷㥣收攰ㄵ㔴〲愲愵㜶㜱㔲扣㔹ㄹ挰戵㈴慥㍢㡦挰㈴㜶ㄲ㑣ㄸ挳㥤㐵㥣㜷㌲㠶㉦㐳摡㤹㥡慥户㈴敡昵㌵ㅣ戶戵㈶昰㐰㐷ㅦ㜷つ搷戴晦搳晤㕢愰㘴㐹㤶㝡戹昵〹愰昲ㅥ〰戱ㄱ㠰昴㔴ㄵ戸㤷〵敥〳搰改扡慦㕥㈵ぢ摥㐲戰㜱扤挰摢㤱㐴㠱攴挰昲㌰㜰㘷㠲㕢ㄶ戰挴㘸㐹㙣㘲戳㥦〴昸搶戱㘳昴㘱㘸㠲㙥晥戰㝦㍡攸㤳㐹㌲㑦㝥㡡攰㡦〰㜴扡攰摥㠱慢㤳〶㤳㥣㍢㜴㉡㥢㜷晥㡣搹㘶㐷㡦㤴㥤㜶㜰戶㡣㥣㈰慢搲㤴慤㠵㜵扥㡣捥㠷愰て㙣ぢ㔷捤㤲㌷㘲㑥㝢捥昱愴㈶〶搱㈰㌷㕥捤昸㘳㠰搳攷㥦㠴愴挱ㅦ捦挹㑤慡换〹ㄶ㔰㥡㍦㍥慦昹〵㝤㥦搴晥昲㝥〰㐱㈷㈸㤵㉡搶㤴㌲慥攴愷㠱㉦扥挸㜶戲〶㝥昲㠱〰㘱㐴っ〳㠴ㄳ〳㘸㌸㜳㍦〳㔴㍥〸㈰㜶〱搴㈹昰㄰ぢ㍣っ愰敦〶愸搶㉡㤵敥挷挰㐹ㄹ㔷慦攰㜸㙦㤷挰ㄵ㤸扡昰搳搵ㄲ㙣㠹㕣搴ㄹ晥ㅤ㕤〲㜵㠰ㄵ㕣㘳っ晡搹捡㈶晤搹挵㈹㑦㐵ㄲ㡢挵愱愴㡣敡换㤸㥡㙥搹挴㤸愵㕣愴㠲㙥㐱攳㑦〱㍡改㔵㐱晢ㄳ搱㈷㐵㍤挸㠰晦收〴㍥㉡攰㑣晥〸㤱愴ㄸ〵っㄹ㘰㌰挵㕦㍡㥦〳㉡ㅦ〵㄰昴敢㜱昹㈸ㅤㄷ〸㥢捥㍣㕦搸㝦〶散ㅤ〹晢㍡㔴㔰挲㝥㡣㑤搲ㄷ㔸㈱散挷㤱戰戸戰改㌳㔴挲㝥㈲㐰㤴戰㈷㄰〹㐹〱ㅡち晢㉦㠰捡扦〴㄰㌷〲搴㈹昰㈴ぢ㝣㥥〵㑣〰ち摣昸〲挰改㈱㈳慢ㅦ㐸搵㘱收㕦愱㍣㤸㘹〱㠶ㅤ㐴㤸昹㐵㈴换㉦〱㠸㈲㐰㌵㌳愷㤱收㌳昳换挰摥ㄱ㌳改㑥㔴捣晣ち㄰攱〰㔴㌰昳㙦㤰戰㌸㌳㘱㡥昹捣晣㙡㠰㈸㘶㤶ㄱ〹㐹〱ㅡ㌲昳㙦㠱捡慦〱〸㍡㈸敢ㄴ昸㍢ㄶ㜸㡡〵攸戳㔴捣㝣ㅡ挸敡㤰㤹㜵㥥㝤搵攱攷㌳愸〲㝥搲㡤ㄹ昶ㄱ攱攷戳㐸㤶捦〱攸㜷〰㥣㥣㜳㡢ㅢ㐲㉡攲㜱㔴户〵㉢散晤㘵㌳㡦搷㤹愳㌸敥㝡㑣㕡づ挶㑤摣㜷㍡㉣扡晣ㄵ〹搷摤挰㤵㕦捤㠳㑡㔵ㄱ搰愶㉥㐷㤶收㤴㐸敡㔷㐲㝢㥣㕣㉦㥣㍥㤵搷ㄵ摣搰㤳昲㜹㐲散ㄴㅦ挶㤷㘵攴ぢ〱愲收摢㥤㘱敡㍦〰〹㠳捥㈳㜶㠳㐳㐱搵㜹㥥つ㜵捥㥢㌰㌴㔶扢昲搸㝤㑥攲㙣昰㜵㔴ㄵ㍣挲慢㤱㐵挷㈰㜸㙣㔰愹摦〸㄰㘵㥦摣㡤㐸昵扥㔰㘳㙤挶㔱〸㥥㑡搸㥤㘳摥㙣ㅥ戶㍥㔱敥ㄳ㍥㐶攳挶捦挶愰㑢づ㝣ㄸ昱敡ぢ搶戹扡ㄷ愰愹㤶㔵㔵敦慦㔴㌵收㝣っ㍦㝤㌳㐴戴㘰㝤㔲㌰㉦ㄵ搶㘱㌰扥〹戰㙡㑦㉥攳㤴摣㤲敤愵挷㜰㜴㑤昳㐵㥥つ㈷㐶扦扥〹㉤搶敤㤳㠴挵㡢㝣搳㝤㠴昷㔲挹挳挵搲搱愲ㅡ㡤敥昲㘱愲攲㔷㜳㌳扢㐹攲愷挲㝢挱挵搴挷㠱戲戲㍣〶搰搶㤴愲つ挹㤰愲ㅤ挹㤰扡搷晦㙡㈹ㅡ㡥っㅤ㌴昵搸㡡挱搸愹っ㈹ㅡ㠸㤴愶昱㉤㠰昶㠱㙤ㄳ㤱㔳愶昱㙤愴戵㈲㑤㙤攲〷昰愰捦㜸ㄱ㈹㉢㤰㔲昹挸㍤㐵ぢ㤳慤捣㍦〵㤷㉦㈱㉡㤴㌹挳昴㝦㘱っ㍦ㄶㄲ㌴㘷㌸㜹挴㍡㌰㤷㈲〳慥ㄹ摦〱㔸㔰づ攲㘲ㄴ愳㉣㉡㜹㐹㑢㐷昱昲扢㐰挰㑢㕡㌵っ㈹㕡㌶っ愹㠷晣慦㤶㝡㌸㐰昴㐷㠰㉣慡㔸〲扢㠲㙤㡢㐹㤱ㄱ㔹㘱挵㥢㥢㙢㙥ㄱ㉡㤵っ㑣づ愵㤰㤴㈱㘲㄰敡㙢㌱攴挶㍡㈳慣㔴㌹㍢㔹㌹㠶㥦晣ㅥ挱昷〱㤲愹捦〱㉡㘲㈹㉡㐹搹㐸㡡挳昸㔷㠰㤵㤰〹慥㌰挳挷㌲㕣㘰愹㐷㤱慥捡慦㘴搱㑥㠲㔷〸慥〲㄰捡昶㘰散㌵挶昰㔳㤲㜹ㅣ㠸㤲捣㔹ㄸ㜷㈸ㄹ㐹挹㜰㌱㠸搵㜵㠵昰〴㌲㔵㍦㙦〰㠱㄰㘸㙤㌰愴㘸㜱㌰愴㥥昴扦㕡敡昳〱㈲㘸㉤㔰㄰攲っ㌴㐹㈶㈹㘲摦㐴㡡晣㌱㐰㌲昵㐵挰㍡挴㑡ㄲ㥢晡㔲㤸㜹㈶㄰昵㡥㕢扥㐵㑣㔱昶ㄵ㘰㈴㐸晥㍣㐰ㄴ㘵㌴〴ㄴ㘵慤㜵㈹㑢搶愵㡣收㠰ㅡ挴㝦〱〱㘵摣晡ㄹ㔲摣晥ㄹ㔲摣敢ㄹ㔲摣敦ㄹ挴㌳〰㡡戲㐴㤴戲㕦㈱㔵晥㌷㐰㌲昵㉣攰㠲㤴㍤ㄷ㘶愶㠱愸愷攲㤲收戰㑦搹昳㐸㔳㤴攱㔲㐹挹㡢㤴愵㕥〰㔰敤搱〱㡣㐱㠶㥡㕢㝣㍤㉣㍥㤷挲攲㔴攱慡戸愱㡡敢搴㐲㔷㉣㝣㌹ㄶ㔱〷㕤搸㙢㉡ㅥㄷ㙦挷㘳攱㔹ち慥〹愷㙤摦搲㡦挷摥户戴戶戸㜰ㄲ㘸㡡㍦晤㔷晦㝢攲挴慦搱づ㜹㌴慦攸搹攲㌹昸挹〴搲〵搵㔲〷㘳㍣㌶换㉢〹搴慣昹㑦㜴㔹昷戱搸捦㠳㡣敡挷㘲㈹慡㌴挵挸㜶挵㐸㐱ㄵ㐴㘶㡡户㔰㠳ㄴ愸㑥㔳挸散攰㈲愶敡慥㔲摦挷搹㌳㐳㥦㠲㕡㈲昸愶㠲敦慡扥づ慥㝣㔵昳〶㜱敥㍤晤晡㡦㙥慤㝥晤挷㥡てㅦ㍦戳㥦摦摢㙥㍦摢晦㡥㥥搷㉦㕥㐱挲㍣愱攳㠸昹㠴晥㜴㈱㐲㝦ㄲ㘴㔴扦㙦㐸扤㠶扡㡡搰搳㐰㑢㕢㤳攰㌲㔷㠴扥ㄹ㈵昴っ㘴㜶㜰〱㉦㡤㔰慥晡㐵〹搵敥㝢慥て攵㌴敤慥攷晤敦㝦扣搰㈷戸昲敢ㄱ晡晡㐲㠴扥ㄶ㘴㔴扦㘳㐸㔱㘱㈸㐲捦昶〹攵慡㔷㠴扥ㄲ㈵㌴㑤㐲戹㥥㤷㐶㈸㤵挰攲㠴㙡㝢晢㔰づ㈲摤敦㝦晢づ昶㈹〷㕢㍤㐲㝦戸㄰愱㍦〸㌲慡摦㉢愴愸㍦ㄴ愱ㄷ〰㤱ㄷㄲ慣〵㐸ち慡㄰㐵昱㜷〳㡡㔷㘰っ㠹㔸㤳㑥㘵戱㤸昷㈸昲敦ㄵㅣ愶㙥㜳ㄷ㙡戱晤㘴慥㙦㜵㘳㥤㔷㌶㔲㉢摣慤づ晥挱㘱〴ㄷ〹㜰戲攲㥦搲〲㡢〲ㄷっ昴〱㠴づ㍤愹㘲慣㙣搸愳づ㍣㝣捤昶戰㡢敢㡡㙣〲慦㠶㍤扣晦㉣㉥㠷攳ち慣搶㌸昵㈰㌴㈱ㅦㅢ挴敡ㅡ㡣ㄷ㈰扢摡〱ㄸ戹㤳㤹攷㐷㜸㉦ㄷ愳㤷㜶㘹㠷ㄵ攳㘲挸㙢晥愵扢戲㔰摤㤸昸づ愴慡㡣愸㥦慣㍦昳㠴ㅡ㉦㡣っ戹づ㘵㤵㈶ㄴ㡡〶昸戳㘴㌷㤳㜸㈸㔵㐰搳愹㍡慢㠹愲改㍥挴ㅡ㔵敦昳㕢㕡㐸改昸晤㕦敢晢㥦つ㌷昴ぢ㙡㐷捥ㅥ愳〷㈰㝡戴捦㐶㥣㘲㜱昱㘲㌸㌴敤㌶㙤㝥㘸敢㔱㐷㍤㑤㔲晢ㅥ㐰㔲㙥㘴搲晣搰〴ㄵ㉣㠷ㄷ〶㐱㉤愵㍡扣っ挸挲ㅤ晥㔳摤づ户愰㑥㔵㠷敦㘳㔲愴㐳㉡扡㡡づ愹㉤㔴㠷敦〷戲㜰㠷捦搷敤昰㑡戶㑥敤㍣㑦㘱ㅦ㤳㈲ㅤ愶ㄱ慦攸昰〲㈴愸㔵晡昷㘸㤲㍢捤晢㔱㍤ㄱ㌳〴㔷戲捡㜸㍡挸攰㈶㤷挰愵挰摡㌰攳愹㈰㠳㍢㡦摣㡥㔴㥤搲㍦改㘹㠹戲㑢㍤㕥づ愱慥攰扣㘲ㅢ㜲㐷㠰㌰㈲㈸㘵㌵〹㜷㌲㤵〲㘶戲ㅣづ㄰㐶〴〵愳捡散㘲㉡㘵挲㘴戹㍢㐰ㄸㄱ攴愵㉡㌳挲搴扥㈰㑢敥〹㄰㝣戴づ搲㝣つ㤰搸㡣挸摣㤸扤昱挶㕦㜶挴搳慢攳搷昶戵摥晦愳㙦扥㝡捦换搷㙦㝤攳敤〷ㅥ㜸昹昵㝢㡥扤晤搴攴搶㝦晣散㘷㕦搸昵搰戱㔷㔷摡て挷晥晡㤷㈳て摦搲㝢昸㤶㥢敤㠳ㄷ敦戸攵㜷㙥摡摦扢㙦㐵㔷㔳㔳㜳昳㠵㥤摦㌸㘳㙤敡戶㥢扦㉡㥥晢摥改㐵愱攸攴搰㐲慢ぢ戸㤶㈲扤㑡攳㡥〲挱ㅥ慡㈸慤㈹㐵㡡㔵愹晤㝥㈹㐵㙢㑤㈹搲慣㑡㡤昹愵ㄴ戵㌵愵㐸戵㉡㜵搰㉦挵㡥搵摣㜸㈲㤸〲摢㔰〵搳㑡戰㉦㤵昱㜸㔵〶㥢㔷ㄹ㝦㕥㤵挱ㄶ㔵挶㘳㤵ㄹ㉤晦〷搵㙡〲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</si>
</sst>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
    <numFmt numFmtId="165" formatCode="0.000"/>
    <numFmt numFmtId="166" formatCode="0.0"/>
    <numFmt numFmtId="167" formatCode="&quot;$&quot;#,##0"/>
    <numFmt numFmtId="168" formatCode="#,##0.0000"/>
    <numFmt numFmtId="169" formatCode="#,##0.000"/>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00FF00"/>
        <bgColor indexed="64"/>
      </patternFill>
    </fill>
    <fill>
      <patternFill patternType="solid">
        <fgColor rgb="FF00FFFF"/>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65">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2" fillId="0" borderId="0" xfId="0" applyFont="1"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xf numFmtId="0" fontId="0" fillId="0" borderId="4" xfId="0" applyBorder="1"/>
    <xf numFmtId="0" fontId="0" fillId="0" borderId="6" xfId="0" applyBorder="1"/>
    <xf numFmtId="0" fontId="2" fillId="0" borderId="6"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0" fillId="0" borderId="0" xfId="0" applyAlignment="1">
      <alignment wrapText="1"/>
    </xf>
    <xf numFmtId="0" fontId="2" fillId="0" borderId="0" xfId="0" applyFont="1" applyAlignment="1">
      <alignment horizontal="center" wrapText="1"/>
    </xf>
    <xf numFmtId="3" fontId="0" fillId="0" borderId="0" xfId="0" applyNumberFormat="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166" fontId="0" fillId="0" borderId="0" xfId="0" applyNumberFormat="1" applyAlignment="1">
      <alignment horizontal="center"/>
    </xf>
    <xf numFmtId="167" fontId="0" fillId="0" borderId="0" xfId="0" applyNumberFormat="1" applyAlignment="1">
      <alignment horizontal="center"/>
    </xf>
    <xf numFmtId="168" fontId="0" fillId="2" borderId="0" xfId="0" applyNumberFormat="1" applyFill="1" applyAlignment="1">
      <alignment horizontal="center"/>
    </xf>
    <xf numFmtId="168" fontId="0" fillId="0" borderId="0" xfId="0" applyNumberFormat="1" applyFill="1" applyAlignment="1">
      <alignment horizontal="center"/>
    </xf>
    <xf numFmtId="3" fontId="0" fillId="0" borderId="0" xfId="0" applyNumberFormat="1"/>
    <xf numFmtId="169" fontId="0" fillId="0" borderId="0" xfId="0" applyNumberFormat="1" applyAlignment="1">
      <alignment horizontal="center"/>
    </xf>
    <xf numFmtId="0" fontId="0" fillId="0" borderId="0" xfId="0" applyBorder="1"/>
    <xf numFmtId="0" fontId="2" fillId="0" borderId="0" xfId="0" applyFont="1" applyBorder="1" applyAlignment="1"/>
    <xf numFmtId="0" fontId="2" fillId="0" borderId="0" xfId="0" applyFont="1" applyBorder="1" applyAlignment="1">
      <alignment horizontal="center" wrapText="1"/>
    </xf>
    <xf numFmtId="2" fontId="0" fillId="0" borderId="0" xfId="0" applyNumberFormat="1" applyBorder="1" applyAlignment="1">
      <alignment horizontal="center"/>
    </xf>
    <xf numFmtId="2" fontId="0" fillId="0" borderId="5" xfId="0" applyNumberFormat="1" applyBorder="1" applyAlignment="1">
      <alignment horizontal="center"/>
    </xf>
    <xf numFmtId="2" fontId="0" fillId="0" borderId="7" xfId="0" applyNumberFormat="1" applyBorder="1" applyAlignment="1">
      <alignment horizontal="center"/>
    </xf>
    <xf numFmtId="2" fontId="0" fillId="0" borderId="8" xfId="0" applyNumberFormat="1" applyBorder="1" applyAlignment="1">
      <alignment horizontal="center"/>
    </xf>
    <xf numFmtId="2" fontId="0" fillId="0" borderId="4" xfId="0" applyNumberFormat="1" applyBorder="1" applyAlignment="1">
      <alignment horizontal="center"/>
    </xf>
    <xf numFmtId="2" fontId="0" fillId="0" borderId="6" xfId="0" applyNumberFormat="1" applyBorder="1" applyAlignment="1">
      <alignment horizontal="center"/>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2" fontId="0" fillId="0" borderId="0" xfId="0" applyNumberFormat="1" applyFont="1" applyBorder="1" applyAlignment="1">
      <alignment horizontal="center" wrapText="1"/>
    </xf>
    <xf numFmtId="0" fontId="3" fillId="0" borderId="0" xfId="0" applyFont="1"/>
    <xf numFmtId="10" fontId="0" fillId="0" borderId="0" xfId="0" applyNumberFormat="1" applyBorder="1" applyAlignment="1">
      <alignment horizontal="center"/>
    </xf>
    <xf numFmtId="0" fontId="0" fillId="0" borderId="0" xfId="0" applyFill="1" applyBorder="1"/>
    <xf numFmtId="10" fontId="0" fillId="0" borderId="5" xfId="0" applyNumberFormat="1" applyBorder="1" applyAlignment="1">
      <alignment horizontal="center"/>
    </xf>
    <xf numFmtId="10" fontId="0" fillId="0" borderId="7" xfId="0" applyNumberFormat="1" applyBorder="1" applyAlignment="1">
      <alignment horizontal="center"/>
    </xf>
    <xf numFmtId="10" fontId="0" fillId="0" borderId="8" xfId="0" applyNumberFormat="1" applyBorder="1" applyAlignment="1">
      <alignment horizontal="center"/>
    </xf>
    <xf numFmtId="10" fontId="0" fillId="0" borderId="4" xfId="0" applyNumberFormat="1" applyBorder="1" applyAlignment="1">
      <alignment horizontal="center"/>
    </xf>
    <xf numFmtId="10" fontId="0" fillId="0" borderId="6" xfId="0" applyNumberFormat="1" applyBorder="1" applyAlignment="1">
      <alignment horizontal="center"/>
    </xf>
    <xf numFmtId="10" fontId="0" fillId="0" borderId="0" xfId="1" applyNumberFormat="1" applyFont="1" applyBorder="1" applyAlignment="1">
      <alignment horizontal="center" wrapText="1"/>
    </xf>
    <xf numFmtId="10" fontId="0" fillId="0" borderId="0" xfId="1" applyNumberFormat="1" applyFont="1" applyBorder="1" applyAlignment="1">
      <alignment horizontal="center"/>
    </xf>
    <xf numFmtId="10" fontId="2" fillId="0" borderId="0" xfId="1" applyNumberFormat="1" applyFont="1" applyAlignment="1">
      <alignment horizontal="center"/>
    </xf>
    <xf numFmtId="0" fontId="2" fillId="3" borderId="4" xfId="0" applyFont="1" applyFill="1" applyBorder="1"/>
    <xf numFmtId="10" fontId="2" fillId="3" borderId="0" xfId="0" applyNumberFormat="1" applyFont="1" applyFill="1" applyAlignment="1">
      <alignment horizontal="center"/>
    </xf>
    <xf numFmtId="0" fontId="0" fillId="0" borderId="0" xfId="0" quotePrefix="1"/>
    <xf numFmtId="167" fontId="0" fillId="4" borderId="0" xfId="0" applyNumberFormat="1" applyFill="1" applyAlignment="1">
      <alignment horizontal="center"/>
    </xf>
    <xf numFmtId="3" fontId="0" fillId="4" borderId="0" xfId="0" applyNumberFormat="1" applyFill="1" applyAlignment="1">
      <alignment horizontal="center"/>
    </xf>
    <xf numFmtId="168" fontId="0" fillId="5" borderId="0" xfId="0" applyNumberFormat="1" applyFill="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Labor</a:t>
            </a:r>
            <a:r>
              <a:rPr lang="en-US" baseline="0"/>
              <a:t> Productivity Plants A and B</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'1.6'!$B$34</c:f>
              <c:strCache>
                <c:ptCount val="1"/>
                <c:pt idx="0">
                  <c:v>Labor Prod (A)</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'1.6'!$A$35:$A$45</c:f>
              <c:strCache>
                <c:ptCount val="11"/>
                <c:pt idx="0">
                  <c:v>20X0</c:v>
                </c:pt>
                <c:pt idx="1">
                  <c:v>20X1</c:v>
                </c:pt>
                <c:pt idx="2">
                  <c:v>20X2</c:v>
                </c:pt>
                <c:pt idx="3">
                  <c:v>20X3</c:v>
                </c:pt>
                <c:pt idx="4">
                  <c:v>20X4</c:v>
                </c:pt>
                <c:pt idx="5">
                  <c:v>20X5</c:v>
                </c:pt>
                <c:pt idx="6">
                  <c:v>20X6</c:v>
                </c:pt>
                <c:pt idx="7">
                  <c:v>20X7</c:v>
                </c:pt>
                <c:pt idx="8">
                  <c:v>20X8</c:v>
                </c:pt>
                <c:pt idx="9">
                  <c:v>20X9</c:v>
                </c:pt>
                <c:pt idx="10">
                  <c:v>20Y0</c:v>
                </c:pt>
              </c:strCache>
            </c:strRef>
          </c:cat>
          <c:val>
            <c:numRef>
              <c:f>'1.6'!$B$35:$B$45</c:f>
              <c:numCache>
                <c:formatCode>0.00</c:formatCode>
                <c:ptCount val="11"/>
                <c:pt idx="0">
                  <c:v>19.5</c:v>
                </c:pt>
                <c:pt idx="1">
                  <c:v>19.589743589743591</c:v>
                </c:pt>
                <c:pt idx="2">
                  <c:v>19.8</c:v>
                </c:pt>
                <c:pt idx="3">
                  <c:v>19.069767441860463</c:v>
                </c:pt>
                <c:pt idx="4">
                  <c:v>19.724137931034484</c:v>
                </c:pt>
                <c:pt idx="5">
                  <c:v>20</c:v>
                </c:pt>
                <c:pt idx="6">
                  <c:v>19.791666666666668</c:v>
                </c:pt>
                <c:pt idx="7">
                  <c:v>19.198396793587175</c:v>
                </c:pt>
                <c:pt idx="8">
                  <c:v>20</c:v>
                </c:pt>
                <c:pt idx="9">
                  <c:v>19.777777777777779</c:v>
                </c:pt>
                <c:pt idx="10">
                  <c:v>19.413793103448278</c:v>
                </c:pt>
              </c:numCache>
            </c:numRef>
          </c:val>
          <c:smooth val="0"/>
        </c:ser>
        <c:ser>
          <c:idx val="1"/>
          <c:order val="1"/>
          <c:tx>
            <c:strRef>
              <c:f>'1.6'!$C$34</c:f>
              <c:strCache>
                <c:ptCount val="1"/>
                <c:pt idx="0">
                  <c:v>Labor Prod (B)</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'1.6'!$A$35:$A$45</c:f>
              <c:strCache>
                <c:ptCount val="11"/>
                <c:pt idx="0">
                  <c:v>20X0</c:v>
                </c:pt>
                <c:pt idx="1">
                  <c:v>20X1</c:v>
                </c:pt>
                <c:pt idx="2">
                  <c:v>20X2</c:v>
                </c:pt>
                <c:pt idx="3">
                  <c:v>20X3</c:v>
                </c:pt>
                <c:pt idx="4">
                  <c:v>20X4</c:v>
                </c:pt>
                <c:pt idx="5">
                  <c:v>20X5</c:v>
                </c:pt>
                <c:pt idx="6">
                  <c:v>20X6</c:v>
                </c:pt>
                <c:pt idx="7">
                  <c:v>20X7</c:v>
                </c:pt>
                <c:pt idx="8">
                  <c:v>20X8</c:v>
                </c:pt>
                <c:pt idx="9">
                  <c:v>20X9</c:v>
                </c:pt>
                <c:pt idx="10">
                  <c:v>20Y0</c:v>
                </c:pt>
              </c:strCache>
            </c:strRef>
          </c:cat>
          <c:val>
            <c:numRef>
              <c:f>'1.6'!$C$35:$C$45</c:f>
              <c:numCache>
                <c:formatCode>0.00</c:formatCode>
                <c:ptCount val="11"/>
                <c:pt idx="0">
                  <c:v>19.55056179775281</c:v>
                </c:pt>
                <c:pt idx="1">
                  <c:v>19.842931937172775</c:v>
                </c:pt>
                <c:pt idx="2">
                  <c:v>20.099750623441395</c:v>
                </c:pt>
                <c:pt idx="3">
                  <c:v>20.402010050251256</c:v>
                </c:pt>
                <c:pt idx="4">
                  <c:v>20.728155339805824</c:v>
                </c:pt>
                <c:pt idx="5">
                  <c:v>21.009174311926607</c:v>
                </c:pt>
                <c:pt idx="6">
                  <c:v>21.371681415929203</c:v>
                </c:pt>
                <c:pt idx="7">
                  <c:v>21.685144124168513</c:v>
                </c:pt>
                <c:pt idx="8">
                  <c:v>22.017543859649123</c:v>
                </c:pt>
                <c:pt idx="9">
                  <c:v>22.345132743362832</c:v>
                </c:pt>
                <c:pt idx="10">
                  <c:v>22.674897119341562</c:v>
                </c:pt>
              </c:numCache>
            </c:numRef>
          </c:val>
          <c:smooth val="0"/>
        </c:ser>
        <c:dLbls>
          <c:showLegendKey val="0"/>
          <c:showVal val="0"/>
          <c:showCatName val="0"/>
          <c:showSerName val="0"/>
          <c:showPercent val="0"/>
          <c:showBubbleSize val="0"/>
        </c:dLbls>
        <c:marker val="1"/>
        <c:smooth val="0"/>
        <c:axId val="440026968"/>
        <c:axId val="169847872"/>
      </c:lineChart>
      <c:catAx>
        <c:axId val="44002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9847872"/>
        <c:crosses val="autoZero"/>
        <c:auto val="1"/>
        <c:lblAlgn val="ctr"/>
        <c:lblOffset val="100"/>
        <c:noMultiLvlLbl val="0"/>
      </c:catAx>
      <c:valAx>
        <c:axId val="169847872"/>
        <c:scaling>
          <c:orientation val="minMax"/>
          <c:min val="1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00269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Capital</a:t>
            </a:r>
            <a:r>
              <a:rPr lang="en-US" baseline="0"/>
              <a:t> Productivity Plants A and B</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'1.6'!$B$50</c:f>
              <c:strCache>
                <c:ptCount val="1"/>
                <c:pt idx="0">
                  <c:v>Capital Prod (A)</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'1.6'!$A$51:$A$61</c:f>
              <c:strCache>
                <c:ptCount val="11"/>
                <c:pt idx="0">
                  <c:v>20X0</c:v>
                </c:pt>
                <c:pt idx="1">
                  <c:v>20X1</c:v>
                </c:pt>
                <c:pt idx="2">
                  <c:v>20X2</c:v>
                </c:pt>
                <c:pt idx="3">
                  <c:v>20X3</c:v>
                </c:pt>
                <c:pt idx="4">
                  <c:v>20X4</c:v>
                </c:pt>
                <c:pt idx="5">
                  <c:v>20X5</c:v>
                </c:pt>
                <c:pt idx="6">
                  <c:v>20X6</c:v>
                </c:pt>
                <c:pt idx="7">
                  <c:v>20X7</c:v>
                </c:pt>
                <c:pt idx="8">
                  <c:v>20X8</c:v>
                </c:pt>
                <c:pt idx="9">
                  <c:v>20X9</c:v>
                </c:pt>
                <c:pt idx="10">
                  <c:v>20Y0</c:v>
                </c:pt>
              </c:strCache>
            </c:strRef>
          </c:cat>
          <c:val>
            <c:numRef>
              <c:f>'1.6'!$B$51:$B$61</c:f>
              <c:numCache>
                <c:formatCode>0.00</c:formatCode>
                <c:ptCount val="11"/>
                <c:pt idx="0">
                  <c:v>3.9977220956719819</c:v>
                </c:pt>
                <c:pt idx="1">
                  <c:v>3.7341153470185726</c:v>
                </c:pt>
                <c:pt idx="2">
                  <c:v>3.6666666666666665</c:v>
                </c:pt>
                <c:pt idx="3">
                  <c:v>3.6705461056401076</c:v>
                </c:pt>
                <c:pt idx="4">
                  <c:v>3.4128878281622912</c:v>
                </c:pt>
                <c:pt idx="5">
                  <c:v>3.875</c:v>
                </c:pt>
                <c:pt idx="6">
                  <c:v>3.9256198347107438</c:v>
                </c:pt>
                <c:pt idx="7">
                  <c:v>3.7131782945736433</c:v>
                </c:pt>
                <c:pt idx="8">
                  <c:v>3.652173913043478</c:v>
                </c:pt>
                <c:pt idx="9">
                  <c:v>3.682758620689655</c:v>
                </c:pt>
                <c:pt idx="10">
                  <c:v>3.6797385620915031</c:v>
                </c:pt>
              </c:numCache>
            </c:numRef>
          </c:val>
          <c:smooth val="0"/>
        </c:ser>
        <c:ser>
          <c:idx val="1"/>
          <c:order val="1"/>
          <c:tx>
            <c:strRef>
              <c:f>'1.6'!$C$50</c:f>
              <c:strCache>
                <c:ptCount val="1"/>
                <c:pt idx="0">
                  <c:v>Capital Prod (B)</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'1.6'!$A$51:$A$61</c:f>
              <c:strCache>
                <c:ptCount val="11"/>
                <c:pt idx="0">
                  <c:v>20X0</c:v>
                </c:pt>
                <c:pt idx="1">
                  <c:v>20X1</c:v>
                </c:pt>
                <c:pt idx="2">
                  <c:v>20X2</c:v>
                </c:pt>
                <c:pt idx="3">
                  <c:v>20X3</c:v>
                </c:pt>
                <c:pt idx="4">
                  <c:v>20X4</c:v>
                </c:pt>
                <c:pt idx="5">
                  <c:v>20X5</c:v>
                </c:pt>
                <c:pt idx="6">
                  <c:v>20X6</c:v>
                </c:pt>
                <c:pt idx="7">
                  <c:v>20X7</c:v>
                </c:pt>
                <c:pt idx="8">
                  <c:v>20X8</c:v>
                </c:pt>
                <c:pt idx="9">
                  <c:v>20X9</c:v>
                </c:pt>
                <c:pt idx="10">
                  <c:v>20Y0</c:v>
                </c:pt>
              </c:strCache>
            </c:strRef>
          </c:cat>
          <c:val>
            <c:numRef>
              <c:f>'1.6'!$C$51:$C$61</c:f>
              <c:numCache>
                <c:formatCode>0.00</c:formatCode>
                <c:ptCount val="11"/>
                <c:pt idx="0">
                  <c:v>3.9977024698449166</c:v>
                </c:pt>
                <c:pt idx="1">
                  <c:v>3.9193381592554291</c:v>
                </c:pt>
                <c:pt idx="2">
                  <c:v>3.8380952380952382</c:v>
                </c:pt>
                <c:pt idx="3">
                  <c:v>3.7592592592592591</c:v>
                </c:pt>
                <c:pt idx="4">
                  <c:v>3.6810344827586206</c:v>
                </c:pt>
                <c:pt idx="5">
                  <c:v>3.6349206349206349</c:v>
                </c:pt>
                <c:pt idx="6">
                  <c:v>3.5514705882352939</c:v>
                </c:pt>
                <c:pt idx="7">
                  <c:v>3.4804270462633453</c:v>
                </c:pt>
                <c:pt idx="8">
                  <c:v>3.4149659863945576</c:v>
                </c:pt>
                <c:pt idx="9">
                  <c:v>3.3443708609271523</c:v>
                </c:pt>
                <c:pt idx="10">
                  <c:v>3.2797619047619047</c:v>
                </c:pt>
              </c:numCache>
            </c:numRef>
          </c:val>
          <c:smooth val="0"/>
        </c:ser>
        <c:dLbls>
          <c:showLegendKey val="0"/>
          <c:showVal val="0"/>
          <c:showCatName val="0"/>
          <c:showSerName val="0"/>
          <c:showPercent val="0"/>
          <c:showBubbleSize val="0"/>
        </c:dLbls>
        <c:marker val="1"/>
        <c:smooth val="0"/>
        <c:axId val="571021840"/>
        <c:axId val="571021056"/>
      </c:lineChart>
      <c:catAx>
        <c:axId val="57102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021056"/>
        <c:crosses val="autoZero"/>
        <c:auto val="1"/>
        <c:lblAlgn val="ctr"/>
        <c:lblOffset val="100"/>
        <c:noMultiLvlLbl val="0"/>
      </c:catAx>
      <c:valAx>
        <c:axId val="571021056"/>
        <c:scaling>
          <c:orientation val="minMax"/>
          <c:min val="3"/>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0218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Multifactor</a:t>
            </a:r>
            <a:r>
              <a:rPr lang="en-US" baseline="0"/>
              <a:t> Productivity Plants A and B</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'1.6'!$B$68</c:f>
              <c:strCache>
                <c:ptCount val="1"/>
                <c:pt idx="0">
                  <c:v>MF Prod (A)</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'1.6'!$A$69:$A$79</c:f>
              <c:strCache>
                <c:ptCount val="11"/>
                <c:pt idx="0">
                  <c:v>20X0</c:v>
                </c:pt>
                <c:pt idx="1">
                  <c:v>20X1</c:v>
                </c:pt>
                <c:pt idx="2">
                  <c:v>20X2</c:v>
                </c:pt>
                <c:pt idx="3">
                  <c:v>20X3</c:v>
                </c:pt>
                <c:pt idx="4">
                  <c:v>20X4</c:v>
                </c:pt>
                <c:pt idx="5">
                  <c:v>20X5</c:v>
                </c:pt>
                <c:pt idx="6">
                  <c:v>20X6</c:v>
                </c:pt>
                <c:pt idx="7">
                  <c:v>20X7</c:v>
                </c:pt>
                <c:pt idx="8">
                  <c:v>20X8</c:v>
                </c:pt>
                <c:pt idx="9">
                  <c:v>20X9</c:v>
                </c:pt>
                <c:pt idx="10">
                  <c:v>20Y0</c:v>
                </c:pt>
              </c:strCache>
            </c:strRef>
          </c:cat>
          <c:val>
            <c:numRef>
              <c:f>'1.6'!$B$69:$B$79</c:f>
              <c:numCache>
                <c:formatCode>0.00</c:formatCode>
                <c:ptCount val="11"/>
                <c:pt idx="0">
                  <c:v>1.118546845124283</c:v>
                </c:pt>
                <c:pt idx="1">
                  <c:v>1.1653447223917022</c:v>
                </c:pt>
                <c:pt idx="2">
                  <c:v>1.1698670605612997</c:v>
                </c:pt>
                <c:pt idx="3">
                  <c:v>1.119606772255598</c:v>
                </c:pt>
                <c:pt idx="4">
                  <c:v>1.098732232039954</c:v>
                </c:pt>
                <c:pt idx="5">
                  <c:v>1.1362248014660965</c:v>
                </c:pt>
                <c:pt idx="6">
                  <c:v>1.2210796915167095</c:v>
                </c:pt>
                <c:pt idx="7">
                  <c:v>1.1140830329108036</c:v>
                </c:pt>
                <c:pt idx="8">
                  <c:v>1.1072056239015817</c:v>
                </c:pt>
                <c:pt idx="9">
                  <c:v>1.1033057851239669</c:v>
                </c:pt>
                <c:pt idx="10">
                  <c:v>1.1778242677824269</c:v>
                </c:pt>
              </c:numCache>
            </c:numRef>
          </c:val>
          <c:smooth val="0"/>
        </c:ser>
        <c:ser>
          <c:idx val="1"/>
          <c:order val="1"/>
          <c:tx>
            <c:strRef>
              <c:f>'1.6'!$C$68</c:f>
              <c:strCache>
                <c:ptCount val="1"/>
                <c:pt idx="0">
                  <c:v>MF Prod (B)</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'1.6'!$A$69:$A$79</c:f>
              <c:strCache>
                <c:ptCount val="11"/>
                <c:pt idx="0">
                  <c:v>20X0</c:v>
                </c:pt>
                <c:pt idx="1">
                  <c:v>20X1</c:v>
                </c:pt>
                <c:pt idx="2">
                  <c:v>20X2</c:v>
                </c:pt>
                <c:pt idx="3">
                  <c:v>20X3</c:v>
                </c:pt>
                <c:pt idx="4">
                  <c:v>20X4</c:v>
                </c:pt>
                <c:pt idx="5">
                  <c:v>20X5</c:v>
                </c:pt>
                <c:pt idx="6">
                  <c:v>20X6</c:v>
                </c:pt>
                <c:pt idx="7">
                  <c:v>20X7</c:v>
                </c:pt>
                <c:pt idx="8">
                  <c:v>20X8</c:v>
                </c:pt>
                <c:pt idx="9">
                  <c:v>20X9</c:v>
                </c:pt>
                <c:pt idx="10">
                  <c:v>20Y0</c:v>
                </c:pt>
              </c:strCache>
            </c:strRef>
          </c:cat>
          <c:val>
            <c:numRef>
              <c:f>'1.6'!$C$69:$C$79</c:f>
              <c:numCache>
                <c:formatCode>0.00</c:formatCode>
                <c:ptCount val="11"/>
                <c:pt idx="0">
                  <c:v>1.2303340993459431</c:v>
                </c:pt>
                <c:pt idx="1">
                  <c:v>1.1888331242158092</c:v>
                </c:pt>
                <c:pt idx="2">
                  <c:v>1.1645715937003323</c:v>
                </c:pt>
                <c:pt idx="3">
                  <c:v>1.1737496386238797</c:v>
                </c:pt>
                <c:pt idx="4">
                  <c:v>1.2007874015748032</c:v>
                </c:pt>
                <c:pt idx="5">
                  <c:v>1.1779835390946503</c:v>
                </c:pt>
                <c:pt idx="6">
                  <c:v>1.0888187556357078</c:v>
                </c:pt>
                <c:pt idx="7">
                  <c:v>1.1163109234105695</c:v>
                </c:pt>
                <c:pt idx="8">
                  <c:v>1.0754070265638389</c:v>
                </c:pt>
                <c:pt idx="9">
                  <c:v>1.068556919170546</c:v>
                </c:pt>
                <c:pt idx="10">
                  <c:v>1.0969540115468843</c:v>
                </c:pt>
              </c:numCache>
            </c:numRef>
          </c:val>
          <c:smooth val="0"/>
        </c:ser>
        <c:dLbls>
          <c:showLegendKey val="0"/>
          <c:showVal val="0"/>
          <c:showCatName val="0"/>
          <c:showSerName val="0"/>
          <c:showPercent val="0"/>
          <c:showBubbleSize val="0"/>
        </c:dLbls>
        <c:marker val="1"/>
        <c:smooth val="0"/>
        <c:axId val="571020272"/>
        <c:axId val="571015176"/>
      </c:lineChart>
      <c:catAx>
        <c:axId val="571020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015176"/>
        <c:crosses val="autoZero"/>
        <c:auto val="1"/>
        <c:lblAlgn val="ctr"/>
        <c:lblOffset val="100"/>
        <c:noMultiLvlLbl val="0"/>
      </c:catAx>
      <c:valAx>
        <c:axId val="571015176"/>
        <c:scaling>
          <c:orientation val="minMax"/>
          <c:min val="1.05"/>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0202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t>
            </a:r>
            <a:r>
              <a:rPr lang="en-US" baseline="0"/>
              <a:t> Change in Multifactor Productivity: Plants A and B</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'1.7'!$B$34</c:f>
              <c:strCache>
                <c:ptCount val="1"/>
                <c:pt idx="0">
                  <c:v>MF Prod (A) % Change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'1.7'!$A$35:$A$44</c:f>
              <c:strCache>
                <c:ptCount val="10"/>
                <c:pt idx="0">
                  <c:v>20X1</c:v>
                </c:pt>
                <c:pt idx="1">
                  <c:v>20X2</c:v>
                </c:pt>
                <c:pt idx="2">
                  <c:v>20X3</c:v>
                </c:pt>
                <c:pt idx="3">
                  <c:v>20X4</c:v>
                </c:pt>
                <c:pt idx="4">
                  <c:v>20X5</c:v>
                </c:pt>
                <c:pt idx="5">
                  <c:v>20X6</c:v>
                </c:pt>
                <c:pt idx="6">
                  <c:v>20X7</c:v>
                </c:pt>
                <c:pt idx="7">
                  <c:v>20X8</c:v>
                </c:pt>
                <c:pt idx="8">
                  <c:v>20X9</c:v>
                </c:pt>
                <c:pt idx="9">
                  <c:v>20Y0</c:v>
                </c:pt>
              </c:strCache>
            </c:strRef>
          </c:cat>
          <c:val>
            <c:numRef>
              <c:f>'1.7'!$B$35:$B$44</c:f>
              <c:numCache>
                <c:formatCode>0.00%</c:formatCode>
                <c:ptCount val="10"/>
                <c:pt idx="0">
                  <c:v>4.183810224078667E-2</c:v>
                </c:pt>
                <c:pt idx="1">
                  <c:v>3.8806870471049331E-3</c:v>
                </c:pt>
                <c:pt idx="2">
                  <c:v>-4.2962392907777869E-2</c:v>
                </c:pt>
                <c:pt idx="3">
                  <c:v>-1.8644528358460616E-2</c:v>
                </c:pt>
                <c:pt idx="4">
                  <c:v>3.412348189379337E-2</c:v>
                </c:pt>
                <c:pt idx="5">
                  <c:v>7.4681427426265296E-2</c:v>
                </c:pt>
                <c:pt idx="6">
                  <c:v>-8.7624631995152413E-2</c:v>
                </c:pt>
                <c:pt idx="7">
                  <c:v>-6.1731565835384822E-3</c:v>
                </c:pt>
                <c:pt idx="8">
                  <c:v>-3.5222353404171717E-3</c:v>
                </c:pt>
                <c:pt idx="9">
                  <c:v>6.7541096641750217E-2</c:v>
                </c:pt>
              </c:numCache>
            </c:numRef>
          </c:val>
          <c:smooth val="0"/>
        </c:ser>
        <c:ser>
          <c:idx val="1"/>
          <c:order val="1"/>
          <c:tx>
            <c:strRef>
              <c:f>'1.7'!$C$34</c:f>
              <c:strCache>
                <c:ptCount val="1"/>
                <c:pt idx="0">
                  <c:v>MF Labor Prod (B) % Change</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'1.7'!$A$35:$A$44</c:f>
              <c:strCache>
                <c:ptCount val="10"/>
                <c:pt idx="0">
                  <c:v>20X1</c:v>
                </c:pt>
                <c:pt idx="1">
                  <c:v>20X2</c:v>
                </c:pt>
                <c:pt idx="2">
                  <c:v>20X3</c:v>
                </c:pt>
                <c:pt idx="3">
                  <c:v>20X4</c:v>
                </c:pt>
                <c:pt idx="4">
                  <c:v>20X5</c:v>
                </c:pt>
                <c:pt idx="5">
                  <c:v>20X6</c:v>
                </c:pt>
                <c:pt idx="6">
                  <c:v>20X7</c:v>
                </c:pt>
                <c:pt idx="7">
                  <c:v>20X8</c:v>
                </c:pt>
                <c:pt idx="8">
                  <c:v>20X9</c:v>
                </c:pt>
                <c:pt idx="9">
                  <c:v>20Y0</c:v>
                </c:pt>
              </c:strCache>
            </c:strRef>
          </c:cat>
          <c:val>
            <c:numRef>
              <c:f>'1.7'!$C$35:$C$44</c:f>
              <c:numCache>
                <c:formatCode>0.00%</c:formatCode>
                <c:ptCount val="10"/>
                <c:pt idx="0">
                  <c:v>-3.3731467860799877E-2</c:v>
                </c:pt>
                <c:pt idx="1">
                  <c:v>-2.0407852053651868E-2</c:v>
                </c:pt>
                <c:pt idx="2">
                  <c:v>7.8810482525895724E-3</c:v>
                </c:pt>
                <c:pt idx="3">
                  <c:v>2.3035374888483864E-2</c:v>
                </c:pt>
                <c:pt idx="4">
                  <c:v>-1.8990757606422482E-2</c:v>
                </c:pt>
                <c:pt idx="5">
                  <c:v>-7.5692724473442816E-2</c:v>
                </c:pt>
                <c:pt idx="6">
                  <c:v>2.5249535455338756E-2</c:v>
                </c:pt>
                <c:pt idx="7">
                  <c:v>-3.6642028657894329E-2</c:v>
                </c:pt>
                <c:pt idx="8">
                  <c:v>-6.3697811378269882E-3</c:v>
                </c:pt>
                <c:pt idx="9">
                  <c:v>2.6575179914965365E-2</c:v>
                </c:pt>
              </c:numCache>
            </c:numRef>
          </c:val>
          <c:smooth val="0"/>
        </c:ser>
        <c:dLbls>
          <c:showLegendKey val="0"/>
          <c:showVal val="0"/>
          <c:showCatName val="0"/>
          <c:showSerName val="0"/>
          <c:showPercent val="0"/>
          <c:showBubbleSize val="0"/>
        </c:dLbls>
        <c:marker val="1"/>
        <c:smooth val="0"/>
        <c:axId val="571014784"/>
        <c:axId val="571019880"/>
      </c:lineChart>
      <c:catAx>
        <c:axId val="571014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019880"/>
        <c:crosses val="autoZero"/>
        <c:auto val="1"/>
        <c:lblAlgn val="ctr"/>
        <c:lblOffset val="100"/>
        <c:noMultiLvlLbl val="0"/>
      </c:catAx>
      <c:valAx>
        <c:axId val="57101988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014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6.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180975</xdr:colOff>
      <xdr:row>0</xdr:row>
      <xdr:rowOff>142875</xdr:rowOff>
    </xdr:from>
    <xdr:to>
      <xdr:col>6</xdr:col>
      <xdr:colOff>542925</xdr:colOff>
      <xdr:row>1</xdr:row>
      <xdr:rowOff>142875</xdr:rowOff>
    </xdr:to>
    <xdr:sp macro="" textlink="">
      <xdr:nvSpPr>
        <xdr:cNvPr id="2" name="Rectangular Callout 1"/>
        <xdr:cNvSpPr/>
      </xdr:nvSpPr>
      <xdr:spPr>
        <a:xfrm>
          <a:off x="3076575" y="142875"/>
          <a:ext cx="1581150" cy="381000"/>
        </a:xfrm>
        <a:prstGeom prst="wedgeRectCallout">
          <a:avLst>
            <a:gd name="adj1" fmla="val -70833"/>
            <a:gd name="adj2" fmla="val 4027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Estec has</a:t>
          </a:r>
          <a:r>
            <a:rPr lang="en-US" sz="1100" baseline="0"/>
            <a:t> highest labor productivity</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323850</xdr:colOff>
      <xdr:row>4</xdr:row>
      <xdr:rowOff>228600</xdr:rowOff>
    </xdr:from>
    <xdr:to>
      <xdr:col>6</xdr:col>
      <xdr:colOff>76200</xdr:colOff>
      <xdr:row>4</xdr:row>
      <xdr:rowOff>704850</xdr:rowOff>
    </xdr:to>
    <xdr:sp macro="" textlink="">
      <xdr:nvSpPr>
        <xdr:cNvPr id="2" name="Rectangular Callout 1"/>
        <xdr:cNvSpPr/>
      </xdr:nvSpPr>
      <xdr:spPr>
        <a:xfrm>
          <a:off x="2847975" y="1181100"/>
          <a:ext cx="1581150" cy="476250"/>
        </a:xfrm>
        <a:prstGeom prst="wedgeRectCallout">
          <a:avLst>
            <a:gd name="adj1" fmla="val -74447"/>
            <a:gd name="adj2" fmla="val 4227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a. Micron has</a:t>
          </a:r>
          <a:r>
            <a:rPr lang="en-US" sz="1100" baseline="0"/>
            <a:t> highest capital productivity</a:t>
          </a:r>
          <a:endParaRPr lang="en-US" sz="1100"/>
        </a:p>
      </xdr:txBody>
    </xdr:sp>
    <xdr:clientData/>
  </xdr:twoCellAnchor>
  <xdr:twoCellAnchor>
    <xdr:from>
      <xdr:col>3</xdr:col>
      <xdr:colOff>390525</xdr:colOff>
      <xdr:row>8</xdr:row>
      <xdr:rowOff>28575</xdr:rowOff>
    </xdr:from>
    <xdr:to>
      <xdr:col>7</xdr:col>
      <xdr:colOff>238125</xdr:colOff>
      <xdr:row>11</xdr:row>
      <xdr:rowOff>114300</xdr:rowOff>
    </xdr:to>
    <xdr:sp macro="" textlink="">
      <xdr:nvSpPr>
        <xdr:cNvPr id="3" name="Rectangular Callout 2"/>
        <xdr:cNvSpPr/>
      </xdr:nvSpPr>
      <xdr:spPr>
        <a:xfrm>
          <a:off x="2914650" y="2886075"/>
          <a:ext cx="2286000" cy="657225"/>
        </a:xfrm>
        <a:prstGeom prst="wedgeRectCallout">
          <a:avLst>
            <a:gd name="adj1" fmla="val -99116"/>
            <a:gd name="adj2" fmla="val -5583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b. Now Able has</a:t>
          </a:r>
          <a:r>
            <a:rPr lang="en-US" sz="1100" baseline="0"/>
            <a:t> highest capital productivity.  Thus the life of the equipment must also be considered.</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666750</xdr:colOff>
      <xdr:row>9</xdr:row>
      <xdr:rowOff>133350</xdr:rowOff>
    </xdr:from>
    <xdr:to>
      <xdr:col>4</xdr:col>
      <xdr:colOff>28575</xdr:colOff>
      <xdr:row>9</xdr:row>
      <xdr:rowOff>409575</xdr:rowOff>
    </xdr:to>
    <xdr:sp macro="" textlink="">
      <xdr:nvSpPr>
        <xdr:cNvPr id="2" name="Rectangular Callout 1"/>
        <xdr:cNvSpPr/>
      </xdr:nvSpPr>
      <xdr:spPr>
        <a:xfrm>
          <a:off x="2476500" y="1847850"/>
          <a:ext cx="704850" cy="276225"/>
        </a:xfrm>
        <a:prstGeom prst="wedgeRectCallout">
          <a:avLst>
            <a:gd name="adj1" fmla="val -154845"/>
            <a:gd name="adj2" fmla="val 1208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Part</a:t>
          </a:r>
          <a:r>
            <a:rPr lang="en-US" sz="1100" baseline="0"/>
            <a:t> A</a:t>
          </a:r>
          <a:endParaRPr lang="en-US" sz="1100"/>
        </a:p>
      </xdr:txBody>
    </xdr:sp>
    <xdr:clientData/>
  </xdr:twoCellAnchor>
  <xdr:twoCellAnchor>
    <xdr:from>
      <xdr:col>1</xdr:col>
      <xdr:colOff>66675</xdr:colOff>
      <xdr:row>12</xdr:row>
      <xdr:rowOff>152400</xdr:rowOff>
    </xdr:from>
    <xdr:to>
      <xdr:col>2</xdr:col>
      <xdr:colOff>0</xdr:colOff>
      <xdr:row>14</xdr:row>
      <xdr:rowOff>47625</xdr:rowOff>
    </xdr:to>
    <xdr:sp macro="" textlink="">
      <xdr:nvSpPr>
        <xdr:cNvPr id="3" name="Rectangular Callout 2"/>
        <xdr:cNvSpPr/>
      </xdr:nvSpPr>
      <xdr:spPr>
        <a:xfrm>
          <a:off x="1266825" y="3390900"/>
          <a:ext cx="542925" cy="276225"/>
        </a:xfrm>
        <a:prstGeom prst="wedgeRectCallout">
          <a:avLst>
            <a:gd name="adj1" fmla="val -16205"/>
            <a:gd name="adj2" fmla="val -1859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Part</a:t>
          </a:r>
          <a:r>
            <a:rPr lang="en-US" sz="1100" baseline="0"/>
            <a:t> B</a:t>
          </a:r>
          <a:endParaRPr lang="en-US" sz="1100"/>
        </a:p>
      </xdr:txBody>
    </xdr:sp>
    <xdr:clientData/>
  </xdr:twoCellAnchor>
  <xdr:twoCellAnchor>
    <xdr:from>
      <xdr:col>4</xdr:col>
      <xdr:colOff>523874</xdr:colOff>
      <xdr:row>7</xdr:row>
      <xdr:rowOff>133351</xdr:rowOff>
    </xdr:from>
    <xdr:to>
      <xdr:col>12</xdr:col>
      <xdr:colOff>133350</xdr:colOff>
      <xdr:row>9</xdr:row>
      <xdr:rowOff>552451</xdr:rowOff>
    </xdr:to>
    <xdr:sp macro="" textlink="">
      <xdr:nvSpPr>
        <xdr:cNvPr id="4" name="Rectangular Callout 3"/>
        <xdr:cNvSpPr/>
      </xdr:nvSpPr>
      <xdr:spPr>
        <a:xfrm>
          <a:off x="3676649" y="1466851"/>
          <a:ext cx="4486276" cy="800100"/>
        </a:xfrm>
        <a:prstGeom prst="wedgeRectCallout">
          <a:avLst>
            <a:gd name="adj1" fmla="val -76554"/>
            <a:gd name="adj2" fmla="val 13469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Part</a:t>
          </a:r>
          <a:r>
            <a:rPr lang="en-US" sz="1100" baseline="0"/>
            <a:t> C:  Cincinnati has much larger multfactor productivity.  It's higher wage rate and greater number of workers is partially offset by working fewer hours per week.   Furthermore Cincinnati has significanly lower equipement and material cost, espcially given its output is double Reynard's.</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95249</xdr:colOff>
      <xdr:row>2</xdr:row>
      <xdr:rowOff>133349</xdr:rowOff>
    </xdr:from>
    <xdr:to>
      <xdr:col>8</xdr:col>
      <xdr:colOff>123825</xdr:colOff>
      <xdr:row>5</xdr:row>
      <xdr:rowOff>219074</xdr:rowOff>
    </xdr:to>
    <xdr:sp macro="" textlink="">
      <xdr:nvSpPr>
        <xdr:cNvPr id="2" name="Rectangular Callout 1"/>
        <xdr:cNvSpPr/>
      </xdr:nvSpPr>
      <xdr:spPr>
        <a:xfrm>
          <a:off x="3876674" y="704849"/>
          <a:ext cx="2466976" cy="657225"/>
        </a:xfrm>
        <a:prstGeom prst="wedgeRectCallout">
          <a:avLst>
            <a:gd name="adj1" fmla="val -121120"/>
            <a:gd name="adj2" fmla="val 5423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PCB</a:t>
          </a:r>
          <a:r>
            <a:rPr lang="en-US" sz="1100" baseline="0"/>
            <a:t> industry was slighlty more productive generating $1.297 of value for each dollar of input.</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609600</xdr:colOff>
      <xdr:row>10</xdr:row>
      <xdr:rowOff>57150</xdr:rowOff>
    </xdr:from>
    <xdr:to>
      <xdr:col>3</xdr:col>
      <xdr:colOff>581025</xdr:colOff>
      <xdr:row>10</xdr:row>
      <xdr:rowOff>333375</xdr:rowOff>
    </xdr:to>
    <xdr:sp macro="" textlink="">
      <xdr:nvSpPr>
        <xdr:cNvPr id="2" name="Rectangular Callout 1"/>
        <xdr:cNvSpPr/>
      </xdr:nvSpPr>
      <xdr:spPr>
        <a:xfrm>
          <a:off x="2552700" y="2343150"/>
          <a:ext cx="704850" cy="276225"/>
        </a:xfrm>
        <a:prstGeom prst="wedgeRectCallout">
          <a:avLst>
            <a:gd name="adj1" fmla="val -154845"/>
            <a:gd name="adj2" fmla="val 1208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Part</a:t>
          </a:r>
          <a:r>
            <a:rPr lang="en-US" sz="1100" baseline="0"/>
            <a:t> A</a:t>
          </a:r>
          <a:endParaRPr lang="en-US" sz="1100"/>
        </a:p>
      </xdr:txBody>
    </xdr:sp>
    <xdr:clientData/>
  </xdr:twoCellAnchor>
  <xdr:twoCellAnchor>
    <xdr:from>
      <xdr:col>8</xdr:col>
      <xdr:colOff>247649</xdr:colOff>
      <xdr:row>9</xdr:row>
      <xdr:rowOff>180975</xdr:rowOff>
    </xdr:from>
    <xdr:to>
      <xdr:col>11</xdr:col>
      <xdr:colOff>238124</xdr:colOff>
      <xdr:row>11</xdr:row>
      <xdr:rowOff>57150</xdr:rowOff>
    </xdr:to>
    <xdr:sp macro="" textlink="">
      <xdr:nvSpPr>
        <xdr:cNvPr id="3" name="Rectangular Callout 2"/>
        <xdr:cNvSpPr/>
      </xdr:nvSpPr>
      <xdr:spPr>
        <a:xfrm>
          <a:off x="6515099" y="2276475"/>
          <a:ext cx="1819275" cy="695325"/>
        </a:xfrm>
        <a:prstGeom prst="wedgeRectCallout">
          <a:avLst>
            <a:gd name="adj1" fmla="val -104613"/>
            <a:gd name="adj2" fmla="val 2815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Part B: Fastec has slightly lower Total Factor Productivity</a:t>
          </a:r>
        </a:p>
      </xdr:txBody>
    </xdr:sp>
    <xdr:clientData/>
  </xdr:twoCellAnchor>
  <xdr:twoCellAnchor>
    <xdr:from>
      <xdr:col>0</xdr:col>
      <xdr:colOff>200025</xdr:colOff>
      <xdr:row>13</xdr:row>
      <xdr:rowOff>28575</xdr:rowOff>
    </xdr:from>
    <xdr:to>
      <xdr:col>7</xdr:col>
      <xdr:colOff>514350</xdr:colOff>
      <xdr:row>15</xdr:row>
      <xdr:rowOff>133350</xdr:rowOff>
    </xdr:to>
    <xdr:sp macro="" textlink="">
      <xdr:nvSpPr>
        <xdr:cNvPr id="5" name="TextBox 4"/>
        <xdr:cNvSpPr txBox="1"/>
      </xdr:nvSpPr>
      <xdr:spPr>
        <a:xfrm>
          <a:off x="200025" y="3324225"/>
          <a:ext cx="5972175" cy="485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Part C: Would need to know average</a:t>
          </a:r>
          <a:r>
            <a:rPr lang="en-US" sz="1100" baseline="0"/>
            <a:t> selling prices for each appliance category.  Then could express output in dollars instead of units.</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47625</xdr:colOff>
      <xdr:row>16</xdr:row>
      <xdr:rowOff>47625</xdr:rowOff>
    </xdr:from>
    <xdr:to>
      <xdr:col>9</xdr:col>
      <xdr:colOff>142875</xdr:colOff>
      <xdr:row>17</xdr:row>
      <xdr:rowOff>123825</xdr:rowOff>
    </xdr:to>
    <xdr:sp macro="" textlink="">
      <xdr:nvSpPr>
        <xdr:cNvPr id="2" name="Rectangular Callout 1"/>
        <xdr:cNvSpPr/>
      </xdr:nvSpPr>
      <xdr:spPr>
        <a:xfrm>
          <a:off x="5362575" y="3133725"/>
          <a:ext cx="704850" cy="276225"/>
        </a:xfrm>
        <a:prstGeom prst="wedgeRectCallout">
          <a:avLst>
            <a:gd name="adj1" fmla="val -154845"/>
            <a:gd name="adj2" fmla="val 1208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Part</a:t>
          </a:r>
          <a:r>
            <a:rPr lang="en-US" sz="1100" baseline="0"/>
            <a:t> A</a:t>
          </a:r>
          <a:endParaRPr lang="en-US" sz="1100"/>
        </a:p>
      </xdr:txBody>
    </xdr:sp>
    <xdr:clientData/>
  </xdr:twoCellAnchor>
  <xdr:twoCellAnchor>
    <xdr:from>
      <xdr:col>3</xdr:col>
      <xdr:colOff>266700</xdr:colOff>
      <xdr:row>33</xdr:row>
      <xdr:rowOff>90487</xdr:rowOff>
    </xdr:from>
    <xdr:to>
      <xdr:col>10</xdr:col>
      <xdr:colOff>133350</xdr:colOff>
      <xdr:row>46</xdr:row>
      <xdr:rowOff>166687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233362</xdr:colOff>
      <xdr:row>49</xdr:row>
      <xdr:rowOff>14287</xdr:rowOff>
    </xdr:from>
    <xdr:to>
      <xdr:col>11</xdr:col>
      <xdr:colOff>347662</xdr:colOff>
      <xdr:row>62</xdr:row>
      <xdr:rowOff>90487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490536</xdr:colOff>
      <xdr:row>67</xdr:row>
      <xdr:rowOff>100011</xdr:rowOff>
    </xdr:from>
    <xdr:to>
      <xdr:col>11</xdr:col>
      <xdr:colOff>285749</xdr:colOff>
      <xdr:row>82</xdr:row>
      <xdr:rowOff>142874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123825</xdr:colOff>
      <xdr:row>32</xdr:row>
      <xdr:rowOff>38100</xdr:rowOff>
    </xdr:from>
    <xdr:to>
      <xdr:col>20</xdr:col>
      <xdr:colOff>381000</xdr:colOff>
      <xdr:row>43</xdr:row>
      <xdr:rowOff>28575</xdr:rowOff>
    </xdr:to>
    <xdr:sp macro="" textlink="">
      <xdr:nvSpPr>
        <xdr:cNvPr id="6" name="TextBox 5"/>
        <xdr:cNvSpPr txBox="1"/>
      </xdr:nvSpPr>
      <xdr:spPr>
        <a:xfrm>
          <a:off x="7877175" y="6391275"/>
          <a:ext cx="5133975" cy="2276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Plant A: Labor productivity relatively</a:t>
          </a:r>
          <a:r>
            <a:rPr lang="en-US" sz="1100" baseline="0"/>
            <a:t> flat, Captial productivity declined, Multifactor productivity fluctuated but improved slightly over 11 year period.</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Plant B: </a:t>
          </a:r>
          <a:r>
            <a:rPr lang="en-US" sz="1100">
              <a:solidFill>
                <a:schemeClr val="dk1"/>
              </a:solidFill>
              <a:effectLst/>
              <a:latin typeface="+mn-lt"/>
              <a:ea typeface="+mn-ea"/>
              <a:cs typeface="+mn-cs"/>
            </a:rPr>
            <a:t>: Labor productivity improved</a:t>
          </a:r>
          <a:r>
            <a:rPr lang="en-US" sz="1100" baseline="0">
              <a:solidFill>
                <a:schemeClr val="dk1"/>
              </a:solidFill>
              <a:effectLst/>
              <a:latin typeface="+mn-lt"/>
              <a:ea typeface="+mn-ea"/>
              <a:cs typeface="+mn-cs"/>
            </a:rPr>
            <a:t>, Captial productivity declined,  Multifactor productivity declined over 11 year period.  Consistent with strategy of replacing labor with equipment.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Plant A vs. Plant B:  Similar labor productivity at start, but Plant B improved Labor Productivity at faster rate, perhaps by using more captial.  Both plants also similar at start in terms of Capital productivity.  Intitially Plant A declined at faster rate, but later made up some ground.  Plant B declined over entire period.  In terms of MF productivity, Plant B strated off higher but ended lower. </a:t>
          </a:r>
          <a:endParaRPr lang="en-US">
            <a:effectLst/>
          </a:endParaRPr>
        </a:p>
        <a:p>
          <a:endParaRPr lang="en-US" sz="1100" baseline="0"/>
        </a:p>
        <a:p>
          <a:endParaRPr lang="en-US" sz="1100" baseline="0"/>
        </a:p>
        <a:p>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466725</xdr:colOff>
      <xdr:row>33</xdr:row>
      <xdr:rowOff>28575</xdr:rowOff>
    </xdr:from>
    <xdr:to>
      <xdr:col>22</xdr:col>
      <xdr:colOff>114300</xdr:colOff>
      <xdr:row>37</xdr:row>
      <xdr:rowOff>133350</xdr:rowOff>
    </xdr:to>
    <xdr:sp macro="" textlink="">
      <xdr:nvSpPr>
        <xdr:cNvPr id="6" name="TextBox 5"/>
        <xdr:cNvSpPr txBox="1"/>
      </xdr:nvSpPr>
      <xdr:spPr>
        <a:xfrm>
          <a:off x="8829675" y="6572250"/>
          <a:ext cx="5133975" cy="1438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aseline="0"/>
            <a:t>Plant A: on average, no change in labor productivity from one year to next.  Captial productivity declined an average of 0.68% per year and multifactor productivity increaased an average of 0.63% per year.</a:t>
          </a:r>
        </a:p>
        <a:p>
          <a:endParaRPr lang="en-US" sz="1100" baseline="0"/>
        </a:p>
        <a:p>
          <a:r>
            <a:rPr lang="en-US" sz="1100" baseline="0"/>
            <a:t>Plant B:  Labor productivity increased an aveage of 1.49% per year while Capital productivity declined an average of 1.96% per year and multifactor productivity declined by an average of 1.09% each year.</a:t>
          </a:r>
        </a:p>
        <a:p>
          <a:endParaRPr lang="en-US" sz="1100" baseline="0"/>
        </a:p>
        <a:p>
          <a:endParaRPr lang="en-US" sz="1100"/>
        </a:p>
      </xdr:txBody>
    </xdr:sp>
    <xdr:clientData/>
  </xdr:twoCellAnchor>
  <xdr:twoCellAnchor>
    <xdr:from>
      <xdr:col>4</xdr:col>
      <xdr:colOff>138112</xdr:colOff>
      <xdr:row>32</xdr:row>
      <xdr:rowOff>119061</xdr:rowOff>
    </xdr:from>
    <xdr:to>
      <xdr:col>12</xdr:col>
      <xdr:colOff>495300</xdr:colOff>
      <xdr:row>48</xdr:row>
      <xdr:rowOff>142874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571501</xdr:colOff>
      <xdr:row>2</xdr:row>
      <xdr:rowOff>114300</xdr:rowOff>
    </xdr:from>
    <xdr:to>
      <xdr:col>12</xdr:col>
      <xdr:colOff>381000</xdr:colOff>
      <xdr:row>17</xdr:row>
      <xdr:rowOff>90588</xdr:rowOff>
    </xdr:to>
    <xdr:pic>
      <xdr:nvPicPr>
        <xdr:cNvPr id="5" name="Picture 4"/>
        <xdr:cNvPicPr>
          <a:picLocks noChangeAspect="1"/>
        </xdr:cNvPicPr>
      </xdr:nvPicPr>
      <xdr:blipFill>
        <a:blip xmlns:r="http://schemas.openxmlformats.org/officeDocument/2006/relationships" r:embed="rId1"/>
        <a:stretch>
          <a:fillRect/>
        </a:stretch>
      </xdr:blipFill>
      <xdr:spPr>
        <a:xfrm>
          <a:off x="7562851" y="495300"/>
          <a:ext cx="4686299" cy="3214788"/>
        </a:xfrm>
        <a:prstGeom prst="rect">
          <a:avLst/>
        </a:prstGeom>
      </xdr:spPr>
    </xdr:pic>
    <xdr:clientData/>
  </xdr:twoCellAnchor>
  <xdr:twoCellAnchor editAs="oneCell">
    <xdr:from>
      <xdr:col>4</xdr:col>
      <xdr:colOff>600075</xdr:colOff>
      <xdr:row>22</xdr:row>
      <xdr:rowOff>28576</xdr:rowOff>
    </xdr:from>
    <xdr:to>
      <xdr:col>13</xdr:col>
      <xdr:colOff>1</xdr:colOff>
      <xdr:row>38</xdr:row>
      <xdr:rowOff>142876</xdr:rowOff>
    </xdr:to>
    <xdr:pic>
      <xdr:nvPicPr>
        <xdr:cNvPr id="6" name="Picture 5"/>
        <xdr:cNvPicPr>
          <a:picLocks noChangeAspect="1"/>
        </xdr:cNvPicPr>
      </xdr:nvPicPr>
      <xdr:blipFill rotWithShape="1">
        <a:blip xmlns:r="http://schemas.openxmlformats.org/officeDocument/2006/relationships" r:embed="rId2"/>
        <a:srcRect t="-207" r="11081" b="31745"/>
        <a:stretch/>
      </xdr:blipFill>
      <xdr:spPr>
        <a:xfrm>
          <a:off x="7591425" y="4600576"/>
          <a:ext cx="4886326" cy="3162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abSelected="1" workbookViewId="0">
      <selection activeCell="G35" sqref="G35"/>
    </sheetView>
  </sheetViews>
  <sheetFormatPr defaultRowHeight="15" x14ac:dyDescent="0.25"/>
  <cols>
    <col min="1" max="1" width="12.28515625" bestFit="1" customWidth="1"/>
    <col min="4" max="4" width="12.85546875" customWidth="1"/>
  </cols>
  <sheetData>
    <row r="1" spans="1:4" ht="30" x14ac:dyDescent="0.25">
      <c r="A1" s="2" t="s">
        <v>18</v>
      </c>
      <c r="B1" s="2" t="s">
        <v>19</v>
      </c>
      <c r="C1" s="19" t="s">
        <v>20</v>
      </c>
      <c r="D1" s="19" t="s">
        <v>24</v>
      </c>
    </row>
    <row r="2" spans="1:4" x14ac:dyDescent="0.25">
      <c r="A2" t="s">
        <v>21</v>
      </c>
      <c r="B2" s="20">
        <v>432000</v>
      </c>
      <c r="C2" s="20">
        <v>217328</v>
      </c>
      <c r="D2" s="22">
        <f>B2/C2</f>
        <v>1.9877788411985571</v>
      </c>
    </row>
    <row r="3" spans="1:4" x14ac:dyDescent="0.25">
      <c r="A3" t="s">
        <v>22</v>
      </c>
      <c r="B3" s="20">
        <v>756000</v>
      </c>
      <c r="C3" s="20">
        <v>428926</v>
      </c>
      <c r="D3" s="22">
        <f t="shared" ref="D3:D4" si="0">B3/C3</f>
        <v>1.7625417904253882</v>
      </c>
    </row>
    <row r="4" spans="1:4" x14ac:dyDescent="0.25">
      <c r="A4" t="s">
        <v>23</v>
      </c>
      <c r="B4" s="20">
        <v>584000</v>
      </c>
      <c r="C4" s="20">
        <v>331817</v>
      </c>
      <c r="D4" s="22">
        <f t="shared" si="0"/>
        <v>1.7600062685154769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topLeftCell="A16" workbookViewId="0">
      <selection activeCell="G21" sqref="G21"/>
    </sheetView>
  </sheetViews>
  <sheetFormatPr defaultRowHeight="15" x14ac:dyDescent="0.25"/>
  <cols>
    <col min="1" max="1" width="19.5703125" customWidth="1"/>
  </cols>
  <sheetData>
    <row r="1" spans="1:3" x14ac:dyDescent="0.25">
      <c r="B1" s="2" t="s">
        <v>25</v>
      </c>
      <c r="C1" s="2" t="s">
        <v>26</v>
      </c>
    </row>
    <row r="2" spans="1:3" x14ac:dyDescent="0.25">
      <c r="A2" t="s">
        <v>19</v>
      </c>
      <c r="B2" s="20">
        <v>1700</v>
      </c>
      <c r="C2" s="20">
        <v>2500</v>
      </c>
    </row>
    <row r="3" spans="1:3" x14ac:dyDescent="0.25">
      <c r="A3" t="s">
        <v>27</v>
      </c>
      <c r="B3" s="20">
        <v>3500000</v>
      </c>
      <c r="C3" s="20">
        <v>4500000</v>
      </c>
    </row>
    <row r="4" spans="1:3" ht="30" x14ac:dyDescent="0.25">
      <c r="A4" s="18" t="s">
        <v>28</v>
      </c>
      <c r="B4">
        <f>B2/B3</f>
        <v>4.8571428571428572E-4</v>
      </c>
      <c r="C4">
        <f>C2/C3</f>
        <v>5.5555555555555556E-4</v>
      </c>
    </row>
    <row r="5" spans="1:3" ht="60" x14ac:dyDescent="0.25">
      <c r="A5" s="18" t="s">
        <v>29</v>
      </c>
      <c r="B5" s="23">
        <f>B4*1000000</f>
        <v>485.71428571428572</v>
      </c>
      <c r="C5" s="23">
        <f>C4*1000000</f>
        <v>555.55555555555554</v>
      </c>
    </row>
    <row r="6" spans="1:3" x14ac:dyDescent="0.25">
      <c r="A6" t="s">
        <v>31</v>
      </c>
      <c r="B6" s="3">
        <v>10</v>
      </c>
      <c r="C6" s="3">
        <v>8</v>
      </c>
    </row>
    <row r="7" spans="1:3" ht="30" x14ac:dyDescent="0.25">
      <c r="A7" s="18" t="s">
        <v>30</v>
      </c>
      <c r="B7" s="20">
        <f>B3/B6</f>
        <v>350000</v>
      </c>
      <c r="C7" s="20">
        <f>C3/C6</f>
        <v>562500</v>
      </c>
    </row>
    <row r="8" spans="1:3" ht="45" x14ac:dyDescent="0.25">
      <c r="A8" s="18" t="s">
        <v>32</v>
      </c>
      <c r="B8" s="21">
        <f>B2/B7*1000</f>
        <v>4.8571428571428568</v>
      </c>
      <c r="C8" s="21">
        <f>C2/C7*1000</f>
        <v>4.4444444444444446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H16" sqref="H16"/>
    </sheetView>
  </sheetViews>
  <sheetFormatPr defaultRowHeight="15" x14ac:dyDescent="0.25"/>
  <cols>
    <col min="1" max="1" width="18" customWidth="1"/>
    <col min="3" max="3" width="11" customWidth="1"/>
  </cols>
  <sheetData>
    <row r="1" spans="1:3" x14ac:dyDescent="0.25">
      <c r="B1" t="s">
        <v>33</v>
      </c>
      <c r="C1" t="s">
        <v>43</v>
      </c>
    </row>
    <row r="2" spans="1:3" x14ac:dyDescent="0.25">
      <c r="A2" s="18" t="s">
        <v>34</v>
      </c>
      <c r="B2" s="3">
        <v>10</v>
      </c>
      <c r="C2" s="3">
        <v>15</v>
      </c>
    </row>
    <row r="3" spans="1:3" x14ac:dyDescent="0.25">
      <c r="A3" t="s">
        <v>35</v>
      </c>
      <c r="B3" s="3">
        <v>25</v>
      </c>
      <c r="C3" s="3">
        <v>27.5</v>
      </c>
    </row>
    <row r="4" spans="1:3" x14ac:dyDescent="0.25">
      <c r="A4" t="s">
        <v>36</v>
      </c>
      <c r="B4" s="3">
        <v>50</v>
      </c>
      <c r="C4" s="3">
        <v>40</v>
      </c>
    </row>
    <row r="5" spans="1:3" x14ac:dyDescent="0.25">
      <c r="A5" s="18" t="s">
        <v>37</v>
      </c>
      <c r="B5" s="3">
        <v>50</v>
      </c>
      <c r="C5" s="3">
        <v>50</v>
      </c>
    </row>
    <row r="6" spans="1:3" x14ac:dyDescent="0.25">
      <c r="A6" t="s">
        <v>38</v>
      </c>
      <c r="B6" s="24">
        <f>PRODUCT(B2:B5)</f>
        <v>625000</v>
      </c>
      <c r="C6" s="24">
        <f>PRODUCT(C2:C5)</f>
        <v>825000</v>
      </c>
    </row>
    <row r="7" spans="1:3" x14ac:dyDescent="0.25">
      <c r="A7" s="18" t="s">
        <v>44</v>
      </c>
      <c r="B7" s="24">
        <v>500000</v>
      </c>
      <c r="C7" s="24">
        <v>200000</v>
      </c>
    </row>
    <row r="8" spans="1:3" x14ac:dyDescent="0.25">
      <c r="A8" s="18" t="s">
        <v>40</v>
      </c>
      <c r="B8" s="24">
        <v>700000</v>
      </c>
      <c r="C8" s="24">
        <v>300000</v>
      </c>
    </row>
    <row r="9" spans="1:3" x14ac:dyDescent="0.25">
      <c r="A9" s="18" t="s">
        <v>19</v>
      </c>
      <c r="B9" s="20">
        <v>10000</v>
      </c>
      <c r="C9" s="20">
        <v>20000</v>
      </c>
    </row>
    <row r="10" spans="1:3" ht="60" x14ac:dyDescent="0.25">
      <c r="A10" s="18" t="s">
        <v>41</v>
      </c>
      <c r="B10" s="22">
        <f>B9/(B6+B7)*1000</f>
        <v>8.8888888888888893</v>
      </c>
      <c r="C10" s="22">
        <f>C9/(C6+C7)*1000</f>
        <v>19.512195121951219</v>
      </c>
    </row>
    <row r="11" spans="1:3" ht="45" x14ac:dyDescent="0.25">
      <c r="A11" s="18" t="s">
        <v>42</v>
      </c>
      <c r="B11" s="25">
        <f>B9/SUM(B6:B8)*1000</f>
        <v>5.4794520547945202</v>
      </c>
      <c r="C11" s="25">
        <f>C9/SUM(C6:C8)*1000</f>
        <v>15.09433962264151</v>
      </c>
    </row>
    <row r="12" spans="1:3" x14ac:dyDescent="0.25">
      <c r="A12" s="18"/>
    </row>
    <row r="13" spans="1:3" x14ac:dyDescent="0.25">
      <c r="A13" s="18"/>
    </row>
    <row r="14" spans="1:3" x14ac:dyDescent="0.25">
      <c r="A14" s="18"/>
    </row>
    <row r="15" spans="1:3" x14ac:dyDescent="0.25">
      <c r="A15" s="18"/>
    </row>
    <row r="16" spans="1:3" x14ac:dyDescent="0.25">
      <c r="A16" s="18"/>
    </row>
    <row r="17" spans="1:1" x14ac:dyDescent="0.25">
      <c r="A17" s="18"/>
    </row>
    <row r="18" spans="1:1" x14ac:dyDescent="0.25">
      <c r="A18" s="18"/>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C11" sqref="C11"/>
    </sheetView>
  </sheetViews>
  <sheetFormatPr defaultRowHeight="15" x14ac:dyDescent="0.25"/>
  <cols>
    <col min="1" max="1" width="22.140625" customWidth="1"/>
    <col min="2" max="3" width="12.7109375" bestFit="1" customWidth="1"/>
  </cols>
  <sheetData>
    <row r="1" spans="1:3" ht="30" x14ac:dyDescent="0.25">
      <c r="B1" s="19" t="s">
        <v>45</v>
      </c>
      <c r="C1" s="19" t="s">
        <v>46</v>
      </c>
    </row>
    <row r="2" spans="1:3" x14ac:dyDescent="0.25">
      <c r="A2" s="18" t="s">
        <v>47</v>
      </c>
      <c r="B2" s="27">
        <v>1783457850</v>
      </c>
      <c r="C2" s="27">
        <v>2318746019</v>
      </c>
    </row>
    <row r="3" spans="1:3" x14ac:dyDescent="0.25">
      <c r="A3" s="18" t="s">
        <v>48</v>
      </c>
      <c r="B3" s="27">
        <v>372876515</v>
      </c>
      <c r="C3" s="27">
        <v>518255899</v>
      </c>
    </row>
    <row r="4" spans="1:3" x14ac:dyDescent="0.25">
      <c r="A4" s="18" t="s">
        <v>40</v>
      </c>
      <c r="B4" s="27">
        <v>490313297</v>
      </c>
      <c r="C4" s="27">
        <v>711341866</v>
      </c>
    </row>
    <row r="5" spans="1:3" x14ac:dyDescent="0.25">
      <c r="A5" s="18" t="s">
        <v>44</v>
      </c>
      <c r="B5" s="27">
        <v>511387216</v>
      </c>
      <c r="C5" s="27">
        <v>686377103</v>
      </c>
    </row>
    <row r="6" spans="1:3" ht="30" x14ac:dyDescent="0.25">
      <c r="A6" s="18" t="s">
        <v>39</v>
      </c>
      <c r="B6" s="28">
        <f>B2/SUM(B3:B5)</f>
        <v>1.2974593738081879</v>
      </c>
      <c r="C6" s="28">
        <f>C2/SUM(C3:C5)</f>
        <v>1.2102173456066438</v>
      </c>
    </row>
    <row r="7" spans="1:3" x14ac:dyDescent="0.25">
      <c r="A7" s="18"/>
      <c r="B7" s="27"/>
      <c r="C7" s="27"/>
    </row>
    <row r="8" spans="1:3" x14ac:dyDescent="0.25">
      <c r="A8" s="18"/>
      <c r="B8" s="27"/>
      <c r="C8" s="27"/>
    </row>
    <row r="9" spans="1:3" x14ac:dyDescent="0.25">
      <c r="A9" s="18"/>
      <c r="B9" s="27"/>
      <c r="C9" s="27"/>
    </row>
    <row r="10" spans="1:3" x14ac:dyDescent="0.25">
      <c r="A10" s="18"/>
      <c r="B10" s="27"/>
      <c r="C10" s="27"/>
    </row>
    <row r="11" spans="1:3" x14ac:dyDescent="0.25">
      <c r="A11" s="18"/>
      <c r="B11" s="27"/>
      <c r="C11" s="27"/>
    </row>
    <row r="12" spans="1:3" x14ac:dyDescent="0.25">
      <c r="A12" s="18"/>
      <c r="B12" s="27"/>
      <c r="C12" s="27"/>
    </row>
    <row r="13" spans="1:3" x14ac:dyDescent="0.25">
      <c r="A13" s="18"/>
      <c r="B13" s="27"/>
      <c r="C13" s="27"/>
    </row>
    <row r="14" spans="1:3" x14ac:dyDescent="0.25">
      <c r="A14" s="18"/>
      <c r="B14" s="27"/>
      <c r="C14" s="27"/>
    </row>
    <row r="15" spans="1:3" x14ac:dyDescent="0.25">
      <c r="B15" s="27"/>
      <c r="C15" s="27"/>
    </row>
    <row r="16" spans="1:3" x14ac:dyDescent="0.25">
      <c r="B16" s="27"/>
      <c r="C16" s="27"/>
    </row>
    <row r="17" spans="2:3" x14ac:dyDescent="0.25">
      <c r="B17" s="27"/>
      <c r="C17" s="27"/>
    </row>
    <row r="18" spans="2:3" x14ac:dyDescent="0.25">
      <c r="B18" s="27"/>
      <c r="C18" s="27"/>
    </row>
    <row r="19" spans="2:3" x14ac:dyDescent="0.25">
      <c r="B19" s="27"/>
      <c r="C19" s="27"/>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I18" sqref="I18"/>
    </sheetView>
  </sheetViews>
  <sheetFormatPr defaultRowHeight="15" x14ac:dyDescent="0.25"/>
  <cols>
    <col min="1" max="1" width="18" customWidth="1"/>
    <col min="2" max="2" width="11.140625" bestFit="1" customWidth="1"/>
    <col min="3" max="3" width="11" customWidth="1"/>
    <col min="6" max="6" width="15.28515625" bestFit="1" customWidth="1"/>
    <col min="7" max="7" width="11.140625" bestFit="1" customWidth="1"/>
  </cols>
  <sheetData>
    <row r="1" spans="1:7" x14ac:dyDescent="0.25">
      <c r="B1" s="2" t="s">
        <v>49</v>
      </c>
      <c r="C1" s="2" t="s">
        <v>49</v>
      </c>
      <c r="G1" s="2" t="s">
        <v>53</v>
      </c>
    </row>
    <row r="2" spans="1:7" x14ac:dyDescent="0.25">
      <c r="A2" s="18" t="s">
        <v>34</v>
      </c>
      <c r="B2" s="3">
        <v>90</v>
      </c>
      <c r="C2" s="3">
        <v>180</v>
      </c>
      <c r="F2" s="18" t="s">
        <v>34</v>
      </c>
      <c r="G2" s="3"/>
    </row>
    <row r="3" spans="1:7" x14ac:dyDescent="0.25">
      <c r="A3" t="s">
        <v>35</v>
      </c>
      <c r="B3" s="3">
        <v>15</v>
      </c>
      <c r="C3" s="3">
        <v>15</v>
      </c>
      <c r="F3" t="s">
        <v>35</v>
      </c>
      <c r="G3" s="3"/>
    </row>
    <row r="4" spans="1:7" x14ac:dyDescent="0.25">
      <c r="A4" t="s">
        <v>36</v>
      </c>
      <c r="B4" s="3">
        <v>40</v>
      </c>
      <c r="C4" s="3">
        <v>40</v>
      </c>
      <c r="F4" t="s">
        <v>36</v>
      </c>
      <c r="G4" s="3"/>
    </row>
    <row r="5" spans="1:7" ht="30" x14ac:dyDescent="0.25">
      <c r="A5" s="18" t="s">
        <v>37</v>
      </c>
      <c r="B5" s="3">
        <v>25</v>
      </c>
      <c r="C5" s="3">
        <v>25</v>
      </c>
      <c r="F5" s="18" t="s">
        <v>37</v>
      </c>
      <c r="G5" s="3"/>
    </row>
    <row r="6" spans="1:7" x14ac:dyDescent="0.25">
      <c r="A6" t="s">
        <v>48</v>
      </c>
      <c r="B6" s="24">
        <f>PRODUCT(B2:B5)</f>
        <v>1350000</v>
      </c>
      <c r="C6" s="24">
        <f>PRODUCT(C2:C5)</f>
        <v>2700000</v>
      </c>
      <c r="F6" t="s">
        <v>48</v>
      </c>
      <c r="G6" s="24">
        <f>PRODUCT(G2:G5)</f>
        <v>0</v>
      </c>
    </row>
    <row r="7" spans="1:7" x14ac:dyDescent="0.25">
      <c r="A7" s="18" t="s">
        <v>50</v>
      </c>
      <c r="B7" s="24">
        <v>1000000</v>
      </c>
      <c r="C7" s="24"/>
      <c r="F7" s="18" t="s">
        <v>50</v>
      </c>
      <c r="G7" s="24"/>
    </row>
    <row r="8" spans="1:7" ht="30" x14ac:dyDescent="0.25">
      <c r="A8" s="18" t="s">
        <v>40</v>
      </c>
      <c r="B8" s="24">
        <v>10000000</v>
      </c>
      <c r="C8" s="24"/>
      <c r="F8" s="18" t="s">
        <v>40</v>
      </c>
      <c r="G8" s="24">
        <v>10000000</v>
      </c>
    </row>
    <row r="9" spans="1:7" x14ac:dyDescent="0.25">
      <c r="A9" s="18" t="s">
        <v>51</v>
      </c>
      <c r="B9" s="24">
        <v>300000</v>
      </c>
      <c r="C9" s="24"/>
      <c r="F9" s="18" t="s">
        <v>51</v>
      </c>
      <c r="G9" s="24"/>
    </row>
    <row r="10" spans="1:7" x14ac:dyDescent="0.25">
      <c r="A10" s="18" t="s">
        <v>19</v>
      </c>
      <c r="B10" s="20">
        <v>15000</v>
      </c>
      <c r="C10" s="20"/>
      <c r="F10" s="18" t="s">
        <v>19</v>
      </c>
      <c r="G10" s="20">
        <v>9500</v>
      </c>
    </row>
    <row r="11" spans="1:7" ht="49.5" customHeight="1" x14ac:dyDescent="0.25">
      <c r="A11" s="18" t="s">
        <v>52</v>
      </c>
      <c r="B11" s="26">
        <f>B10/SUM(B6:C9)*1000</f>
        <v>0.9771986970684039</v>
      </c>
      <c r="C11" s="26"/>
      <c r="F11" s="18" t="s">
        <v>52</v>
      </c>
      <c r="G11" s="26">
        <f>G10/SUM(G6:H9)*1000</f>
        <v>0.95</v>
      </c>
    </row>
    <row r="12" spans="1:7" x14ac:dyDescent="0.25">
      <c r="A12" s="18"/>
    </row>
    <row r="13" spans="1:7" x14ac:dyDescent="0.25">
      <c r="A13" s="18"/>
    </row>
    <row r="14" spans="1:7" x14ac:dyDescent="0.25">
      <c r="A14" s="18"/>
    </row>
    <row r="15" spans="1:7" x14ac:dyDescent="0.25">
      <c r="A15" s="18"/>
    </row>
    <row r="16" spans="1:7" x14ac:dyDescent="0.25">
      <c r="A16" s="18"/>
    </row>
    <row r="17" spans="1:1" x14ac:dyDescent="0.25">
      <c r="A17" s="18"/>
    </row>
    <row r="18" spans="1:1" x14ac:dyDescent="0.25">
      <c r="A18" s="18"/>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topLeftCell="A37" workbookViewId="0">
      <selection activeCell="J31" sqref="J31"/>
    </sheetView>
  </sheetViews>
  <sheetFormatPr defaultRowHeight="15" x14ac:dyDescent="0.25"/>
  <cols>
    <col min="4" max="4" width="12.85546875" customWidth="1"/>
    <col min="7" max="7" width="12" customWidth="1"/>
  </cols>
  <sheetData>
    <row r="1" spans="1:19" ht="15.75" thickBot="1" x14ac:dyDescent="0.3">
      <c r="A1" s="11"/>
      <c r="B1" s="59" t="s">
        <v>12</v>
      </c>
      <c r="C1" s="60"/>
      <c r="D1" s="60"/>
      <c r="E1" s="61"/>
      <c r="F1" s="59" t="s">
        <v>17</v>
      </c>
      <c r="G1" s="60"/>
      <c r="H1" s="60"/>
      <c r="I1" s="61"/>
    </row>
    <row r="2" spans="1:19" ht="15.75" thickBot="1" x14ac:dyDescent="0.3">
      <c r="A2" s="14" t="s">
        <v>0</v>
      </c>
      <c r="B2" s="15" t="s">
        <v>13</v>
      </c>
      <c r="C2" s="16" t="s">
        <v>14</v>
      </c>
      <c r="D2" s="16" t="s">
        <v>15</v>
      </c>
      <c r="E2" s="17" t="s">
        <v>16</v>
      </c>
      <c r="F2" s="15" t="s">
        <v>13</v>
      </c>
      <c r="G2" s="16" t="s">
        <v>14</v>
      </c>
      <c r="H2" s="16" t="s">
        <v>15</v>
      </c>
      <c r="I2" s="17" t="s">
        <v>16</v>
      </c>
      <c r="J2" s="2"/>
      <c r="K2" s="2"/>
      <c r="L2" s="2"/>
      <c r="M2" s="2"/>
      <c r="N2" s="2"/>
      <c r="O2" s="2"/>
      <c r="P2" s="2"/>
      <c r="Q2" s="2"/>
      <c r="R2" s="2"/>
      <c r="S2" s="2"/>
    </row>
    <row r="3" spans="1:19" x14ac:dyDescent="0.25">
      <c r="A3" s="12" t="s">
        <v>1</v>
      </c>
      <c r="B3" s="5">
        <v>35100</v>
      </c>
      <c r="C3" s="6">
        <v>1800</v>
      </c>
      <c r="D3" s="6">
        <v>8780</v>
      </c>
      <c r="E3" s="7">
        <v>20800</v>
      </c>
      <c r="F3" s="5">
        <v>34800</v>
      </c>
      <c r="G3" s="6">
        <v>1780</v>
      </c>
      <c r="H3" s="6">
        <v>8705</v>
      </c>
      <c r="I3" s="7">
        <v>17800</v>
      </c>
    </row>
    <row r="4" spans="1:19" x14ac:dyDescent="0.25">
      <c r="A4" s="12" t="s">
        <v>2</v>
      </c>
      <c r="B4" s="5">
        <v>38200</v>
      </c>
      <c r="C4" s="6">
        <v>1950</v>
      </c>
      <c r="D4" s="6">
        <v>10230</v>
      </c>
      <c r="E4" s="7">
        <v>20600</v>
      </c>
      <c r="F4" s="5">
        <v>37900</v>
      </c>
      <c r="G4" s="6">
        <v>1910</v>
      </c>
      <c r="H4" s="6">
        <v>9670</v>
      </c>
      <c r="I4" s="7">
        <v>20300</v>
      </c>
    </row>
    <row r="5" spans="1:19" x14ac:dyDescent="0.25">
      <c r="A5" s="12" t="s">
        <v>3</v>
      </c>
      <c r="B5" s="5">
        <v>39600</v>
      </c>
      <c r="C5" s="6">
        <v>2000</v>
      </c>
      <c r="D5" s="6">
        <v>10800</v>
      </c>
      <c r="E5" s="7">
        <v>21050</v>
      </c>
      <c r="F5" s="5">
        <v>40300</v>
      </c>
      <c r="G5" s="6">
        <v>2005</v>
      </c>
      <c r="H5" s="6">
        <v>10500</v>
      </c>
      <c r="I5" s="7">
        <v>22100</v>
      </c>
    </row>
    <row r="6" spans="1:19" x14ac:dyDescent="0.25">
      <c r="A6" s="12" t="s">
        <v>4</v>
      </c>
      <c r="B6" s="5">
        <v>41000</v>
      </c>
      <c r="C6" s="6">
        <v>2150</v>
      </c>
      <c r="D6" s="6">
        <v>11170</v>
      </c>
      <c r="E6" s="7">
        <v>23300</v>
      </c>
      <c r="F6" s="5">
        <v>40600</v>
      </c>
      <c r="G6" s="6">
        <v>1990</v>
      </c>
      <c r="H6" s="6">
        <v>10800</v>
      </c>
      <c r="I6" s="7">
        <v>21800</v>
      </c>
    </row>
    <row r="7" spans="1:19" x14ac:dyDescent="0.25">
      <c r="A7" s="12" t="s">
        <v>5</v>
      </c>
      <c r="B7" s="5">
        <v>42900</v>
      </c>
      <c r="C7" s="6">
        <v>2175</v>
      </c>
      <c r="D7" s="6">
        <v>12570</v>
      </c>
      <c r="E7" s="7">
        <v>24300</v>
      </c>
      <c r="F7" s="5">
        <v>42700</v>
      </c>
      <c r="G7" s="6">
        <v>2060</v>
      </c>
      <c r="H7" s="6">
        <v>11600</v>
      </c>
      <c r="I7" s="7">
        <v>21900</v>
      </c>
    </row>
    <row r="8" spans="1:19" x14ac:dyDescent="0.25">
      <c r="A8" s="12" t="s">
        <v>6</v>
      </c>
      <c r="B8" s="5">
        <v>46500</v>
      </c>
      <c r="C8" s="6">
        <v>2325</v>
      </c>
      <c r="D8" s="6">
        <v>12000</v>
      </c>
      <c r="E8" s="7">
        <v>26600</v>
      </c>
      <c r="F8" s="5">
        <v>45800</v>
      </c>
      <c r="G8" s="6">
        <v>2180</v>
      </c>
      <c r="H8" s="6">
        <v>12600</v>
      </c>
      <c r="I8" s="7">
        <v>24100</v>
      </c>
    </row>
    <row r="9" spans="1:19" x14ac:dyDescent="0.25">
      <c r="A9" s="12" t="s">
        <v>7</v>
      </c>
      <c r="B9" s="5">
        <v>47500</v>
      </c>
      <c r="C9" s="6">
        <v>2400</v>
      </c>
      <c r="D9" s="6">
        <v>12100</v>
      </c>
      <c r="E9" s="7">
        <v>24400</v>
      </c>
      <c r="F9" s="5">
        <v>48300</v>
      </c>
      <c r="G9" s="6">
        <v>2260</v>
      </c>
      <c r="H9" s="6">
        <v>13600</v>
      </c>
      <c r="I9" s="7">
        <v>28500</v>
      </c>
    </row>
    <row r="10" spans="1:19" x14ac:dyDescent="0.25">
      <c r="A10" s="12" t="s">
        <v>8</v>
      </c>
      <c r="B10" s="5">
        <v>47900</v>
      </c>
      <c r="C10" s="6">
        <v>2495</v>
      </c>
      <c r="D10" s="6">
        <v>12900</v>
      </c>
      <c r="E10" s="7">
        <v>27600</v>
      </c>
      <c r="F10" s="5">
        <v>48900</v>
      </c>
      <c r="G10" s="6">
        <v>2255</v>
      </c>
      <c r="H10" s="6">
        <v>14050</v>
      </c>
      <c r="I10" s="7">
        <v>27500</v>
      </c>
    </row>
    <row r="11" spans="1:19" x14ac:dyDescent="0.25">
      <c r="A11" s="12" t="s">
        <v>9</v>
      </c>
      <c r="B11" s="5">
        <v>50400</v>
      </c>
      <c r="C11" s="6">
        <v>2520</v>
      </c>
      <c r="D11" s="6">
        <v>13800</v>
      </c>
      <c r="E11" s="7">
        <v>29200</v>
      </c>
      <c r="F11" s="5">
        <v>50200</v>
      </c>
      <c r="G11" s="6">
        <v>2280</v>
      </c>
      <c r="H11" s="6">
        <v>14700</v>
      </c>
      <c r="I11" s="7">
        <v>29700</v>
      </c>
    </row>
    <row r="12" spans="1:19" x14ac:dyDescent="0.25">
      <c r="A12" s="12" t="s">
        <v>10</v>
      </c>
      <c r="B12" s="5">
        <v>53400</v>
      </c>
      <c r="C12" s="6">
        <v>2700</v>
      </c>
      <c r="D12" s="6">
        <v>14500</v>
      </c>
      <c r="E12" s="7">
        <v>31200</v>
      </c>
      <c r="F12" s="5">
        <v>50500</v>
      </c>
      <c r="G12" s="6">
        <v>2260</v>
      </c>
      <c r="H12" s="6">
        <v>15100</v>
      </c>
      <c r="I12" s="7">
        <v>29900</v>
      </c>
    </row>
    <row r="13" spans="1:19" ht="15.75" thickBot="1" x14ac:dyDescent="0.3">
      <c r="A13" s="13" t="s">
        <v>11</v>
      </c>
      <c r="B13" s="8">
        <v>56300</v>
      </c>
      <c r="C13" s="9">
        <v>2900</v>
      </c>
      <c r="D13" s="9">
        <v>15300</v>
      </c>
      <c r="E13" s="10">
        <v>29600</v>
      </c>
      <c r="F13" s="8">
        <v>55100</v>
      </c>
      <c r="G13" s="9">
        <v>2430</v>
      </c>
      <c r="H13" s="9">
        <v>16800</v>
      </c>
      <c r="I13" s="10">
        <v>31000</v>
      </c>
    </row>
    <row r="16" spans="1:19" ht="15.75" thickBot="1" x14ac:dyDescent="0.3"/>
    <row r="17" spans="1:9" ht="15.75" thickBot="1" x14ac:dyDescent="0.3">
      <c r="A17" s="11"/>
      <c r="B17" s="62" t="s">
        <v>12</v>
      </c>
      <c r="C17" s="63"/>
      <c r="D17" s="64"/>
      <c r="E17" s="63" t="s">
        <v>17</v>
      </c>
      <c r="F17" s="63"/>
      <c r="G17" s="64"/>
      <c r="H17" s="30"/>
      <c r="I17" s="30"/>
    </row>
    <row r="18" spans="1:9" ht="30.75" thickBot="1" x14ac:dyDescent="0.3">
      <c r="A18" s="14" t="s">
        <v>0</v>
      </c>
      <c r="B18" s="38" t="s">
        <v>54</v>
      </c>
      <c r="C18" s="39" t="s">
        <v>55</v>
      </c>
      <c r="D18" s="40" t="s">
        <v>56</v>
      </c>
      <c r="E18" s="39" t="s">
        <v>54</v>
      </c>
      <c r="F18" s="39" t="s">
        <v>55</v>
      </c>
      <c r="G18" s="40" t="s">
        <v>56</v>
      </c>
    </row>
    <row r="19" spans="1:9" x14ac:dyDescent="0.25">
      <c r="A19" s="12" t="s">
        <v>1</v>
      </c>
      <c r="B19" s="36">
        <f>B3/C3</f>
        <v>19.5</v>
      </c>
      <c r="C19" s="32">
        <f>B3/D3</f>
        <v>3.9977220956719819</v>
      </c>
      <c r="D19" s="33">
        <f>B3/SUM(C3:E3)</f>
        <v>1.118546845124283</v>
      </c>
      <c r="E19" s="32">
        <f>F3/G3</f>
        <v>19.55056179775281</v>
      </c>
      <c r="F19" s="32">
        <f>F3/H3</f>
        <v>3.9977024698449166</v>
      </c>
      <c r="G19" s="33">
        <f>F3/SUM(G3:I3)</f>
        <v>1.2303340993459431</v>
      </c>
    </row>
    <row r="20" spans="1:9" x14ac:dyDescent="0.25">
      <c r="A20" s="12" t="s">
        <v>2</v>
      </c>
      <c r="B20" s="36">
        <f t="shared" ref="B20:B29" si="0">B4/C4</f>
        <v>19.589743589743591</v>
      </c>
      <c r="C20" s="32">
        <f t="shared" ref="C20:C29" si="1">B4/D4</f>
        <v>3.7341153470185726</v>
      </c>
      <c r="D20" s="33">
        <f t="shared" ref="D20:D29" si="2">B4/SUM(C4:E4)</f>
        <v>1.1653447223917022</v>
      </c>
      <c r="E20" s="32">
        <f t="shared" ref="E20:E29" si="3">F4/G4</f>
        <v>19.842931937172775</v>
      </c>
      <c r="F20" s="32">
        <f t="shared" ref="F20:F29" si="4">F4/H4</f>
        <v>3.9193381592554291</v>
      </c>
      <c r="G20" s="33">
        <f t="shared" ref="G20:G29" si="5">F4/SUM(G4:I4)</f>
        <v>1.1888331242158092</v>
      </c>
    </row>
    <row r="21" spans="1:9" x14ac:dyDescent="0.25">
      <c r="A21" s="12" t="s">
        <v>3</v>
      </c>
      <c r="B21" s="36">
        <f t="shared" si="0"/>
        <v>19.8</v>
      </c>
      <c r="C21" s="32">
        <f t="shared" si="1"/>
        <v>3.6666666666666665</v>
      </c>
      <c r="D21" s="33">
        <f t="shared" si="2"/>
        <v>1.1698670605612997</v>
      </c>
      <c r="E21" s="32">
        <f t="shared" si="3"/>
        <v>20.099750623441395</v>
      </c>
      <c r="F21" s="32">
        <f t="shared" si="4"/>
        <v>3.8380952380952382</v>
      </c>
      <c r="G21" s="33">
        <f t="shared" si="5"/>
        <v>1.1645715937003323</v>
      </c>
    </row>
    <row r="22" spans="1:9" x14ac:dyDescent="0.25">
      <c r="A22" s="12" t="s">
        <v>4</v>
      </c>
      <c r="B22" s="36">
        <f t="shared" si="0"/>
        <v>19.069767441860463</v>
      </c>
      <c r="C22" s="32">
        <f t="shared" si="1"/>
        <v>3.6705461056401076</v>
      </c>
      <c r="D22" s="33">
        <f t="shared" si="2"/>
        <v>1.119606772255598</v>
      </c>
      <c r="E22" s="32">
        <f t="shared" si="3"/>
        <v>20.402010050251256</v>
      </c>
      <c r="F22" s="32">
        <f t="shared" si="4"/>
        <v>3.7592592592592591</v>
      </c>
      <c r="G22" s="33">
        <f t="shared" si="5"/>
        <v>1.1737496386238797</v>
      </c>
    </row>
    <row r="23" spans="1:9" x14ac:dyDescent="0.25">
      <c r="A23" s="12" t="s">
        <v>5</v>
      </c>
      <c r="B23" s="36">
        <f t="shared" si="0"/>
        <v>19.724137931034484</v>
      </c>
      <c r="C23" s="32">
        <f t="shared" si="1"/>
        <v>3.4128878281622912</v>
      </c>
      <c r="D23" s="33">
        <f t="shared" si="2"/>
        <v>1.098732232039954</v>
      </c>
      <c r="E23" s="32">
        <f t="shared" si="3"/>
        <v>20.728155339805824</v>
      </c>
      <c r="F23" s="32">
        <f t="shared" si="4"/>
        <v>3.6810344827586206</v>
      </c>
      <c r="G23" s="33">
        <f t="shared" si="5"/>
        <v>1.2007874015748032</v>
      </c>
    </row>
    <row r="24" spans="1:9" x14ac:dyDescent="0.25">
      <c r="A24" s="12" t="s">
        <v>6</v>
      </c>
      <c r="B24" s="36">
        <f t="shared" si="0"/>
        <v>20</v>
      </c>
      <c r="C24" s="32">
        <f t="shared" si="1"/>
        <v>3.875</v>
      </c>
      <c r="D24" s="33">
        <f t="shared" si="2"/>
        <v>1.1362248014660965</v>
      </c>
      <c r="E24" s="32">
        <f t="shared" si="3"/>
        <v>21.009174311926607</v>
      </c>
      <c r="F24" s="32">
        <f t="shared" si="4"/>
        <v>3.6349206349206349</v>
      </c>
      <c r="G24" s="33">
        <f t="shared" si="5"/>
        <v>1.1779835390946503</v>
      </c>
    </row>
    <row r="25" spans="1:9" x14ac:dyDescent="0.25">
      <c r="A25" s="12" t="s">
        <v>7</v>
      </c>
      <c r="B25" s="36">
        <f t="shared" si="0"/>
        <v>19.791666666666668</v>
      </c>
      <c r="C25" s="32">
        <f t="shared" si="1"/>
        <v>3.9256198347107438</v>
      </c>
      <c r="D25" s="33">
        <f t="shared" si="2"/>
        <v>1.2210796915167095</v>
      </c>
      <c r="E25" s="32">
        <f t="shared" si="3"/>
        <v>21.371681415929203</v>
      </c>
      <c r="F25" s="32">
        <f t="shared" si="4"/>
        <v>3.5514705882352939</v>
      </c>
      <c r="G25" s="33">
        <f t="shared" si="5"/>
        <v>1.0888187556357078</v>
      </c>
    </row>
    <row r="26" spans="1:9" x14ac:dyDescent="0.25">
      <c r="A26" s="12" t="s">
        <v>8</v>
      </c>
      <c r="B26" s="36">
        <f t="shared" si="0"/>
        <v>19.198396793587175</v>
      </c>
      <c r="C26" s="32">
        <f t="shared" si="1"/>
        <v>3.7131782945736433</v>
      </c>
      <c r="D26" s="33">
        <f t="shared" si="2"/>
        <v>1.1140830329108036</v>
      </c>
      <c r="E26" s="32">
        <f t="shared" si="3"/>
        <v>21.685144124168513</v>
      </c>
      <c r="F26" s="32">
        <f t="shared" si="4"/>
        <v>3.4804270462633453</v>
      </c>
      <c r="G26" s="33">
        <f t="shared" si="5"/>
        <v>1.1163109234105695</v>
      </c>
    </row>
    <row r="27" spans="1:9" x14ac:dyDescent="0.25">
      <c r="A27" s="12" t="s">
        <v>9</v>
      </c>
      <c r="B27" s="36">
        <f t="shared" si="0"/>
        <v>20</v>
      </c>
      <c r="C27" s="32">
        <f t="shared" si="1"/>
        <v>3.652173913043478</v>
      </c>
      <c r="D27" s="33">
        <f t="shared" si="2"/>
        <v>1.1072056239015817</v>
      </c>
      <c r="E27" s="32">
        <f t="shared" si="3"/>
        <v>22.017543859649123</v>
      </c>
      <c r="F27" s="32">
        <f t="shared" si="4"/>
        <v>3.4149659863945576</v>
      </c>
      <c r="G27" s="33">
        <f t="shared" si="5"/>
        <v>1.0754070265638389</v>
      </c>
    </row>
    <row r="28" spans="1:9" x14ac:dyDescent="0.25">
      <c r="A28" s="12" t="s">
        <v>10</v>
      </c>
      <c r="B28" s="36">
        <f t="shared" si="0"/>
        <v>19.777777777777779</v>
      </c>
      <c r="C28" s="32">
        <f t="shared" si="1"/>
        <v>3.682758620689655</v>
      </c>
      <c r="D28" s="33">
        <f t="shared" si="2"/>
        <v>1.1033057851239669</v>
      </c>
      <c r="E28" s="32">
        <f t="shared" si="3"/>
        <v>22.345132743362832</v>
      </c>
      <c r="F28" s="32">
        <f t="shared" si="4"/>
        <v>3.3443708609271523</v>
      </c>
      <c r="G28" s="33">
        <f t="shared" si="5"/>
        <v>1.068556919170546</v>
      </c>
    </row>
    <row r="29" spans="1:9" ht="15.75" thickBot="1" x14ac:dyDescent="0.3">
      <c r="A29" s="13" t="s">
        <v>11</v>
      </c>
      <c r="B29" s="37">
        <f t="shared" si="0"/>
        <v>19.413793103448278</v>
      </c>
      <c r="C29" s="34">
        <f t="shared" si="1"/>
        <v>3.6797385620915031</v>
      </c>
      <c r="D29" s="35">
        <f t="shared" si="2"/>
        <v>1.1778242677824269</v>
      </c>
      <c r="E29" s="34">
        <f t="shared" si="3"/>
        <v>22.674897119341562</v>
      </c>
      <c r="F29" s="34">
        <f t="shared" si="4"/>
        <v>3.2797619047619047</v>
      </c>
      <c r="G29" s="35">
        <f t="shared" si="5"/>
        <v>1.0969540115468843</v>
      </c>
    </row>
    <row r="33" spans="1:3" x14ac:dyDescent="0.25">
      <c r="A33" s="42" t="s">
        <v>59</v>
      </c>
    </row>
    <row r="34" spans="1:3" ht="30" x14ac:dyDescent="0.25">
      <c r="A34" s="4" t="s">
        <v>0</v>
      </c>
      <c r="B34" s="31" t="s">
        <v>57</v>
      </c>
      <c r="C34" s="31" t="s">
        <v>58</v>
      </c>
    </row>
    <row r="35" spans="1:3" x14ac:dyDescent="0.25">
      <c r="A35" s="29" t="s">
        <v>1</v>
      </c>
      <c r="B35" s="41">
        <v>19.5</v>
      </c>
      <c r="C35" s="32">
        <f>E19</f>
        <v>19.55056179775281</v>
      </c>
    </row>
    <row r="36" spans="1:3" x14ac:dyDescent="0.25">
      <c r="A36" s="29" t="s">
        <v>2</v>
      </c>
      <c r="B36" s="41">
        <v>19.589743589743591</v>
      </c>
      <c r="C36" s="32">
        <v>19.842931937172775</v>
      </c>
    </row>
    <row r="37" spans="1:3" x14ac:dyDescent="0.25">
      <c r="A37" s="29" t="s">
        <v>3</v>
      </c>
      <c r="B37" s="41">
        <v>19.8</v>
      </c>
      <c r="C37" s="32">
        <v>20.099750623441395</v>
      </c>
    </row>
    <row r="38" spans="1:3" x14ac:dyDescent="0.25">
      <c r="A38" s="29" t="s">
        <v>4</v>
      </c>
      <c r="B38" s="41">
        <v>19.069767441860463</v>
      </c>
      <c r="C38" s="32">
        <v>20.402010050251256</v>
      </c>
    </row>
    <row r="39" spans="1:3" x14ac:dyDescent="0.25">
      <c r="A39" s="29" t="s">
        <v>5</v>
      </c>
      <c r="B39" s="41">
        <v>19.724137931034484</v>
      </c>
      <c r="C39" s="32">
        <v>20.728155339805824</v>
      </c>
    </row>
    <row r="40" spans="1:3" x14ac:dyDescent="0.25">
      <c r="A40" s="29" t="s">
        <v>6</v>
      </c>
      <c r="B40" s="41">
        <v>20</v>
      </c>
      <c r="C40" s="32">
        <v>21.009174311926607</v>
      </c>
    </row>
    <row r="41" spans="1:3" x14ac:dyDescent="0.25">
      <c r="A41" s="29" t="s">
        <v>7</v>
      </c>
      <c r="B41" s="41">
        <v>19.791666666666668</v>
      </c>
      <c r="C41" s="32">
        <v>21.371681415929203</v>
      </c>
    </row>
    <row r="42" spans="1:3" x14ac:dyDescent="0.25">
      <c r="A42" s="29" t="s">
        <v>8</v>
      </c>
      <c r="B42" s="41">
        <v>19.198396793587175</v>
      </c>
      <c r="C42" s="32">
        <v>21.685144124168513</v>
      </c>
    </row>
    <row r="43" spans="1:3" x14ac:dyDescent="0.25">
      <c r="A43" s="29" t="s">
        <v>9</v>
      </c>
      <c r="B43" s="41">
        <v>20</v>
      </c>
      <c r="C43" s="32">
        <v>22.017543859649123</v>
      </c>
    </row>
    <row r="44" spans="1:3" x14ac:dyDescent="0.25">
      <c r="A44" s="29" t="s">
        <v>10</v>
      </c>
      <c r="B44" s="41">
        <v>19.777777777777779</v>
      </c>
      <c r="C44" s="32">
        <v>22.345132743362832</v>
      </c>
    </row>
    <row r="45" spans="1:3" x14ac:dyDescent="0.25">
      <c r="A45" s="29" t="s">
        <v>11</v>
      </c>
      <c r="B45" s="41">
        <v>19.413793103448278</v>
      </c>
      <c r="C45" s="32">
        <v>22.674897119341562</v>
      </c>
    </row>
    <row r="46" spans="1:3" x14ac:dyDescent="0.25">
      <c r="A46" s="29"/>
      <c r="B46" s="29"/>
      <c r="C46" s="29"/>
    </row>
    <row r="49" spans="1:3" x14ac:dyDescent="0.25">
      <c r="A49" s="42" t="s">
        <v>60</v>
      </c>
    </row>
    <row r="50" spans="1:3" ht="30" x14ac:dyDescent="0.25">
      <c r="A50" s="4" t="s">
        <v>0</v>
      </c>
      <c r="B50" s="31" t="s">
        <v>61</v>
      </c>
      <c r="C50" s="31" t="s">
        <v>62</v>
      </c>
    </row>
    <row r="51" spans="1:3" x14ac:dyDescent="0.25">
      <c r="A51" s="29" t="s">
        <v>1</v>
      </c>
      <c r="B51" s="41">
        <f>C19</f>
        <v>3.9977220956719819</v>
      </c>
      <c r="C51" s="32">
        <f>F19</f>
        <v>3.9977024698449166</v>
      </c>
    </row>
    <row r="52" spans="1:3" x14ac:dyDescent="0.25">
      <c r="A52" s="29" t="s">
        <v>2</v>
      </c>
      <c r="B52" s="41">
        <f t="shared" ref="B52:B61" si="6">C20</f>
        <v>3.7341153470185726</v>
      </c>
      <c r="C52" s="32">
        <f t="shared" ref="C52:C61" si="7">F20</f>
        <v>3.9193381592554291</v>
      </c>
    </row>
    <row r="53" spans="1:3" x14ac:dyDescent="0.25">
      <c r="A53" s="29" t="s">
        <v>3</v>
      </c>
      <c r="B53" s="41">
        <f t="shared" si="6"/>
        <v>3.6666666666666665</v>
      </c>
      <c r="C53" s="32">
        <f t="shared" si="7"/>
        <v>3.8380952380952382</v>
      </c>
    </row>
    <row r="54" spans="1:3" x14ac:dyDescent="0.25">
      <c r="A54" s="29" t="s">
        <v>4</v>
      </c>
      <c r="B54" s="41">
        <f t="shared" si="6"/>
        <v>3.6705461056401076</v>
      </c>
      <c r="C54" s="32">
        <f t="shared" si="7"/>
        <v>3.7592592592592591</v>
      </c>
    </row>
    <row r="55" spans="1:3" x14ac:dyDescent="0.25">
      <c r="A55" s="29" t="s">
        <v>5</v>
      </c>
      <c r="B55" s="41">
        <f t="shared" si="6"/>
        <v>3.4128878281622912</v>
      </c>
      <c r="C55" s="32">
        <f t="shared" si="7"/>
        <v>3.6810344827586206</v>
      </c>
    </row>
    <row r="56" spans="1:3" x14ac:dyDescent="0.25">
      <c r="A56" s="29" t="s">
        <v>6</v>
      </c>
      <c r="B56" s="41">
        <f t="shared" si="6"/>
        <v>3.875</v>
      </c>
      <c r="C56" s="32">
        <f t="shared" si="7"/>
        <v>3.6349206349206349</v>
      </c>
    </row>
    <row r="57" spans="1:3" x14ac:dyDescent="0.25">
      <c r="A57" s="29" t="s">
        <v>7</v>
      </c>
      <c r="B57" s="41">
        <f t="shared" si="6"/>
        <v>3.9256198347107438</v>
      </c>
      <c r="C57" s="32">
        <f t="shared" si="7"/>
        <v>3.5514705882352939</v>
      </c>
    </row>
    <row r="58" spans="1:3" x14ac:dyDescent="0.25">
      <c r="A58" s="29" t="s">
        <v>8</v>
      </c>
      <c r="B58" s="41">
        <f t="shared" si="6"/>
        <v>3.7131782945736433</v>
      </c>
      <c r="C58" s="32">
        <f t="shared" si="7"/>
        <v>3.4804270462633453</v>
      </c>
    </row>
    <row r="59" spans="1:3" x14ac:dyDescent="0.25">
      <c r="A59" s="29" t="s">
        <v>9</v>
      </c>
      <c r="B59" s="41">
        <f t="shared" si="6"/>
        <v>3.652173913043478</v>
      </c>
      <c r="C59" s="32">
        <f t="shared" si="7"/>
        <v>3.4149659863945576</v>
      </c>
    </row>
    <row r="60" spans="1:3" x14ac:dyDescent="0.25">
      <c r="A60" s="29" t="s">
        <v>10</v>
      </c>
      <c r="B60" s="41">
        <f t="shared" si="6"/>
        <v>3.682758620689655</v>
      </c>
      <c r="C60" s="32">
        <f t="shared" si="7"/>
        <v>3.3443708609271523</v>
      </c>
    </row>
    <row r="61" spans="1:3" x14ac:dyDescent="0.25">
      <c r="A61" s="29" t="s">
        <v>11</v>
      </c>
      <c r="B61" s="41">
        <f t="shared" si="6"/>
        <v>3.6797385620915031</v>
      </c>
      <c r="C61" s="32">
        <f t="shared" si="7"/>
        <v>3.2797619047619047</v>
      </c>
    </row>
    <row r="67" spans="1:3" x14ac:dyDescent="0.25">
      <c r="A67" s="42" t="s">
        <v>63</v>
      </c>
    </row>
    <row r="68" spans="1:3" ht="30" x14ac:dyDescent="0.25">
      <c r="A68" s="4" t="s">
        <v>0</v>
      </c>
      <c r="B68" s="31" t="s">
        <v>64</v>
      </c>
      <c r="C68" s="31" t="s">
        <v>65</v>
      </c>
    </row>
    <row r="69" spans="1:3" x14ac:dyDescent="0.25">
      <c r="A69" s="29" t="s">
        <v>1</v>
      </c>
      <c r="B69" s="41">
        <f>D19</f>
        <v>1.118546845124283</v>
      </c>
      <c r="C69" s="32">
        <f>G19</f>
        <v>1.2303340993459431</v>
      </c>
    </row>
    <row r="70" spans="1:3" x14ac:dyDescent="0.25">
      <c r="A70" s="29" t="s">
        <v>2</v>
      </c>
      <c r="B70" s="41">
        <f t="shared" ref="B70:B79" si="8">D20</f>
        <v>1.1653447223917022</v>
      </c>
      <c r="C70" s="32">
        <f t="shared" ref="C70:C79" si="9">G20</f>
        <v>1.1888331242158092</v>
      </c>
    </row>
    <row r="71" spans="1:3" x14ac:dyDescent="0.25">
      <c r="A71" s="29" t="s">
        <v>3</v>
      </c>
      <c r="B71" s="41">
        <f t="shared" si="8"/>
        <v>1.1698670605612997</v>
      </c>
      <c r="C71" s="32">
        <f t="shared" si="9"/>
        <v>1.1645715937003323</v>
      </c>
    </row>
    <row r="72" spans="1:3" x14ac:dyDescent="0.25">
      <c r="A72" s="29" t="s">
        <v>4</v>
      </c>
      <c r="B72" s="41">
        <f t="shared" si="8"/>
        <v>1.119606772255598</v>
      </c>
      <c r="C72" s="32">
        <f t="shared" si="9"/>
        <v>1.1737496386238797</v>
      </c>
    </row>
    <row r="73" spans="1:3" x14ac:dyDescent="0.25">
      <c r="A73" s="29" t="s">
        <v>5</v>
      </c>
      <c r="B73" s="41">
        <f t="shared" si="8"/>
        <v>1.098732232039954</v>
      </c>
      <c r="C73" s="32">
        <f t="shared" si="9"/>
        <v>1.2007874015748032</v>
      </c>
    </row>
    <row r="74" spans="1:3" x14ac:dyDescent="0.25">
      <c r="A74" s="29" t="s">
        <v>6</v>
      </c>
      <c r="B74" s="41">
        <f t="shared" si="8"/>
        <v>1.1362248014660965</v>
      </c>
      <c r="C74" s="32">
        <f t="shared" si="9"/>
        <v>1.1779835390946503</v>
      </c>
    </row>
    <row r="75" spans="1:3" x14ac:dyDescent="0.25">
      <c r="A75" s="29" t="s">
        <v>7</v>
      </c>
      <c r="B75" s="41">
        <f t="shared" si="8"/>
        <v>1.2210796915167095</v>
      </c>
      <c r="C75" s="32">
        <f t="shared" si="9"/>
        <v>1.0888187556357078</v>
      </c>
    </row>
    <row r="76" spans="1:3" x14ac:dyDescent="0.25">
      <c r="A76" s="29" t="s">
        <v>8</v>
      </c>
      <c r="B76" s="41">
        <f t="shared" si="8"/>
        <v>1.1140830329108036</v>
      </c>
      <c r="C76" s="32">
        <f t="shared" si="9"/>
        <v>1.1163109234105695</v>
      </c>
    </row>
    <row r="77" spans="1:3" x14ac:dyDescent="0.25">
      <c r="A77" s="29" t="s">
        <v>9</v>
      </c>
      <c r="B77" s="41">
        <f t="shared" si="8"/>
        <v>1.1072056239015817</v>
      </c>
      <c r="C77" s="32">
        <f t="shared" si="9"/>
        <v>1.0754070265638389</v>
      </c>
    </row>
    <row r="78" spans="1:3" x14ac:dyDescent="0.25">
      <c r="A78" s="29" t="s">
        <v>10</v>
      </c>
      <c r="B78" s="41">
        <f t="shared" si="8"/>
        <v>1.1033057851239669</v>
      </c>
      <c r="C78" s="32">
        <f t="shared" si="9"/>
        <v>1.068556919170546</v>
      </c>
    </row>
    <row r="79" spans="1:3" x14ac:dyDescent="0.25">
      <c r="A79" s="29" t="s">
        <v>11</v>
      </c>
      <c r="B79" s="41">
        <f t="shared" si="8"/>
        <v>1.1778242677824269</v>
      </c>
      <c r="C79" s="32">
        <f t="shared" si="9"/>
        <v>1.0969540115468843</v>
      </c>
    </row>
  </sheetData>
  <mergeCells count="4">
    <mergeCell ref="B1:E1"/>
    <mergeCell ref="F1:I1"/>
    <mergeCell ref="B17:D17"/>
    <mergeCell ref="E17:G1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topLeftCell="A22" workbookViewId="0">
      <selection activeCell="U43" sqref="U43"/>
    </sheetView>
  </sheetViews>
  <sheetFormatPr defaultRowHeight="15" x14ac:dyDescent="0.25"/>
  <cols>
    <col min="4" max="4" width="12.85546875" customWidth="1"/>
    <col min="7" max="7" width="12" customWidth="1"/>
    <col min="13" max="13" width="13.140625" customWidth="1"/>
    <col min="16" max="16" width="13.42578125" customWidth="1"/>
  </cols>
  <sheetData>
    <row r="1" spans="1:19" ht="15.75" thickBot="1" x14ac:dyDescent="0.3">
      <c r="A1" s="11"/>
      <c r="B1" s="59" t="s">
        <v>12</v>
      </c>
      <c r="C1" s="60"/>
      <c r="D1" s="60"/>
      <c r="E1" s="61"/>
      <c r="F1" s="59" t="s">
        <v>17</v>
      </c>
      <c r="G1" s="60"/>
      <c r="H1" s="60"/>
      <c r="I1" s="61"/>
    </row>
    <row r="2" spans="1:19" ht="15.75" thickBot="1" x14ac:dyDescent="0.3">
      <c r="A2" s="14" t="s">
        <v>0</v>
      </c>
      <c r="B2" s="15" t="s">
        <v>13</v>
      </c>
      <c r="C2" s="16" t="s">
        <v>14</v>
      </c>
      <c r="D2" s="16" t="s">
        <v>15</v>
      </c>
      <c r="E2" s="17" t="s">
        <v>16</v>
      </c>
      <c r="F2" s="15" t="s">
        <v>13</v>
      </c>
      <c r="G2" s="16" t="s">
        <v>14</v>
      </c>
      <c r="H2" s="16" t="s">
        <v>15</v>
      </c>
      <c r="I2" s="17" t="s">
        <v>16</v>
      </c>
      <c r="J2" s="2"/>
      <c r="K2" s="2"/>
      <c r="L2" s="2"/>
      <c r="M2" s="2"/>
      <c r="N2" s="2"/>
      <c r="O2" s="2"/>
      <c r="P2" s="2"/>
      <c r="Q2" s="2"/>
      <c r="R2" s="2"/>
      <c r="S2" s="2"/>
    </row>
    <row r="3" spans="1:19" x14ac:dyDescent="0.25">
      <c r="A3" s="12" t="s">
        <v>1</v>
      </c>
      <c r="B3" s="5">
        <v>35100</v>
      </c>
      <c r="C3" s="6">
        <v>1800</v>
      </c>
      <c r="D3" s="6">
        <v>8780</v>
      </c>
      <c r="E3" s="7">
        <v>20800</v>
      </c>
      <c r="F3" s="5">
        <v>34800</v>
      </c>
      <c r="G3" s="6">
        <v>1780</v>
      </c>
      <c r="H3" s="6">
        <v>8705</v>
      </c>
      <c r="I3" s="7">
        <v>17800</v>
      </c>
    </row>
    <row r="4" spans="1:19" x14ac:dyDescent="0.25">
      <c r="A4" s="12" t="s">
        <v>2</v>
      </c>
      <c r="B4" s="5">
        <v>38200</v>
      </c>
      <c r="C4" s="6">
        <v>1950</v>
      </c>
      <c r="D4" s="6">
        <v>10230</v>
      </c>
      <c r="E4" s="7">
        <v>20600</v>
      </c>
      <c r="F4" s="5">
        <v>37900</v>
      </c>
      <c r="G4" s="6">
        <v>1910</v>
      </c>
      <c r="H4" s="6">
        <v>9670</v>
      </c>
      <c r="I4" s="7">
        <v>20300</v>
      </c>
    </row>
    <row r="5" spans="1:19" x14ac:dyDescent="0.25">
      <c r="A5" s="12" t="s">
        <v>3</v>
      </c>
      <c r="B5" s="5">
        <v>39600</v>
      </c>
      <c r="C5" s="6">
        <v>2000</v>
      </c>
      <c r="D5" s="6">
        <v>10800</v>
      </c>
      <c r="E5" s="7">
        <v>21050</v>
      </c>
      <c r="F5" s="5">
        <v>40300</v>
      </c>
      <c r="G5" s="6">
        <v>2005</v>
      </c>
      <c r="H5" s="6">
        <v>10500</v>
      </c>
      <c r="I5" s="7">
        <v>22100</v>
      </c>
    </row>
    <row r="6" spans="1:19" x14ac:dyDescent="0.25">
      <c r="A6" s="12" t="s">
        <v>4</v>
      </c>
      <c r="B6" s="5">
        <v>41000</v>
      </c>
      <c r="C6" s="6">
        <v>2150</v>
      </c>
      <c r="D6" s="6">
        <v>11170</v>
      </c>
      <c r="E6" s="7">
        <v>23300</v>
      </c>
      <c r="F6" s="5">
        <v>40600</v>
      </c>
      <c r="G6" s="6">
        <v>1990</v>
      </c>
      <c r="H6" s="6">
        <v>10800</v>
      </c>
      <c r="I6" s="7">
        <v>21800</v>
      </c>
    </row>
    <row r="7" spans="1:19" x14ac:dyDescent="0.25">
      <c r="A7" s="12" t="s">
        <v>5</v>
      </c>
      <c r="B7" s="5">
        <v>42900</v>
      </c>
      <c r="C7" s="6">
        <v>2175</v>
      </c>
      <c r="D7" s="6">
        <v>12570</v>
      </c>
      <c r="E7" s="7">
        <v>24300</v>
      </c>
      <c r="F7" s="5">
        <v>42700</v>
      </c>
      <c r="G7" s="6">
        <v>2060</v>
      </c>
      <c r="H7" s="6">
        <v>11600</v>
      </c>
      <c r="I7" s="7">
        <v>21900</v>
      </c>
    </row>
    <row r="8" spans="1:19" x14ac:dyDescent="0.25">
      <c r="A8" s="12" t="s">
        <v>6</v>
      </c>
      <c r="B8" s="5">
        <v>46500</v>
      </c>
      <c r="C8" s="6">
        <v>2325</v>
      </c>
      <c r="D8" s="6">
        <v>12000</v>
      </c>
      <c r="E8" s="7">
        <v>26600</v>
      </c>
      <c r="F8" s="5">
        <v>45800</v>
      </c>
      <c r="G8" s="6">
        <v>2180</v>
      </c>
      <c r="H8" s="6">
        <v>12600</v>
      </c>
      <c r="I8" s="7">
        <v>24100</v>
      </c>
    </row>
    <row r="9" spans="1:19" x14ac:dyDescent="0.25">
      <c r="A9" s="12" t="s">
        <v>7</v>
      </c>
      <c r="B9" s="5">
        <v>47500</v>
      </c>
      <c r="C9" s="6">
        <v>2400</v>
      </c>
      <c r="D9" s="6">
        <v>12100</v>
      </c>
      <c r="E9" s="7">
        <v>24400</v>
      </c>
      <c r="F9" s="5">
        <v>48300</v>
      </c>
      <c r="G9" s="6">
        <v>2260</v>
      </c>
      <c r="H9" s="6">
        <v>13600</v>
      </c>
      <c r="I9" s="7">
        <v>28500</v>
      </c>
    </row>
    <row r="10" spans="1:19" x14ac:dyDescent="0.25">
      <c r="A10" s="12" t="s">
        <v>8</v>
      </c>
      <c r="B10" s="5">
        <v>47900</v>
      </c>
      <c r="C10" s="6">
        <v>2495</v>
      </c>
      <c r="D10" s="6">
        <v>12900</v>
      </c>
      <c r="E10" s="7">
        <v>27600</v>
      </c>
      <c r="F10" s="5">
        <v>48900</v>
      </c>
      <c r="G10" s="6">
        <v>2255</v>
      </c>
      <c r="H10" s="6">
        <v>14050</v>
      </c>
      <c r="I10" s="7">
        <v>27500</v>
      </c>
    </row>
    <row r="11" spans="1:19" x14ac:dyDescent="0.25">
      <c r="A11" s="12" t="s">
        <v>9</v>
      </c>
      <c r="B11" s="5">
        <v>50400</v>
      </c>
      <c r="C11" s="6">
        <v>2520</v>
      </c>
      <c r="D11" s="6">
        <v>13800</v>
      </c>
      <c r="E11" s="7">
        <v>29200</v>
      </c>
      <c r="F11" s="5">
        <v>50200</v>
      </c>
      <c r="G11" s="6">
        <v>2280</v>
      </c>
      <c r="H11" s="6">
        <v>14700</v>
      </c>
      <c r="I11" s="7">
        <v>29700</v>
      </c>
    </row>
    <row r="12" spans="1:19" x14ac:dyDescent="0.25">
      <c r="A12" s="12" t="s">
        <v>10</v>
      </c>
      <c r="B12" s="5">
        <v>53400</v>
      </c>
      <c r="C12" s="6">
        <v>2700</v>
      </c>
      <c r="D12" s="6">
        <v>14500</v>
      </c>
      <c r="E12" s="7">
        <v>31200</v>
      </c>
      <c r="F12" s="5">
        <v>50500</v>
      </c>
      <c r="G12" s="6">
        <v>2260</v>
      </c>
      <c r="H12" s="6">
        <v>15100</v>
      </c>
      <c r="I12" s="7">
        <v>29900</v>
      </c>
    </row>
    <row r="13" spans="1:19" ht="15.75" thickBot="1" x14ac:dyDescent="0.3">
      <c r="A13" s="13" t="s">
        <v>11</v>
      </c>
      <c r="B13" s="8">
        <v>56300</v>
      </c>
      <c r="C13" s="9">
        <v>2900</v>
      </c>
      <c r="D13" s="9">
        <v>15300</v>
      </c>
      <c r="E13" s="10">
        <v>29600</v>
      </c>
      <c r="F13" s="8">
        <v>55100</v>
      </c>
      <c r="G13" s="9">
        <v>2430</v>
      </c>
      <c r="H13" s="9">
        <v>16800</v>
      </c>
      <c r="I13" s="10">
        <v>31000</v>
      </c>
    </row>
    <row r="16" spans="1:19" ht="15.75" thickBot="1" x14ac:dyDescent="0.3"/>
    <row r="17" spans="1:16" ht="15.75" thickBot="1" x14ac:dyDescent="0.3">
      <c r="A17" s="11"/>
      <c r="B17" s="62" t="s">
        <v>12</v>
      </c>
      <c r="C17" s="63"/>
      <c r="D17" s="64"/>
      <c r="E17" s="63" t="s">
        <v>17</v>
      </c>
      <c r="F17" s="63"/>
      <c r="G17" s="64"/>
      <c r="H17" s="30"/>
      <c r="I17" s="30"/>
      <c r="J17" s="11"/>
      <c r="K17" s="59" t="s">
        <v>66</v>
      </c>
      <c r="L17" s="60"/>
      <c r="M17" s="61"/>
      <c r="N17" s="60" t="s">
        <v>67</v>
      </c>
      <c r="O17" s="60"/>
      <c r="P17" s="61"/>
    </row>
    <row r="18" spans="1:16" ht="30.75" thickBot="1" x14ac:dyDescent="0.3">
      <c r="A18" s="14" t="s">
        <v>0</v>
      </c>
      <c r="B18" s="38" t="s">
        <v>54</v>
      </c>
      <c r="C18" s="39" t="s">
        <v>55</v>
      </c>
      <c r="D18" s="40" t="s">
        <v>56</v>
      </c>
      <c r="E18" s="39" t="s">
        <v>54</v>
      </c>
      <c r="F18" s="39" t="s">
        <v>55</v>
      </c>
      <c r="G18" s="40" t="s">
        <v>56</v>
      </c>
      <c r="J18" s="14" t="s">
        <v>0</v>
      </c>
      <c r="K18" s="38" t="s">
        <v>54</v>
      </c>
      <c r="L18" s="39" t="s">
        <v>55</v>
      </c>
      <c r="M18" s="40" t="s">
        <v>56</v>
      </c>
      <c r="N18" s="39" t="s">
        <v>54</v>
      </c>
      <c r="O18" s="39" t="s">
        <v>55</v>
      </c>
      <c r="P18" s="40" t="s">
        <v>56</v>
      </c>
    </row>
    <row r="19" spans="1:16" x14ac:dyDescent="0.25">
      <c r="A19" s="12" t="s">
        <v>1</v>
      </c>
      <c r="B19" s="36">
        <f>B3/C3</f>
        <v>19.5</v>
      </c>
      <c r="C19" s="32">
        <f>B3/D3</f>
        <v>3.9977220956719819</v>
      </c>
      <c r="D19" s="33">
        <f>B3/SUM(C3:E3)</f>
        <v>1.118546845124283</v>
      </c>
      <c r="E19" s="32">
        <f>F3/G3</f>
        <v>19.55056179775281</v>
      </c>
      <c r="F19" s="32">
        <f>F3/H3</f>
        <v>3.9977024698449166</v>
      </c>
      <c r="G19" s="33">
        <f>F3/SUM(G3:I3)</f>
        <v>1.2303340993459431</v>
      </c>
      <c r="J19" s="12" t="s">
        <v>1</v>
      </c>
      <c r="K19" s="36"/>
      <c r="L19" s="32"/>
      <c r="M19" s="33"/>
      <c r="N19" s="32"/>
      <c r="O19" s="32"/>
      <c r="P19" s="33"/>
    </row>
    <row r="20" spans="1:16" x14ac:dyDescent="0.25">
      <c r="A20" s="12" t="s">
        <v>2</v>
      </c>
      <c r="B20" s="36">
        <f t="shared" ref="B20:B29" si="0">B4/C4</f>
        <v>19.589743589743591</v>
      </c>
      <c r="C20" s="32">
        <f t="shared" ref="C20:C29" si="1">B4/D4</f>
        <v>3.7341153470185726</v>
      </c>
      <c r="D20" s="33">
        <f t="shared" ref="D20:D29" si="2">B4/SUM(C4:E4)</f>
        <v>1.1653447223917022</v>
      </c>
      <c r="E20" s="32">
        <f t="shared" ref="E20:E29" si="3">F4/G4</f>
        <v>19.842931937172775</v>
      </c>
      <c r="F20" s="32">
        <f t="shared" ref="F20:F29" si="4">F4/H4</f>
        <v>3.9193381592554291</v>
      </c>
      <c r="G20" s="33">
        <f t="shared" ref="G20:G29" si="5">F4/SUM(G4:I4)</f>
        <v>1.1888331242158092</v>
      </c>
      <c r="J20" s="12" t="s">
        <v>2</v>
      </c>
      <c r="K20" s="48">
        <f>(B20-B19)/B19</f>
        <v>4.6022353714662151E-3</v>
      </c>
      <c r="L20" s="43">
        <f t="shared" ref="L20:P20" si="6">(C20-C19)/C19</f>
        <v>-6.5939237982248808E-2</v>
      </c>
      <c r="M20" s="45">
        <f t="shared" si="6"/>
        <v>4.183810224078667E-2</v>
      </c>
      <c r="N20" s="43">
        <f t="shared" si="6"/>
        <v>1.495456460251547E-2</v>
      </c>
      <c r="O20" s="43">
        <f t="shared" si="6"/>
        <v>-1.9602336887399117E-2</v>
      </c>
      <c r="P20" s="45">
        <f t="shared" si="6"/>
        <v>-3.3731467860799877E-2</v>
      </c>
    </row>
    <row r="21" spans="1:16" x14ac:dyDescent="0.25">
      <c r="A21" s="12" t="s">
        <v>3</v>
      </c>
      <c r="B21" s="36">
        <f t="shared" si="0"/>
        <v>19.8</v>
      </c>
      <c r="C21" s="32">
        <f t="shared" si="1"/>
        <v>3.6666666666666665</v>
      </c>
      <c r="D21" s="33">
        <f t="shared" si="2"/>
        <v>1.1698670605612997</v>
      </c>
      <c r="E21" s="32">
        <f t="shared" si="3"/>
        <v>20.099750623441395</v>
      </c>
      <c r="F21" s="32">
        <f t="shared" si="4"/>
        <v>3.8380952380952382</v>
      </c>
      <c r="G21" s="33">
        <f t="shared" si="5"/>
        <v>1.1645715937003323</v>
      </c>
      <c r="J21" s="12" t="s">
        <v>3</v>
      </c>
      <c r="K21" s="48">
        <f t="shared" ref="K21:K29" si="7">(B21-B20)/B20</f>
        <v>1.0732984293193679E-2</v>
      </c>
      <c r="L21" s="43">
        <f t="shared" ref="L21:L29" si="8">(C21-C20)/C20</f>
        <v>-1.8062827225130876E-2</v>
      </c>
      <c r="M21" s="45">
        <f t="shared" ref="M21:M29" si="9">(D21-D20)/D20</f>
        <v>3.8806870471049331E-3</v>
      </c>
      <c r="N21" s="43">
        <f t="shared" ref="N21:N29" si="10">(E21-E20)/E20</f>
        <v>1.2942577592956825E-2</v>
      </c>
      <c r="O21" s="43">
        <f t="shared" ref="O21:O29" si="11">(F21-F20)/F20</f>
        <v>-2.0728734765674019E-2</v>
      </c>
      <c r="P21" s="45">
        <f t="shared" ref="P21:P29" si="12">(G21-G20)/G20</f>
        <v>-2.0407852053651868E-2</v>
      </c>
    </row>
    <row r="22" spans="1:16" x14ac:dyDescent="0.25">
      <c r="A22" s="12" t="s">
        <v>4</v>
      </c>
      <c r="B22" s="36">
        <f t="shared" si="0"/>
        <v>19.069767441860463</v>
      </c>
      <c r="C22" s="32">
        <f t="shared" si="1"/>
        <v>3.6705461056401076</v>
      </c>
      <c r="D22" s="33">
        <f t="shared" si="2"/>
        <v>1.119606772255598</v>
      </c>
      <c r="E22" s="32">
        <f t="shared" si="3"/>
        <v>20.402010050251256</v>
      </c>
      <c r="F22" s="32">
        <f t="shared" si="4"/>
        <v>3.7592592592592591</v>
      </c>
      <c r="G22" s="33">
        <f t="shared" si="5"/>
        <v>1.1737496386238797</v>
      </c>
      <c r="J22" s="12" t="s">
        <v>4</v>
      </c>
      <c r="K22" s="48">
        <f t="shared" si="7"/>
        <v>-3.6880432229269559E-2</v>
      </c>
      <c r="L22" s="43">
        <f t="shared" si="8"/>
        <v>1.0580288109384869E-3</v>
      </c>
      <c r="M22" s="45">
        <f t="shared" si="9"/>
        <v>-4.2962392907777869E-2</v>
      </c>
      <c r="N22" s="43">
        <f t="shared" si="10"/>
        <v>1.5037969001334302E-2</v>
      </c>
      <c r="O22" s="43">
        <f t="shared" si="11"/>
        <v>-2.0540391508133523E-2</v>
      </c>
      <c r="P22" s="45">
        <f t="shared" si="12"/>
        <v>7.8810482525895724E-3</v>
      </c>
    </row>
    <row r="23" spans="1:16" x14ac:dyDescent="0.25">
      <c r="A23" s="12" t="s">
        <v>5</v>
      </c>
      <c r="B23" s="36">
        <f t="shared" si="0"/>
        <v>19.724137931034484</v>
      </c>
      <c r="C23" s="32">
        <f t="shared" si="1"/>
        <v>3.4128878281622912</v>
      </c>
      <c r="D23" s="33">
        <f t="shared" si="2"/>
        <v>1.098732232039954</v>
      </c>
      <c r="E23" s="32">
        <f t="shared" si="3"/>
        <v>20.728155339805824</v>
      </c>
      <c r="F23" s="32">
        <f t="shared" si="4"/>
        <v>3.6810344827586206</v>
      </c>
      <c r="G23" s="33">
        <f t="shared" si="5"/>
        <v>1.2007874015748032</v>
      </c>
      <c r="J23" s="12" t="s">
        <v>5</v>
      </c>
      <c r="K23" s="48">
        <f t="shared" si="7"/>
        <v>3.4314550042052298E-2</v>
      </c>
      <c r="L23" s="43">
        <f t="shared" si="8"/>
        <v>-7.0196169742127057E-2</v>
      </c>
      <c r="M23" s="45">
        <f t="shared" si="9"/>
        <v>-1.8644528358460616E-2</v>
      </c>
      <c r="N23" s="43">
        <f t="shared" si="10"/>
        <v>1.5985939069300223E-2</v>
      </c>
      <c r="O23" s="43">
        <f t="shared" si="11"/>
        <v>-2.0808561236623058E-2</v>
      </c>
      <c r="P23" s="45">
        <f t="shared" si="12"/>
        <v>2.3035374888483864E-2</v>
      </c>
    </row>
    <row r="24" spans="1:16" x14ac:dyDescent="0.25">
      <c r="A24" s="12" t="s">
        <v>6</v>
      </c>
      <c r="B24" s="36">
        <f t="shared" si="0"/>
        <v>20</v>
      </c>
      <c r="C24" s="32">
        <f t="shared" si="1"/>
        <v>3.875</v>
      </c>
      <c r="D24" s="33">
        <f t="shared" si="2"/>
        <v>1.1362248014660965</v>
      </c>
      <c r="E24" s="32">
        <f t="shared" si="3"/>
        <v>21.009174311926607</v>
      </c>
      <c r="F24" s="32">
        <f t="shared" si="4"/>
        <v>3.6349206349206349</v>
      </c>
      <c r="G24" s="33">
        <f t="shared" si="5"/>
        <v>1.1779835390946503</v>
      </c>
      <c r="J24" s="12" t="s">
        <v>6</v>
      </c>
      <c r="K24" s="48">
        <f t="shared" si="7"/>
        <v>1.3986013986013924E-2</v>
      </c>
      <c r="L24" s="43">
        <f t="shared" si="8"/>
        <v>0.1354020979020979</v>
      </c>
      <c r="M24" s="45">
        <f t="shared" si="9"/>
        <v>3.412348189379337E-2</v>
      </c>
      <c r="N24" s="43">
        <f t="shared" si="10"/>
        <v>1.3557355563672456E-2</v>
      </c>
      <c r="O24" s="43">
        <f t="shared" si="11"/>
        <v>-1.252741533771976E-2</v>
      </c>
      <c r="P24" s="45">
        <f t="shared" si="12"/>
        <v>-1.8990757606422482E-2</v>
      </c>
    </row>
    <row r="25" spans="1:16" x14ac:dyDescent="0.25">
      <c r="A25" s="12" t="s">
        <v>7</v>
      </c>
      <c r="B25" s="36">
        <f t="shared" si="0"/>
        <v>19.791666666666668</v>
      </c>
      <c r="C25" s="32">
        <f t="shared" si="1"/>
        <v>3.9256198347107438</v>
      </c>
      <c r="D25" s="33">
        <f t="shared" si="2"/>
        <v>1.2210796915167095</v>
      </c>
      <c r="E25" s="32">
        <f t="shared" si="3"/>
        <v>21.371681415929203</v>
      </c>
      <c r="F25" s="32">
        <f t="shared" si="4"/>
        <v>3.5514705882352939</v>
      </c>
      <c r="G25" s="33">
        <f t="shared" si="5"/>
        <v>1.0888187556357078</v>
      </c>
      <c r="J25" s="12" t="s">
        <v>7</v>
      </c>
      <c r="K25" s="48">
        <f t="shared" si="7"/>
        <v>-1.0416666666666607E-2</v>
      </c>
      <c r="L25" s="43">
        <f t="shared" si="8"/>
        <v>1.3063183151159697E-2</v>
      </c>
      <c r="M25" s="45">
        <f t="shared" si="9"/>
        <v>7.4681427426265296E-2</v>
      </c>
      <c r="N25" s="43">
        <f t="shared" si="10"/>
        <v>1.7254704950341895E-2</v>
      </c>
      <c r="O25" s="43">
        <f t="shared" si="11"/>
        <v>-2.2957873105574147E-2</v>
      </c>
      <c r="P25" s="45">
        <f t="shared" si="12"/>
        <v>-7.5692724473442816E-2</v>
      </c>
    </row>
    <row r="26" spans="1:16" x14ac:dyDescent="0.25">
      <c r="A26" s="12" t="s">
        <v>8</v>
      </c>
      <c r="B26" s="36">
        <f t="shared" si="0"/>
        <v>19.198396793587175</v>
      </c>
      <c r="C26" s="32">
        <f t="shared" si="1"/>
        <v>3.7131782945736433</v>
      </c>
      <c r="D26" s="33">
        <f t="shared" si="2"/>
        <v>1.1140830329108036</v>
      </c>
      <c r="E26" s="32">
        <f t="shared" si="3"/>
        <v>21.685144124168513</v>
      </c>
      <c r="F26" s="32">
        <f t="shared" si="4"/>
        <v>3.4804270462633453</v>
      </c>
      <c r="G26" s="33">
        <f t="shared" si="5"/>
        <v>1.1163109234105695</v>
      </c>
      <c r="J26" s="12" t="s">
        <v>8</v>
      </c>
      <c r="K26" s="48">
        <f t="shared" si="7"/>
        <v>-2.9975740955595409E-2</v>
      </c>
      <c r="L26" s="43">
        <f t="shared" si="8"/>
        <v>-5.4116687066503494E-2</v>
      </c>
      <c r="M26" s="45">
        <f t="shared" si="9"/>
        <v>-8.7624631995152413E-2</v>
      </c>
      <c r="N26" s="43">
        <f t="shared" si="10"/>
        <v>1.4667199184696503E-2</v>
      </c>
      <c r="O26" s="43">
        <f t="shared" si="11"/>
        <v>-2.0003978691894436E-2</v>
      </c>
      <c r="P26" s="45">
        <f t="shared" si="12"/>
        <v>2.5249535455338756E-2</v>
      </c>
    </row>
    <row r="27" spans="1:16" x14ac:dyDescent="0.25">
      <c r="A27" s="12" t="s">
        <v>9</v>
      </c>
      <c r="B27" s="36">
        <f t="shared" si="0"/>
        <v>20</v>
      </c>
      <c r="C27" s="32">
        <f t="shared" si="1"/>
        <v>3.652173913043478</v>
      </c>
      <c r="D27" s="33">
        <f t="shared" si="2"/>
        <v>1.1072056239015817</v>
      </c>
      <c r="E27" s="32">
        <f t="shared" si="3"/>
        <v>22.017543859649123</v>
      </c>
      <c r="F27" s="32">
        <f t="shared" si="4"/>
        <v>3.4149659863945576</v>
      </c>
      <c r="G27" s="33">
        <f t="shared" si="5"/>
        <v>1.0754070265638389</v>
      </c>
      <c r="J27" s="12" t="s">
        <v>9</v>
      </c>
      <c r="K27" s="48">
        <f t="shared" si="7"/>
        <v>4.1753653444676353E-2</v>
      </c>
      <c r="L27" s="43">
        <f t="shared" si="8"/>
        <v>-1.6429154942361843E-2</v>
      </c>
      <c r="M27" s="45">
        <f t="shared" si="9"/>
        <v>-6.1731565835384822E-3</v>
      </c>
      <c r="N27" s="43">
        <f t="shared" si="10"/>
        <v>1.5328454059484178E-2</v>
      </c>
      <c r="O27" s="43">
        <f t="shared" si="11"/>
        <v>-1.880834133244309E-2</v>
      </c>
      <c r="P27" s="45">
        <f t="shared" si="12"/>
        <v>-3.6642028657894329E-2</v>
      </c>
    </row>
    <row r="28" spans="1:16" x14ac:dyDescent="0.25">
      <c r="A28" s="12" t="s">
        <v>10</v>
      </c>
      <c r="B28" s="36">
        <f t="shared" si="0"/>
        <v>19.777777777777779</v>
      </c>
      <c r="C28" s="32">
        <f t="shared" si="1"/>
        <v>3.682758620689655</v>
      </c>
      <c r="D28" s="33">
        <f t="shared" si="2"/>
        <v>1.1033057851239669</v>
      </c>
      <c r="E28" s="32">
        <f t="shared" si="3"/>
        <v>22.345132743362832</v>
      </c>
      <c r="F28" s="32">
        <f t="shared" si="4"/>
        <v>3.3443708609271523</v>
      </c>
      <c r="G28" s="33">
        <f t="shared" si="5"/>
        <v>1.068556919170546</v>
      </c>
      <c r="J28" s="12" t="s">
        <v>10</v>
      </c>
      <c r="K28" s="48">
        <f t="shared" si="7"/>
        <v>-1.1111111111111072E-2</v>
      </c>
      <c r="L28" s="43">
        <f t="shared" si="8"/>
        <v>8.374384236453208E-3</v>
      </c>
      <c r="M28" s="45">
        <f t="shared" si="9"/>
        <v>-3.5222353404171717E-3</v>
      </c>
      <c r="N28" s="43">
        <f t="shared" si="10"/>
        <v>1.4878538941578808E-2</v>
      </c>
      <c r="O28" s="43">
        <f t="shared" si="11"/>
        <v>-2.0672277776311917E-2</v>
      </c>
      <c r="P28" s="45">
        <f t="shared" si="12"/>
        <v>-6.3697811378269882E-3</v>
      </c>
    </row>
    <row r="29" spans="1:16" ht="15.75" thickBot="1" x14ac:dyDescent="0.3">
      <c r="A29" s="13" t="s">
        <v>11</v>
      </c>
      <c r="B29" s="37">
        <f t="shared" si="0"/>
        <v>19.413793103448278</v>
      </c>
      <c r="C29" s="34">
        <f t="shared" si="1"/>
        <v>3.6797385620915031</v>
      </c>
      <c r="D29" s="35">
        <f t="shared" si="2"/>
        <v>1.1778242677824269</v>
      </c>
      <c r="E29" s="34">
        <f t="shared" si="3"/>
        <v>22.674897119341562</v>
      </c>
      <c r="F29" s="34">
        <f t="shared" si="4"/>
        <v>3.2797619047619047</v>
      </c>
      <c r="G29" s="35">
        <f t="shared" si="5"/>
        <v>1.0969540115468843</v>
      </c>
      <c r="J29" s="13" t="s">
        <v>11</v>
      </c>
      <c r="K29" s="49">
        <f t="shared" si="7"/>
        <v>-1.8403719488570273E-2</v>
      </c>
      <c r="L29" s="46">
        <f t="shared" si="8"/>
        <v>-8.2005336466671691E-4</v>
      </c>
      <c r="M29" s="47">
        <f t="shared" si="9"/>
        <v>6.7541096641750217E-2</v>
      </c>
      <c r="N29" s="46">
        <f t="shared" si="10"/>
        <v>1.4757772073503555E-2</v>
      </c>
      <c r="O29" s="46">
        <f t="shared" si="11"/>
        <v>-1.9318717586044344E-2</v>
      </c>
      <c r="P29" s="47">
        <f t="shared" si="12"/>
        <v>2.6575179914965365E-2</v>
      </c>
    </row>
    <row r="30" spans="1:16" x14ac:dyDescent="0.25">
      <c r="J30" s="53" t="s">
        <v>70</v>
      </c>
      <c r="K30" s="54">
        <f>AVERAGE(K20:K29)</f>
        <v>-1.3982333138104556E-4</v>
      </c>
      <c r="L30" s="54">
        <f t="shared" ref="L30:P30" si="13">AVERAGE(L20:L29)</f>
        <v>-6.7666436222389532E-3</v>
      </c>
      <c r="M30" s="54">
        <f t="shared" si="13"/>
        <v>6.3137850064353919E-3</v>
      </c>
      <c r="N30" s="54">
        <f t="shared" si="13"/>
        <v>1.493650750393842E-2</v>
      </c>
      <c r="O30" s="54">
        <f t="shared" si="13"/>
        <v>-1.9596862822781738E-2</v>
      </c>
      <c r="P30" s="54">
        <f t="shared" si="13"/>
        <v>-1.0909347327866078E-2</v>
      </c>
    </row>
    <row r="33" spans="1:3" x14ac:dyDescent="0.25">
      <c r="A33" s="42"/>
    </row>
    <row r="34" spans="1:3" ht="60" x14ac:dyDescent="0.25">
      <c r="A34" s="4" t="s">
        <v>0</v>
      </c>
      <c r="B34" s="31" t="s">
        <v>68</v>
      </c>
      <c r="C34" s="31" t="s">
        <v>69</v>
      </c>
    </row>
    <row r="35" spans="1:3" x14ac:dyDescent="0.25">
      <c r="A35" s="29" t="s">
        <v>2</v>
      </c>
      <c r="B35" s="50">
        <f t="shared" ref="B35:B44" si="14">M20</f>
        <v>4.183810224078667E-2</v>
      </c>
      <c r="C35" s="51">
        <f t="shared" ref="C35:C44" si="15">P20</f>
        <v>-3.3731467860799877E-2</v>
      </c>
    </row>
    <row r="36" spans="1:3" x14ac:dyDescent="0.25">
      <c r="A36" s="29" t="s">
        <v>3</v>
      </c>
      <c r="B36" s="50">
        <f t="shared" si="14"/>
        <v>3.8806870471049331E-3</v>
      </c>
      <c r="C36" s="51">
        <f t="shared" si="15"/>
        <v>-2.0407852053651868E-2</v>
      </c>
    </row>
    <row r="37" spans="1:3" x14ac:dyDescent="0.25">
      <c r="A37" s="29" t="s">
        <v>4</v>
      </c>
      <c r="B37" s="50">
        <f t="shared" si="14"/>
        <v>-4.2962392907777869E-2</v>
      </c>
      <c r="C37" s="51">
        <f t="shared" si="15"/>
        <v>7.8810482525895724E-3</v>
      </c>
    </row>
    <row r="38" spans="1:3" x14ac:dyDescent="0.25">
      <c r="A38" s="29" t="s">
        <v>5</v>
      </c>
      <c r="B38" s="50">
        <f t="shared" si="14"/>
        <v>-1.8644528358460616E-2</v>
      </c>
      <c r="C38" s="51">
        <f t="shared" si="15"/>
        <v>2.3035374888483864E-2</v>
      </c>
    </row>
    <row r="39" spans="1:3" x14ac:dyDescent="0.25">
      <c r="A39" s="29" t="s">
        <v>6</v>
      </c>
      <c r="B39" s="50">
        <f t="shared" si="14"/>
        <v>3.412348189379337E-2</v>
      </c>
      <c r="C39" s="51">
        <f t="shared" si="15"/>
        <v>-1.8990757606422482E-2</v>
      </c>
    </row>
    <row r="40" spans="1:3" x14ac:dyDescent="0.25">
      <c r="A40" s="29" t="s">
        <v>7</v>
      </c>
      <c r="B40" s="50">
        <f t="shared" si="14"/>
        <v>7.4681427426265296E-2</v>
      </c>
      <c r="C40" s="51">
        <f t="shared" si="15"/>
        <v>-7.5692724473442816E-2</v>
      </c>
    </row>
    <row r="41" spans="1:3" x14ac:dyDescent="0.25">
      <c r="A41" s="29" t="s">
        <v>8</v>
      </c>
      <c r="B41" s="50">
        <f t="shared" si="14"/>
        <v>-8.7624631995152413E-2</v>
      </c>
      <c r="C41" s="51">
        <f t="shared" si="15"/>
        <v>2.5249535455338756E-2</v>
      </c>
    </row>
    <row r="42" spans="1:3" x14ac:dyDescent="0.25">
      <c r="A42" s="29" t="s">
        <v>9</v>
      </c>
      <c r="B42" s="50">
        <f t="shared" si="14"/>
        <v>-6.1731565835384822E-3</v>
      </c>
      <c r="C42" s="51">
        <f t="shared" si="15"/>
        <v>-3.6642028657894329E-2</v>
      </c>
    </row>
    <row r="43" spans="1:3" x14ac:dyDescent="0.25">
      <c r="A43" s="29" t="s">
        <v>10</v>
      </c>
      <c r="B43" s="50">
        <f t="shared" si="14"/>
        <v>-3.5222353404171717E-3</v>
      </c>
      <c r="C43" s="51">
        <f t="shared" si="15"/>
        <v>-6.3697811378269882E-3</v>
      </c>
    </row>
    <row r="44" spans="1:3" x14ac:dyDescent="0.25">
      <c r="A44" s="29" t="s">
        <v>11</v>
      </c>
      <c r="B44" s="50">
        <f t="shared" si="14"/>
        <v>6.7541096641750217E-2</v>
      </c>
      <c r="C44" s="51">
        <f t="shared" si="15"/>
        <v>2.6575179914965365E-2</v>
      </c>
    </row>
    <row r="45" spans="1:3" x14ac:dyDescent="0.25">
      <c r="A45" s="44"/>
      <c r="B45" s="52"/>
      <c r="C45" s="52"/>
    </row>
    <row r="46" spans="1:3" x14ac:dyDescent="0.25">
      <c r="A46" s="29"/>
      <c r="B46" s="29"/>
      <c r="C46" s="29"/>
    </row>
    <row r="49" spans="1:3" x14ac:dyDescent="0.25">
      <c r="A49" s="42"/>
    </row>
    <row r="50" spans="1:3" x14ac:dyDescent="0.25">
      <c r="A50" s="4"/>
      <c r="B50" s="31"/>
      <c r="C50" s="31"/>
    </row>
    <row r="51" spans="1:3" x14ac:dyDescent="0.25">
      <c r="A51" s="29"/>
      <c r="B51" s="41"/>
      <c r="C51" s="32"/>
    </row>
    <row r="52" spans="1:3" x14ac:dyDescent="0.25">
      <c r="A52" s="29"/>
      <c r="B52" s="41"/>
      <c r="C52" s="32"/>
    </row>
    <row r="53" spans="1:3" x14ac:dyDescent="0.25">
      <c r="A53" s="29"/>
      <c r="B53" s="41"/>
      <c r="C53" s="32"/>
    </row>
    <row r="54" spans="1:3" x14ac:dyDescent="0.25">
      <c r="A54" s="29"/>
      <c r="B54" s="41"/>
      <c r="C54" s="32"/>
    </row>
    <row r="55" spans="1:3" x14ac:dyDescent="0.25">
      <c r="A55" s="29"/>
      <c r="B55" s="41"/>
      <c r="C55" s="32"/>
    </row>
    <row r="56" spans="1:3" x14ac:dyDescent="0.25">
      <c r="A56" s="29"/>
      <c r="B56" s="41"/>
      <c r="C56" s="32"/>
    </row>
    <row r="57" spans="1:3" x14ac:dyDescent="0.25">
      <c r="A57" s="29"/>
      <c r="B57" s="41"/>
      <c r="C57" s="32"/>
    </row>
    <row r="58" spans="1:3" x14ac:dyDescent="0.25">
      <c r="A58" s="29"/>
      <c r="B58" s="41"/>
      <c r="C58" s="32"/>
    </row>
    <row r="59" spans="1:3" x14ac:dyDescent="0.25">
      <c r="A59" s="29"/>
      <c r="B59" s="41"/>
      <c r="C59" s="32"/>
    </row>
    <row r="60" spans="1:3" x14ac:dyDescent="0.25">
      <c r="A60" s="29"/>
      <c r="B60" s="41"/>
      <c r="C60" s="32"/>
    </row>
    <row r="61" spans="1:3" x14ac:dyDescent="0.25">
      <c r="A61" s="29"/>
      <c r="B61" s="41"/>
      <c r="C61" s="32"/>
    </row>
    <row r="67" spans="1:3" x14ac:dyDescent="0.25">
      <c r="A67" s="42"/>
    </row>
    <row r="68" spans="1:3" x14ac:dyDescent="0.25">
      <c r="A68" s="4"/>
      <c r="B68" s="31"/>
      <c r="C68" s="31"/>
    </row>
    <row r="69" spans="1:3" x14ac:dyDescent="0.25">
      <c r="A69" s="29"/>
      <c r="B69" s="41"/>
      <c r="C69" s="32"/>
    </row>
    <row r="70" spans="1:3" x14ac:dyDescent="0.25">
      <c r="A70" s="29"/>
      <c r="B70" s="41"/>
      <c r="C70" s="32"/>
    </row>
    <row r="71" spans="1:3" x14ac:dyDescent="0.25">
      <c r="A71" s="29"/>
      <c r="B71" s="41"/>
      <c r="C71" s="32"/>
    </row>
    <row r="72" spans="1:3" x14ac:dyDescent="0.25">
      <c r="A72" s="29"/>
      <c r="B72" s="41"/>
      <c r="C72" s="32"/>
    </row>
    <row r="73" spans="1:3" x14ac:dyDescent="0.25">
      <c r="A73" s="29"/>
      <c r="B73" s="41"/>
      <c r="C73" s="32"/>
    </row>
    <row r="74" spans="1:3" x14ac:dyDescent="0.25">
      <c r="A74" s="29"/>
      <c r="B74" s="41"/>
      <c r="C74" s="32"/>
    </row>
    <row r="75" spans="1:3" x14ac:dyDescent="0.25">
      <c r="A75" s="29"/>
      <c r="B75" s="41"/>
      <c r="C75" s="32"/>
    </row>
    <row r="76" spans="1:3" x14ac:dyDescent="0.25">
      <c r="A76" s="29"/>
      <c r="B76" s="41"/>
      <c r="C76" s="32"/>
    </row>
    <row r="77" spans="1:3" x14ac:dyDescent="0.25">
      <c r="A77" s="29"/>
      <c r="B77" s="41"/>
      <c r="C77" s="32"/>
    </row>
    <row r="78" spans="1:3" x14ac:dyDescent="0.25">
      <c r="A78" s="29"/>
      <c r="B78" s="41"/>
      <c r="C78" s="32"/>
    </row>
    <row r="79" spans="1:3" x14ac:dyDescent="0.25">
      <c r="A79" s="29"/>
      <c r="B79" s="41"/>
      <c r="C79" s="32"/>
    </row>
  </sheetData>
  <mergeCells count="6">
    <mergeCell ref="N17:P17"/>
    <mergeCell ref="B1:E1"/>
    <mergeCell ref="F1:I1"/>
    <mergeCell ref="B17:D17"/>
    <mergeCell ref="E17:G17"/>
    <mergeCell ref="K17:M1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5" x14ac:dyDescent="0.25"/>
  <cols>
    <col min="1" max="2" width="36.7109375" customWidth="1"/>
  </cols>
  <sheetData>
    <row r="1" spans="1:16" x14ac:dyDescent="0.25">
      <c r="A1" s="1" t="s">
        <v>72</v>
      </c>
    </row>
    <row r="2" spans="1:16" x14ac:dyDescent="0.25">
      <c r="P2" t="e">
        <f ca="1">_xll.CB.RecalcCounterFN()</f>
        <v>#NAME?</v>
      </c>
    </row>
    <row r="3" spans="1:16" x14ac:dyDescent="0.25">
      <c r="A3" t="s">
        <v>73</v>
      </c>
      <c r="B3" t="s">
        <v>74</v>
      </c>
      <c r="C3">
        <v>0</v>
      </c>
    </row>
    <row r="4" spans="1:16" x14ac:dyDescent="0.25">
      <c r="A4" t="s">
        <v>75</v>
      </c>
    </row>
    <row r="5" spans="1:16" x14ac:dyDescent="0.25">
      <c r="A5" t="s">
        <v>76</v>
      </c>
    </row>
    <row r="7" spans="1:16" x14ac:dyDescent="0.25">
      <c r="A7" s="1" t="s">
        <v>77</v>
      </c>
      <c r="B7" t="s">
        <v>78</v>
      </c>
    </row>
    <row r="8" spans="1:16" x14ac:dyDescent="0.25">
      <c r="B8">
        <v>2</v>
      </c>
    </row>
    <row r="10" spans="1:16" x14ac:dyDescent="0.25">
      <c r="A10" t="s">
        <v>79</v>
      </c>
    </row>
    <row r="11" spans="1:16" x14ac:dyDescent="0.25">
      <c r="A11" t="e">
        <f>CB_DATA_!#REF!</f>
        <v>#REF!</v>
      </c>
      <c r="B11" t="e">
        <f>'1.8'!#REF!</f>
        <v>#REF!</v>
      </c>
    </row>
    <row r="13" spans="1:16" x14ac:dyDescent="0.25">
      <c r="A13" t="s">
        <v>80</v>
      </c>
    </row>
    <row r="14" spans="1:16" x14ac:dyDescent="0.25">
      <c r="A14" t="s">
        <v>84</v>
      </c>
      <c r="B14" t="s">
        <v>88</v>
      </c>
    </row>
    <row r="16" spans="1:16" x14ac:dyDescent="0.25">
      <c r="A16" t="s">
        <v>81</v>
      </c>
    </row>
    <row r="19" spans="1:2" x14ac:dyDescent="0.25">
      <c r="A19" t="s">
        <v>82</v>
      </c>
    </row>
    <row r="20" spans="1:2" x14ac:dyDescent="0.25">
      <c r="A20">
        <v>28</v>
      </c>
      <c r="B20">
        <v>31</v>
      </c>
    </row>
    <row r="25" spans="1:2" x14ac:dyDescent="0.25">
      <c r="A25" s="1" t="s">
        <v>83</v>
      </c>
    </row>
    <row r="26" spans="1:2" x14ac:dyDescent="0.25">
      <c r="A26" s="55" t="s">
        <v>85</v>
      </c>
      <c r="B26" s="55" t="s">
        <v>89</v>
      </c>
    </row>
    <row r="27" spans="1:2" x14ac:dyDescent="0.25">
      <c r="A27" t="s">
        <v>86</v>
      </c>
      <c r="B27" t="s">
        <v>97</v>
      </c>
    </row>
    <row r="28" spans="1:2" x14ac:dyDescent="0.25">
      <c r="A28" s="55" t="s">
        <v>87</v>
      </c>
      <c r="B28" s="55" t="s">
        <v>87</v>
      </c>
    </row>
    <row r="29" spans="1:2" x14ac:dyDescent="0.25">
      <c r="B29" s="55" t="s">
        <v>85</v>
      </c>
    </row>
    <row r="30" spans="1:2" x14ac:dyDescent="0.25">
      <c r="B30" t="s">
        <v>90</v>
      </c>
    </row>
    <row r="31" spans="1:2" x14ac:dyDescent="0.25">
      <c r="B31" s="55" t="s">
        <v>87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16" workbookViewId="0">
      <selection activeCell="C49" sqref="C49"/>
    </sheetView>
  </sheetViews>
  <sheetFormatPr defaultRowHeight="15" x14ac:dyDescent="0.25"/>
  <cols>
    <col min="1" max="1" width="18" customWidth="1"/>
    <col min="3" max="3" width="68.5703125" bestFit="1" customWidth="1"/>
  </cols>
  <sheetData>
    <row r="1" spans="1:6" x14ac:dyDescent="0.25">
      <c r="B1" s="1" t="s">
        <v>33</v>
      </c>
    </row>
    <row r="2" spans="1:6" x14ac:dyDescent="0.25">
      <c r="A2" s="18" t="s">
        <v>34</v>
      </c>
      <c r="B2" s="3">
        <v>10</v>
      </c>
      <c r="F2" s="42" t="s">
        <v>96</v>
      </c>
    </row>
    <row r="3" spans="1:6" x14ac:dyDescent="0.25">
      <c r="A3" t="s">
        <v>35</v>
      </c>
      <c r="B3" s="3">
        <v>25</v>
      </c>
    </row>
    <row r="4" spans="1:6" x14ac:dyDescent="0.25">
      <c r="A4" t="s">
        <v>36</v>
      </c>
      <c r="B4" s="3">
        <v>50</v>
      </c>
    </row>
    <row r="5" spans="1:6" x14ac:dyDescent="0.25">
      <c r="A5" s="18" t="s">
        <v>37</v>
      </c>
      <c r="B5" s="3">
        <v>50</v>
      </c>
    </row>
    <row r="6" spans="1:6" x14ac:dyDescent="0.25">
      <c r="A6" t="s">
        <v>38</v>
      </c>
      <c r="B6" s="24">
        <f>PRODUCT(B2:B5)</f>
        <v>625000</v>
      </c>
    </row>
    <row r="7" spans="1:6" x14ac:dyDescent="0.25">
      <c r="A7" s="18" t="s">
        <v>44</v>
      </c>
      <c r="B7" s="56">
        <v>500000</v>
      </c>
      <c r="C7" t="s">
        <v>93</v>
      </c>
    </row>
    <row r="8" spans="1:6" x14ac:dyDescent="0.25">
      <c r="A8" s="18" t="s">
        <v>71</v>
      </c>
      <c r="B8" s="57">
        <v>10000</v>
      </c>
      <c r="C8" t="s">
        <v>93</v>
      </c>
    </row>
    <row r="9" spans="1:6" x14ac:dyDescent="0.25">
      <c r="A9" s="18" t="s">
        <v>91</v>
      </c>
      <c r="B9" s="57">
        <v>70</v>
      </c>
      <c r="C9" t="s">
        <v>93</v>
      </c>
    </row>
    <row r="10" spans="1:6" x14ac:dyDescent="0.25">
      <c r="A10" s="18" t="s">
        <v>40</v>
      </c>
      <c r="B10" s="24">
        <f>B8*B9</f>
        <v>700000</v>
      </c>
      <c r="C10" t="s">
        <v>92</v>
      </c>
    </row>
    <row r="11" spans="1:6" ht="45" x14ac:dyDescent="0.25">
      <c r="A11" s="18" t="s">
        <v>42</v>
      </c>
      <c r="B11" s="58">
        <f>B8/(B6+B7+B10)</f>
        <v>5.4794520547945206E-3</v>
      </c>
      <c r="C11" t="s">
        <v>94</v>
      </c>
    </row>
    <row r="12" spans="1:6" x14ac:dyDescent="0.25">
      <c r="A12" s="18"/>
    </row>
    <row r="13" spans="1:6" x14ac:dyDescent="0.25">
      <c r="A13" s="18"/>
    </row>
    <row r="14" spans="1:6" x14ac:dyDescent="0.25">
      <c r="A14" s="18"/>
    </row>
    <row r="15" spans="1:6" x14ac:dyDescent="0.25">
      <c r="A15" s="18"/>
    </row>
    <row r="16" spans="1:6" x14ac:dyDescent="0.25">
      <c r="A16" s="18"/>
    </row>
    <row r="17" spans="1:6" x14ac:dyDescent="0.25">
      <c r="A17" s="18"/>
    </row>
    <row r="18" spans="1:6" x14ac:dyDescent="0.25">
      <c r="A18" s="18"/>
    </row>
    <row r="21" spans="1:6" x14ac:dyDescent="0.25">
      <c r="F21" s="42" t="s">
        <v>95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1.1</vt:lpstr>
      <vt:lpstr>1.2</vt:lpstr>
      <vt:lpstr>1.3</vt:lpstr>
      <vt:lpstr>1.4</vt:lpstr>
      <vt:lpstr>1.5</vt:lpstr>
      <vt:lpstr>1.6</vt:lpstr>
      <vt:lpstr>1.7</vt:lpstr>
      <vt:lpstr>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 Shafer</dc:creator>
  <cp:lastModifiedBy>Scott Shafer</cp:lastModifiedBy>
  <dcterms:created xsi:type="dcterms:W3CDTF">2018-12-19T14:30:14Z</dcterms:created>
  <dcterms:modified xsi:type="dcterms:W3CDTF">2019-08-09T13:56:18Z</dcterms:modified>
</cp:coreProperties>
</file>