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55" windowHeight="7935"/>
  </bookViews>
  <sheets>
    <sheet name="Prob 1.1" sheetId="13" r:id="rId1"/>
    <sheet name="Prob 1.2" sheetId="12" r:id="rId2"/>
    <sheet name="Prob 1.3" sheetId="11" r:id="rId3"/>
    <sheet name="Prob 1.4" sheetId="10" r:id="rId4"/>
    <sheet name="Prob 1.5" sheetId="9" r:id="rId5"/>
    <sheet name="Prob 1.6" sheetId="16" r:id="rId6"/>
    <sheet name="Prob 1.7" sheetId="3" r:id="rId7"/>
    <sheet name="Prob 1.8" sheetId="19" r:id="rId8"/>
    <sheet name="Prob 1.9" sheetId="18" r:id="rId9"/>
    <sheet name="Prob 1.10" sheetId="17" r:id="rId10"/>
    <sheet name="Prob 1.11" sheetId="2" r:id="rId11"/>
    <sheet name="Prob 1.12" sheetId="20" r:id="rId12"/>
    <sheet name="Prob 1.13" sheetId="21" r:id="rId13"/>
    <sheet name="Prob 1.14" sheetId="31" r:id="rId14"/>
    <sheet name="Prob 1.15" sheetId="30" r:id="rId15"/>
    <sheet name="Prob 1.16" sheetId="29" r:id="rId16"/>
    <sheet name="Prob 1.17" sheetId="32" r:id="rId17"/>
    <sheet name="Prob 1.18" sheetId="1" r:id="rId18"/>
    <sheet name="Prob 1.19" sheetId="22" r:id="rId19"/>
    <sheet name="Prob 1.20" sheetId="8" r:id="rId20"/>
    <sheet name="Prob 1.21" sheetId="6" r:id="rId21"/>
    <sheet name="Prob 1.22" sheetId="5" r:id="rId22"/>
    <sheet name="Prob 1.23" sheetId="4" r:id="rId23"/>
    <sheet name="Prob 1.24" sheetId="7" r:id="rId24"/>
    <sheet name="Prob 1.25" sheetId="24" r:id="rId25"/>
    <sheet name="Prob 1.26" sheetId="23" r:id="rId26"/>
    <sheet name="Prob 1.27" sheetId="28" r:id="rId27"/>
    <sheet name="Prob 1.28" sheetId="27" r:id="rId28"/>
    <sheet name="Prob 1.29" sheetId="26" r:id="rId29"/>
    <sheet name="Prob 1.30" sheetId="25" r:id="rId30"/>
  </sheets>
  <definedNames>
    <definedName name="solver_adj" localSheetId="10" hidden="1">'Prob 1.11'!$E$24</definedName>
    <definedName name="solver_adj" localSheetId="25" hidden="1">'Prob 1.26'!#REF!</definedName>
    <definedName name="solver_adj" localSheetId="29" hidden="1">'Prob 1.30'!#REF!</definedName>
    <definedName name="solver_cvg" localSheetId="10" hidden="1">0.0001</definedName>
    <definedName name="solver_cvg" localSheetId="25" hidden="1">0.0001</definedName>
    <definedName name="solver_cvg" localSheetId="29" hidden="1">0.0001</definedName>
    <definedName name="solver_drv" localSheetId="10" hidden="1">1</definedName>
    <definedName name="solver_drv" localSheetId="25" hidden="1">1</definedName>
    <definedName name="solver_drv" localSheetId="29" hidden="1">1</definedName>
    <definedName name="solver_est" localSheetId="10" hidden="1">1</definedName>
    <definedName name="solver_est" localSheetId="25" hidden="1">1</definedName>
    <definedName name="solver_est" localSheetId="29" hidden="1">1</definedName>
    <definedName name="solver_itr" localSheetId="10" hidden="1">100</definedName>
    <definedName name="solver_itr" localSheetId="25" hidden="1">100</definedName>
    <definedName name="solver_itr" localSheetId="29" hidden="1">100</definedName>
    <definedName name="solver_lin" localSheetId="10" hidden="1">2</definedName>
    <definedName name="solver_lin" localSheetId="25" hidden="1">2</definedName>
    <definedName name="solver_lin" localSheetId="29" hidden="1">2</definedName>
    <definedName name="solver_neg" localSheetId="10" hidden="1">2</definedName>
    <definedName name="solver_neg" localSheetId="25" hidden="1">2</definedName>
    <definedName name="solver_neg" localSheetId="29" hidden="1">2</definedName>
    <definedName name="solver_num" localSheetId="10" hidden="1">0</definedName>
    <definedName name="solver_num" localSheetId="25" hidden="1">0</definedName>
    <definedName name="solver_num" localSheetId="29" hidden="1">0</definedName>
    <definedName name="solver_nwt" localSheetId="10" hidden="1">1</definedName>
    <definedName name="solver_nwt" localSheetId="25" hidden="1">1</definedName>
    <definedName name="solver_nwt" localSheetId="29" hidden="1">1</definedName>
    <definedName name="solver_opt" localSheetId="10" hidden="1">'Prob 1.11'!$H$24</definedName>
    <definedName name="solver_opt" localSheetId="25" hidden="1">'Prob 1.26'!#REF!</definedName>
    <definedName name="solver_opt" localSheetId="29" hidden="1">'Prob 1.30'!#REF!</definedName>
    <definedName name="solver_pre" localSheetId="10" hidden="1">0.000001</definedName>
    <definedName name="solver_pre" localSheetId="25" hidden="1">0.000001</definedName>
    <definedName name="solver_pre" localSheetId="29" hidden="1">0.000001</definedName>
    <definedName name="solver_scl" localSheetId="10" hidden="1">2</definedName>
    <definedName name="solver_scl" localSheetId="25" hidden="1">2</definedName>
    <definedName name="solver_scl" localSheetId="29" hidden="1">2</definedName>
    <definedName name="solver_sho" localSheetId="10" hidden="1">2</definedName>
    <definedName name="solver_sho" localSheetId="25" hidden="1">2</definedName>
    <definedName name="solver_sho" localSheetId="29" hidden="1">2</definedName>
    <definedName name="solver_tim" localSheetId="10" hidden="1">100</definedName>
    <definedName name="solver_tim" localSheetId="25" hidden="1">100</definedName>
    <definedName name="solver_tim" localSheetId="29" hidden="1">100</definedName>
    <definedName name="solver_tol" localSheetId="10" hidden="1">0.05</definedName>
    <definedName name="solver_tol" localSheetId="25" hidden="1">0.05</definedName>
    <definedName name="solver_tol" localSheetId="29" hidden="1">0.05</definedName>
    <definedName name="solver_typ" localSheetId="10" hidden="1">3</definedName>
    <definedName name="solver_typ" localSheetId="25" hidden="1">3</definedName>
    <definedName name="solver_typ" localSheetId="29" hidden="1">3</definedName>
    <definedName name="solver_val" localSheetId="10" hidden="1">10</definedName>
    <definedName name="solver_val" localSheetId="25" hidden="1">0</definedName>
    <definedName name="solver_val" localSheetId="29" hidden="1">0</definedName>
  </definedNames>
  <calcPr calcId="125725"/>
</workbook>
</file>

<file path=xl/calcChain.xml><?xml version="1.0" encoding="utf-8"?>
<calcChain xmlns="http://schemas.openxmlformats.org/spreadsheetml/2006/main">
  <c r="E80" i="24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E284"/>
  <c r="F284"/>
  <c r="E285"/>
  <c r="F285"/>
  <c r="E286"/>
  <c r="F286"/>
  <c r="E287"/>
  <c r="F287"/>
  <c r="E288"/>
  <c r="F288"/>
  <c r="E289"/>
  <c r="F289"/>
  <c r="E290"/>
  <c r="F290"/>
  <c r="E291"/>
  <c r="F291"/>
  <c r="E292"/>
  <c r="F292"/>
  <c r="E293"/>
  <c r="F293"/>
  <c r="E294"/>
  <c r="F294"/>
  <c r="E295"/>
  <c r="F295"/>
  <c r="E296"/>
  <c r="F296"/>
  <c r="E297"/>
  <c r="F297"/>
  <c r="E298"/>
  <c r="F298"/>
  <c r="E299"/>
  <c r="F299"/>
  <c r="E300"/>
  <c r="F300"/>
  <c r="E301"/>
  <c r="F301"/>
  <c r="E302"/>
  <c r="F302"/>
  <c r="E303"/>
  <c r="F303"/>
  <c r="E304"/>
  <c r="F304"/>
  <c r="E305"/>
  <c r="F305"/>
  <c r="E306"/>
  <c r="F306"/>
  <c r="E307"/>
  <c r="F307"/>
  <c r="E308"/>
  <c r="F308"/>
  <c r="E309"/>
  <c r="F309"/>
  <c r="E310"/>
  <c r="F310"/>
  <c r="E311"/>
  <c r="F311"/>
  <c r="E312"/>
  <c r="F312"/>
  <c r="E313"/>
  <c r="F313"/>
  <c r="E314"/>
  <c r="F314"/>
  <c r="E315"/>
  <c r="F315"/>
  <c r="E316"/>
  <c r="F316"/>
  <c r="E317"/>
  <c r="F317"/>
  <c r="E318"/>
  <c r="F318"/>
  <c r="E319"/>
  <c r="F319"/>
  <c r="E320"/>
  <c r="F320"/>
  <c r="E321"/>
  <c r="F321"/>
  <c r="E322"/>
  <c r="F322"/>
  <c r="E323"/>
  <c r="F323"/>
  <c r="E324"/>
  <c r="F324"/>
  <c r="E325"/>
  <c r="F325"/>
  <c r="E326"/>
  <c r="F326"/>
  <c r="E327"/>
  <c r="F327"/>
  <c r="E328"/>
  <c r="F328"/>
  <c r="E329"/>
  <c r="F329"/>
  <c r="E330"/>
  <c r="F330"/>
  <c r="E331"/>
  <c r="F331"/>
  <c r="E332"/>
  <c r="F332"/>
  <c r="E333"/>
  <c r="F333"/>
  <c r="E334"/>
  <c r="F334"/>
  <c r="E335"/>
  <c r="F335"/>
  <c r="E336"/>
  <c r="F336"/>
  <c r="E337"/>
  <c r="F337"/>
  <c r="E338"/>
  <c r="F338"/>
  <c r="E339"/>
  <c r="F339"/>
  <c r="E340"/>
  <c r="F340"/>
  <c r="E341"/>
  <c r="F341"/>
  <c r="E342"/>
  <c r="F342"/>
  <c r="E343"/>
  <c r="F343"/>
  <c r="E344"/>
  <c r="F344"/>
  <c r="E345"/>
  <c r="F345"/>
  <c r="E346"/>
  <c r="F346"/>
  <c r="E347"/>
  <c r="F347"/>
  <c r="E348"/>
  <c r="F348"/>
  <c r="E349"/>
  <c r="F349"/>
  <c r="E350"/>
  <c r="F350"/>
  <c r="E351"/>
  <c r="F351"/>
  <c r="E352"/>
  <c r="F352"/>
  <c r="E353"/>
  <c r="F353"/>
  <c r="E354"/>
  <c r="F354"/>
  <c r="E355"/>
  <c r="F355"/>
  <c r="E356"/>
  <c r="F356"/>
  <c r="E357"/>
  <c r="F357"/>
  <c r="E358"/>
  <c r="F358"/>
  <c r="E359"/>
  <c r="F359"/>
  <c r="E360"/>
  <c r="F360"/>
  <c r="E361"/>
  <c r="F361"/>
  <c r="E362"/>
  <c r="F362"/>
  <c r="E363"/>
  <c r="F363"/>
  <c r="E364"/>
  <c r="F364"/>
  <c r="E365"/>
  <c r="F365"/>
  <c r="E366"/>
  <c r="F366"/>
  <c r="E367"/>
  <c r="F367"/>
  <c r="E368"/>
  <c r="F368"/>
  <c r="E369"/>
  <c r="F369"/>
  <c r="E370"/>
  <c r="F370"/>
  <c r="E371"/>
  <c r="F371"/>
  <c r="E372"/>
  <c r="F372"/>
  <c r="E373"/>
  <c r="F373"/>
  <c r="E374"/>
  <c r="F374"/>
  <c r="E375"/>
  <c r="F375"/>
  <c r="E376"/>
  <c r="F376"/>
  <c r="E377"/>
  <c r="F377"/>
  <c r="E378"/>
  <c r="F378"/>
  <c r="E379"/>
  <c r="F379"/>
  <c r="E380"/>
  <c r="F380"/>
  <c r="E381"/>
  <c r="F381"/>
  <c r="E382"/>
  <c r="F382"/>
  <c r="E383"/>
  <c r="F383"/>
  <c r="E384"/>
  <c r="F384"/>
  <c r="E385"/>
  <c r="F385"/>
  <c r="E386"/>
  <c r="F386"/>
  <c r="E387"/>
  <c r="F387"/>
  <c r="E388"/>
  <c r="F388"/>
  <c r="E389"/>
  <c r="F389"/>
  <c r="E390"/>
  <c r="F390"/>
  <c r="E391"/>
  <c r="F391"/>
  <c r="E392"/>
  <c r="F392"/>
  <c r="E393"/>
  <c r="F393"/>
  <c r="E394"/>
  <c r="F394"/>
  <c r="E395"/>
  <c r="F395"/>
  <c r="E396"/>
  <c r="F396"/>
  <c r="E397"/>
  <c r="F397"/>
  <c r="E398"/>
  <c r="F398"/>
  <c r="E399"/>
  <c r="F399"/>
  <c r="E400"/>
  <c r="F400"/>
  <c r="E401"/>
  <c r="F401"/>
  <c r="E402"/>
  <c r="F402"/>
  <c r="E403"/>
  <c r="F403"/>
  <c r="E404"/>
  <c r="F404"/>
  <c r="E405"/>
  <c r="F405"/>
  <c r="E406"/>
  <c r="F406"/>
  <c r="E407"/>
  <c r="F407"/>
  <c r="E408"/>
  <c r="F408"/>
  <c r="E409"/>
  <c r="F409"/>
  <c r="E410"/>
  <c r="F410"/>
  <c r="E411"/>
  <c r="F411"/>
  <c r="E412"/>
  <c r="F412"/>
  <c r="E413"/>
  <c r="F413"/>
  <c r="E414"/>
  <c r="F414"/>
  <c r="E415"/>
  <c r="F415"/>
  <c r="E416"/>
  <c r="F416"/>
  <c r="E417"/>
  <c r="F417"/>
  <c r="E418"/>
  <c r="F418"/>
  <c r="E419"/>
  <c r="F419"/>
  <c r="E420"/>
  <c r="F420"/>
  <c r="E421"/>
  <c r="F421"/>
  <c r="E422"/>
  <c r="F422"/>
  <c r="E423"/>
  <c r="F423"/>
  <c r="E424"/>
  <c r="F424"/>
  <c r="E425"/>
  <c r="F425"/>
  <c r="E426"/>
  <c r="F426"/>
  <c r="E427"/>
  <c r="F427"/>
  <c r="E428"/>
  <c r="F428"/>
  <c r="E429"/>
  <c r="F429"/>
  <c r="E430"/>
  <c r="F430"/>
  <c r="E431"/>
  <c r="F431"/>
  <c r="E432"/>
  <c r="F432"/>
  <c r="E433"/>
  <c r="F433"/>
  <c r="E434"/>
  <c r="F434"/>
  <c r="E435"/>
  <c r="F435"/>
  <c r="E436"/>
  <c r="F436"/>
  <c r="E437"/>
  <c r="F437"/>
  <c r="E438"/>
  <c r="F438"/>
  <c r="E439"/>
  <c r="F439"/>
  <c r="E440"/>
  <c r="F440"/>
  <c r="E441"/>
  <c r="F441"/>
  <c r="E442"/>
  <c r="F442"/>
  <c r="E443"/>
  <c r="F443"/>
  <c r="E444"/>
  <c r="F444"/>
  <c r="E445"/>
  <c r="F445"/>
  <c r="E446"/>
  <c r="F446"/>
  <c r="E447"/>
  <c r="F447"/>
  <c r="E448"/>
  <c r="F448"/>
  <c r="E449"/>
  <c r="F449"/>
  <c r="E450"/>
  <c r="F450"/>
  <c r="E451"/>
  <c r="F451"/>
  <c r="E452"/>
  <c r="F452"/>
  <c r="E453"/>
  <c r="F453"/>
  <c r="E454"/>
  <c r="F454"/>
  <c r="E455"/>
  <c r="F455"/>
  <c r="E456"/>
  <c r="F456"/>
  <c r="E457"/>
  <c r="F457"/>
  <c r="E458"/>
  <c r="F458"/>
  <c r="E459"/>
  <c r="F459"/>
  <c r="E460"/>
  <c r="F460"/>
  <c r="E461"/>
  <c r="F461"/>
  <c r="E462"/>
  <c r="F462"/>
  <c r="E463"/>
  <c r="F463"/>
  <c r="E464"/>
  <c r="F464"/>
  <c r="E465"/>
  <c r="F465"/>
  <c r="E466"/>
  <c r="F466"/>
  <c r="E467"/>
  <c r="F467"/>
  <c r="E468"/>
  <c r="F468"/>
  <c r="E469"/>
  <c r="F469"/>
  <c r="E470"/>
  <c r="F470"/>
  <c r="E471"/>
  <c r="F471"/>
  <c r="E472"/>
  <c r="F472"/>
  <c r="E473"/>
  <c r="F473"/>
  <c r="E474"/>
  <c r="F474"/>
  <c r="E475"/>
  <c r="F475"/>
  <c r="E476"/>
  <c r="F476"/>
  <c r="E477"/>
  <c r="F477"/>
  <c r="E478"/>
  <c r="F478"/>
  <c r="E479"/>
  <c r="F479"/>
  <c r="E480"/>
  <c r="F480"/>
  <c r="E481"/>
  <c r="F481"/>
  <c r="E482"/>
  <c r="F482"/>
  <c r="E483"/>
  <c r="F483"/>
  <c r="E484"/>
  <c r="F484"/>
  <c r="E485"/>
  <c r="F485"/>
  <c r="E486"/>
  <c r="F486"/>
  <c r="E487"/>
  <c r="F487"/>
  <c r="E488"/>
  <c r="F488"/>
  <c r="E489"/>
  <c r="F489"/>
  <c r="E490"/>
  <c r="F490"/>
  <c r="E491"/>
  <c r="F491"/>
  <c r="E492"/>
  <c r="F492"/>
  <c r="E493"/>
  <c r="F493"/>
  <c r="E494"/>
  <c r="F494"/>
  <c r="E495"/>
  <c r="F495"/>
  <c r="E496"/>
  <c r="F496"/>
  <c r="E497"/>
  <c r="F497"/>
  <c r="E498"/>
  <c r="F498"/>
  <c r="E499"/>
  <c r="F499"/>
  <c r="E500"/>
  <c r="F500"/>
  <c r="E501"/>
  <c r="F501"/>
  <c r="E502"/>
  <c r="F502"/>
  <c r="E503"/>
  <c r="F503"/>
  <c r="E504"/>
  <c r="F504"/>
  <c r="E505"/>
  <c r="F505"/>
  <c r="E506"/>
  <c r="F506"/>
  <c r="E507"/>
  <c r="F507"/>
  <c r="E508"/>
  <c r="F508"/>
  <c r="E509"/>
  <c r="F509"/>
  <c r="E510"/>
  <c r="F510"/>
  <c r="E511"/>
  <c r="F511"/>
  <c r="E512"/>
  <c r="F512"/>
  <c r="E513"/>
  <c r="F513"/>
  <c r="E514"/>
  <c r="F514"/>
  <c r="E515"/>
  <c r="F515"/>
  <c r="E516"/>
  <c r="F516"/>
  <c r="E517"/>
  <c r="F517"/>
  <c r="E518"/>
  <c r="F518"/>
  <c r="E519"/>
  <c r="F519"/>
  <c r="E520"/>
  <c r="F520"/>
  <c r="E521"/>
  <c r="F521"/>
  <c r="E522"/>
  <c r="F522"/>
  <c r="E523"/>
  <c r="F523"/>
  <c r="E524"/>
  <c r="F524"/>
  <c r="E525"/>
  <c r="F525"/>
  <c r="E526"/>
  <c r="F526"/>
  <c r="E527"/>
  <c r="F527"/>
  <c r="E528"/>
  <c r="F528"/>
  <c r="E529"/>
  <c r="F529"/>
  <c r="E530"/>
  <c r="F530"/>
  <c r="E531"/>
  <c r="F531"/>
  <c r="E532"/>
  <c r="F532"/>
  <c r="E533"/>
  <c r="F533"/>
  <c r="E534"/>
  <c r="F534"/>
  <c r="E535"/>
  <c r="F535"/>
  <c r="E536"/>
  <c r="F536"/>
  <c r="E537"/>
  <c r="F537"/>
  <c r="E538"/>
  <c r="F538"/>
  <c r="E539"/>
  <c r="F539"/>
  <c r="E540"/>
  <c r="F540"/>
  <c r="E541"/>
  <c r="F541"/>
  <c r="E542"/>
  <c r="F542"/>
  <c r="E543"/>
  <c r="F543"/>
  <c r="E544"/>
  <c r="F544"/>
  <c r="E545"/>
  <c r="F545"/>
  <c r="E546"/>
  <c r="F546"/>
  <c r="E547"/>
  <c r="F547"/>
  <c r="E548"/>
  <c r="F548"/>
  <c r="E549"/>
  <c r="F549"/>
  <c r="E550"/>
  <c r="F550"/>
  <c r="E551"/>
  <c r="F551"/>
  <c r="E552"/>
  <c r="F552"/>
  <c r="E553"/>
  <c r="F553"/>
  <c r="E554"/>
  <c r="F554"/>
  <c r="E555"/>
  <c r="F555"/>
  <c r="E556"/>
  <c r="F556"/>
  <c r="E557"/>
  <c r="F557"/>
  <c r="E558"/>
  <c r="F558"/>
  <c r="E559"/>
  <c r="F559"/>
  <c r="E560"/>
  <c r="F560"/>
  <c r="E561"/>
  <c r="F561"/>
  <c r="E562"/>
  <c r="F562"/>
  <c r="E563"/>
  <c r="F563"/>
  <c r="E564"/>
  <c r="F564"/>
  <c r="E565"/>
  <c r="F565"/>
  <c r="E566"/>
  <c r="F566"/>
  <c r="E567"/>
  <c r="F567"/>
  <c r="E568"/>
  <c r="F568"/>
  <c r="E569"/>
  <c r="F569"/>
  <c r="E570"/>
  <c r="F570"/>
  <c r="E571"/>
  <c r="F571"/>
  <c r="E572"/>
  <c r="F572"/>
  <c r="E573"/>
  <c r="F573"/>
  <c r="E574"/>
  <c r="F574"/>
  <c r="E575"/>
  <c r="F575"/>
  <c r="E576"/>
  <c r="F576"/>
  <c r="E577"/>
  <c r="F577"/>
  <c r="E578"/>
  <c r="F578"/>
  <c r="E579"/>
  <c r="F579"/>
  <c r="E580"/>
  <c r="F580"/>
  <c r="E581"/>
  <c r="F581"/>
  <c r="E582"/>
  <c r="F582"/>
  <c r="E583"/>
  <c r="F583"/>
  <c r="E584"/>
  <c r="F584"/>
  <c r="E585"/>
  <c r="F585"/>
  <c r="E586"/>
  <c r="F586"/>
  <c r="E587"/>
  <c r="F587"/>
  <c r="E588"/>
  <c r="F588"/>
  <c r="E589"/>
  <c r="F589"/>
  <c r="E590"/>
  <c r="F590"/>
  <c r="E591"/>
  <c r="F591"/>
  <c r="E592"/>
  <c r="F592"/>
  <c r="E593"/>
  <c r="F593"/>
  <c r="E594"/>
  <c r="F594"/>
  <c r="E595"/>
  <c r="F595"/>
  <c r="E596"/>
  <c r="F596"/>
  <c r="E597"/>
  <c r="F597"/>
  <c r="E598"/>
  <c r="F598"/>
  <c r="E599"/>
  <c r="F599"/>
  <c r="E600"/>
  <c r="F600"/>
  <c r="E601"/>
  <c r="F601"/>
  <c r="E602"/>
  <c r="F602"/>
  <c r="E603"/>
  <c r="F603"/>
  <c r="E604"/>
  <c r="F604"/>
  <c r="E605"/>
  <c r="F605"/>
  <c r="E606"/>
  <c r="F606"/>
  <c r="E607"/>
  <c r="F607"/>
  <c r="E608"/>
  <c r="F608"/>
  <c r="E609"/>
  <c r="F609"/>
  <c r="E610"/>
  <c r="F610"/>
  <c r="E611"/>
  <c r="F611"/>
  <c r="E612"/>
  <c r="F612"/>
  <c r="E613"/>
  <c r="F613"/>
  <c r="E614"/>
  <c r="F614"/>
  <c r="E615"/>
  <c r="F615"/>
  <c r="E616"/>
  <c r="F616"/>
  <c r="E617"/>
  <c r="F617"/>
  <c r="E618"/>
  <c r="F618"/>
  <c r="E619"/>
  <c r="F619"/>
  <c r="E620"/>
  <c r="F620"/>
  <c r="E621"/>
  <c r="F621"/>
  <c r="E622"/>
  <c r="F622"/>
  <c r="E623"/>
  <c r="F623"/>
  <c r="E624"/>
  <c r="F624"/>
  <c r="E625"/>
  <c r="F625"/>
  <c r="E626"/>
  <c r="F626"/>
  <c r="E627"/>
  <c r="F627"/>
  <c r="E628"/>
  <c r="F628"/>
  <c r="E629"/>
  <c r="F629"/>
  <c r="E630"/>
  <c r="F630"/>
  <c r="E631"/>
  <c r="F631"/>
  <c r="E632"/>
  <c r="F632"/>
  <c r="E633"/>
  <c r="F633"/>
  <c r="E634"/>
  <c r="F634"/>
  <c r="E635"/>
  <c r="F635"/>
  <c r="E636"/>
  <c r="F636"/>
  <c r="E637"/>
  <c r="F637"/>
  <c r="E638"/>
  <c r="F638"/>
  <c r="E639"/>
  <c r="F639"/>
  <c r="E640"/>
  <c r="F640"/>
  <c r="E641"/>
  <c r="F641"/>
  <c r="E642"/>
  <c r="F642"/>
  <c r="E643"/>
  <c r="F643"/>
  <c r="E644"/>
  <c r="F644"/>
  <c r="E645"/>
  <c r="F645"/>
  <c r="E646"/>
  <c r="F646"/>
  <c r="E647"/>
  <c r="F647"/>
  <c r="E648"/>
  <c r="F648"/>
  <c r="E649"/>
  <c r="F649"/>
  <c r="E650"/>
  <c r="F650"/>
  <c r="E651"/>
  <c r="F651"/>
  <c r="E652"/>
  <c r="F652"/>
  <c r="E653"/>
  <c r="F653"/>
  <c r="E654"/>
  <c r="F654"/>
  <c r="E655"/>
  <c r="F655"/>
  <c r="E656"/>
  <c r="F656"/>
  <c r="E657"/>
  <c r="F657"/>
  <c r="E658"/>
  <c r="F658"/>
  <c r="E659"/>
  <c r="F659"/>
  <c r="E660"/>
  <c r="F660"/>
  <c r="E661"/>
  <c r="F661"/>
  <c r="E662"/>
  <c r="F662"/>
  <c r="E663"/>
  <c r="F663"/>
  <c r="E664"/>
  <c r="F664"/>
  <c r="E665"/>
  <c r="F665"/>
  <c r="E666"/>
  <c r="F666"/>
  <c r="E667"/>
  <c r="F667"/>
  <c r="E668"/>
  <c r="F668"/>
  <c r="E73"/>
  <c r="F73"/>
  <c r="E74"/>
  <c r="F74"/>
  <c r="E75"/>
  <c r="F75"/>
  <c r="E76"/>
  <c r="F76"/>
  <c r="E77"/>
  <c r="F77"/>
  <c r="E78"/>
  <c r="F78"/>
  <c r="E79"/>
  <c r="F79"/>
  <c r="E69"/>
  <c r="F69"/>
  <c r="E70"/>
  <c r="F70"/>
  <c r="E71"/>
  <c r="F71"/>
  <c r="E72"/>
  <c r="F72"/>
  <c r="F68"/>
  <c r="E68"/>
  <c r="C27" i="25"/>
  <c r="D5"/>
  <c r="E12" i="26"/>
  <c r="C21" i="23"/>
  <c r="C22"/>
  <c r="C15"/>
  <c r="C62" i="24"/>
  <c r="C56"/>
  <c r="C55"/>
  <c r="C16" i="8"/>
  <c r="C15"/>
  <c r="C13"/>
  <c r="C16" i="1"/>
  <c r="C14"/>
  <c r="E5" i="10"/>
  <c r="C9" i="13"/>
  <c r="E18" i="26"/>
  <c r="F12"/>
  <c r="F18"/>
  <c r="D12"/>
  <c r="D18"/>
  <c r="C16" i="25"/>
  <c r="C12"/>
  <c r="D12" i="27"/>
  <c r="D15"/>
  <c r="E12"/>
  <c r="E15"/>
  <c r="C12"/>
  <c r="C15"/>
  <c r="K5" i="32"/>
  <c r="K6"/>
  <c r="K7"/>
  <c r="K9"/>
  <c r="I5"/>
  <c r="I6"/>
  <c r="I7"/>
  <c r="I9"/>
  <c r="G5"/>
  <c r="G6"/>
  <c r="G7"/>
  <c r="G9"/>
  <c r="E5"/>
  <c r="E6"/>
  <c r="E7"/>
  <c r="E9"/>
  <c r="K5" i="29"/>
  <c r="K6"/>
  <c r="K7"/>
  <c r="K8"/>
  <c r="K9"/>
  <c r="I5"/>
  <c r="I11"/>
  <c r="I6"/>
  <c r="I7"/>
  <c r="I8"/>
  <c r="I9"/>
  <c r="G5"/>
  <c r="G11"/>
  <c r="G6"/>
  <c r="G7"/>
  <c r="G8"/>
  <c r="G9"/>
  <c r="E5"/>
  <c r="E11"/>
  <c r="E6"/>
  <c r="E7"/>
  <c r="E8"/>
  <c r="E9"/>
  <c r="C15" i="28"/>
  <c r="C21"/>
  <c r="C18"/>
  <c r="C14"/>
  <c r="C17" i="23"/>
  <c r="C14"/>
  <c r="C10"/>
  <c r="C61" i="24"/>
  <c r="C66" i="4"/>
  <c r="D66"/>
  <c r="E66"/>
  <c r="C67"/>
  <c r="D67"/>
  <c r="E67"/>
  <c r="C68"/>
  <c r="D68"/>
  <c r="E68"/>
  <c r="C69"/>
  <c r="D69"/>
  <c r="E69"/>
  <c r="C70"/>
  <c r="D70"/>
  <c r="E70"/>
  <c r="C71"/>
  <c r="D71"/>
  <c r="E71"/>
  <c r="C72"/>
  <c r="D72"/>
  <c r="E72"/>
  <c r="C73"/>
  <c r="D73"/>
  <c r="E73"/>
  <c r="C74"/>
  <c r="D74"/>
  <c r="E74"/>
  <c r="C75"/>
  <c r="D75"/>
  <c r="E75"/>
  <c r="C76"/>
  <c r="D76"/>
  <c r="E76"/>
  <c r="C77"/>
  <c r="D77"/>
  <c r="E77"/>
  <c r="C78"/>
  <c r="D78"/>
  <c r="E78"/>
  <c r="C79"/>
  <c r="D79"/>
  <c r="E79"/>
  <c r="C80"/>
  <c r="D80"/>
  <c r="E80"/>
  <c r="C81"/>
  <c r="D81"/>
  <c r="E81"/>
  <c r="C82"/>
  <c r="D82"/>
  <c r="E82"/>
  <c r="C83"/>
  <c r="D83"/>
  <c r="E83"/>
  <c r="C84"/>
  <c r="D84"/>
  <c r="E84"/>
  <c r="C85"/>
  <c r="D85"/>
  <c r="E85"/>
  <c r="C86"/>
  <c r="D86"/>
  <c r="E86"/>
  <c r="C87"/>
  <c r="D87"/>
  <c r="E87"/>
  <c r="C88"/>
  <c r="D88"/>
  <c r="E88"/>
  <c r="C89"/>
  <c r="D89"/>
  <c r="E89"/>
  <c r="C90"/>
  <c r="D90"/>
  <c r="E90"/>
  <c r="C91"/>
  <c r="D91"/>
  <c r="E91"/>
  <c r="C92"/>
  <c r="D92"/>
  <c r="E92"/>
  <c r="C93"/>
  <c r="D93"/>
  <c r="E93"/>
  <c r="C94"/>
  <c r="D94"/>
  <c r="E94"/>
  <c r="C95"/>
  <c r="D95"/>
  <c r="E95"/>
  <c r="C96"/>
  <c r="D96"/>
  <c r="E96"/>
  <c r="C97"/>
  <c r="D97"/>
  <c r="E97"/>
  <c r="C98"/>
  <c r="D98"/>
  <c r="E98"/>
  <c r="C99"/>
  <c r="D99"/>
  <c r="E99"/>
  <c r="C100"/>
  <c r="D100"/>
  <c r="E100"/>
  <c r="C101"/>
  <c r="D101"/>
  <c r="E101"/>
  <c r="C102"/>
  <c r="D102"/>
  <c r="E102"/>
  <c r="C103"/>
  <c r="D103"/>
  <c r="E103"/>
  <c r="C104"/>
  <c r="D104"/>
  <c r="E104"/>
  <c r="C105"/>
  <c r="D105"/>
  <c r="E105"/>
  <c r="C106"/>
  <c r="D106"/>
  <c r="E106"/>
  <c r="C107"/>
  <c r="D107"/>
  <c r="E107"/>
  <c r="C108"/>
  <c r="D108"/>
  <c r="E108"/>
  <c r="C109"/>
  <c r="D109"/>
  <c r="E109"/>
  <c r="C110"/>
  <c r="D110"/>
  <c r="E110"/>
  <c r="C111"/>
  <c r="D111"/>
  <c r="E111"/>
  <c r="C112"/>
  <c r="D112"/>
  <c r="E112"/>
  <c r="C113"/>
  <c r="D113"/>
  <c r="E113"/>
  <c r="C114"/>
  <c r="D114"/>
  <c r="E114"/>
  <c r="C115"/>
  <c r="D115"/>
  <c r="E115"/>
  <c r="C116"/>
  <c r="D116"/>
  <c r="E116"/>
  <c r="C117"/>
  <c r="D117"/>
  <c r="E117"/>
  <c r="C118"/>
  <c r="D118"/>
  <c r="E118"/>
  <c r="C119"/>
  <c r="D119"/>
  <c r="E119"/>
  <c r="C120"/>
  <c r="D120"/>
  <c r="E120"/>
  <c r="C121"/>
  <c r="D121"/>
  <c r="E121"/>
  <c r="C122"/>
  <c r="D122"/>
  <c r="E122"/>
  <c r="C123"/>
  <c r="D123"/>
  <c r="E123"/>
  <c r="C124"/>
  <c r="D124"/>
  <c r="E124"/>
  <c r="C125"/>
  <c r="D125"/>
  <c r="E125"/>
  <c r="C126"/>
  <c r="D126"/>
  <c r="E126"/>
  <c r="C127"/>
  <c r="D127"/>
  <c r="E127"/>
  <c r="C128"/>
  <c r="D128"/>
  <c r="E128"/>
  <c r="C129"/>
  <c r="D129"/>
  <c r="E129"/>
  <c r="C130"/>
  <c r="D130"/>
  <c r="E130"/>
  <c r="C131"/>
  <c r="D131"/>
  <c r="E131"/>
  <c r="C132"/>
  <c r="D132"/>
  <c r="E132"/>
  <c r="C133"/>
  <c r="D133"/>
  <c r="E133"/>
  <c r="C134"/>
  <c r="D134"/>
  <c r="E134"/>
  <c r="C135"/>
  <c r="D135"/>
  <c r="E135"/>
  <c r="C136"/>
  <c r="D136"/>
  <c r="E136"/>
  <c r="C137"/>
  <c r="D137"/>
  <c r="E137"/>
  <c r="C138"/>
  <c r="D138"/>
  <c r="E138"/>
  <c r="C139"/>
  <c r="D139"/>
  <c r="E139"/>
  <c r="C140"/>
  <c r="D140"/>
  <c r="E140"/>
  <c r="C141"/>
  <c r="D141"/>
  <c r="E141"/>
  <c r="C142"/>
  <c r="D142"/>
  <c r="E142"/>
  <c r="C143"/>
  <c r="D143"/>
  <c r="E143"/>
  <c r="C144"/>
  <c r="D144"/>
  <c r="E144"/>
  <c r="C145"/>
  <c r="D145"/>
  <c r="E145"/>
  <c r="C146"/>
  <c r="D146"/>
  <c r="E146"/>
  <c r="C147"/>
  <c r="D147"/>
  <c r="E147"/>
  <c r="C148"/>
  <c r="D148"/>
  <c r="E148"/>
  <c r="C149"/>
  <c r="D149"/>
  <c r="E149"/>
  <c r="C150"/>
  <c r="D150"/>
  <c r="E150"/>
  <c r="C151"/>
  <c r="D151"/>
  <c r="E151"/>
  <c r="C152"/>
  <c r="D152"/>
  <c r="E152"/>
  <c r="C153"/>
  <c r="D153"/>
  <c r="E153"/>
  <c r="C154"/>
  <c r="D154"/>
  <c r="E154"/>
  <c r="C155"/>
  <c r="D155"/>
  <c r="E155"/>
  <c r="C156"/>
  <c r="D156"/>
  <c r="E156"/>
  <c r="C157"/>
  <c r="D157"/>
  <c r="E157"/>
  <c r="C158"/>
  <c r="D158"/>
  <c r="E158"/>
  <c r="C159"/>
  <c r="D159"/>
  <c r="E159"/>
  <c r="C160"/>
  <c r="D160"/>
  <c r="E160"/>
  <c r="C161"/>
  <c r="D161"/>
  <c r="E161"/>
  <c r="C162"/>
  <c r="D162"/>
  <c r="E162"/>
  <c r="C163"/>
  <c r="D163"/>
  <c r="E163"/>
  <c r="C164"/>
  <c r="D164"/>
  <c r="E164"/>
  <c r="C165"/>
  <c r="D165"/>
  <c r="E165"/>
  <c r="C166"/>
  <c r="D166"/>
  <c r="E166"/>
  <c r="C167"/>
  <c r="D167"/>
  <c r="E167"/>
  <c r="C168"/>
  <c r="D168"/>
  <c r="E168"/>
  <c r="C169"/>
  <c r="D169"/>
  <c r="E169"/>
  <c r="C170"/>
  <c r="D170"/>
  <c r="E170"/>
  <c r="C171"/>
  <c r="D171"/>
  <c r="E171"/>
  <c r="C172"/>
  <c r="D172"/>
  <c r="E172"/>
  <c r="C173"/>
  <c r="D173"/>
  <c r="E173"/>
  <c r="C174"/>
  <c r="D174"/>
  <c r="E174"/>
  <c r="C175"/>
  <c r="D175"/>
  <c r="E175"/>
  <c r="C176"/>
  <c r="D176"/>
  <c r="E176"/>
  <c r="C177"/>
  <c r="D177"/>
  <c r="E177"/>
  <c r="C178"/>
  <c r="D178"/>
  <c r="E178"/>
  <c r="C179"/>
  <c r="D179"/>
  <c r="E179"/>
  <c r="C180"/>
  <c r="D180"/>
  <c r="E180"/>
  <c r="C181"/>
  <c r="D181"/>
  <c r="E181"/>
  <c r="C182"/>
  <c r="D182"/>
  <c r="E182"/>
  <c r="C183"/>
  <c r="D183"/>
  <c r="E183"/>
  <c r="C184"/>
  <c r="D184"/>
  <c r="E184"/>
  <c r="C185"/>
  <c r="D185"/>
  <c r="E185"/>
  <c r="C186"/>
  <c r="D186"/>
  <c r="E186"/>
  <c r="C187"/>
  <c r="D187"/>
  <c r="E187"/>
  <c r="C188"/>
  <c r="D188"/>
  <c r="E188"/>
  <c r="C189"/>
  <c r="D189"/>
  <c r="E189"/>
  <c r="C190"/>
  <c r="D190"/>
  <c r="E190"/>
  <c r="C191"/>
  <c r="D191"/>
  <c r="E191"/>
  <c r="C192"/>
  <c r="D192"/>
  <c r="E192"/>
  <c r="C193"/>
  <c r="D193"/>
  <c r="E193"/>
  <c r="C194"/>
  <c r="D194"/>
  <c r="E194"/>
  <c r="C195"/>
  <c r="D195"/>
  <c r="E195"/>
  <c r="C196"/>
  <c r="D196"/>
  <c r="E196"/>
  <c r="C197"/>
  <c r="D197"/>
  <c r="E197"/>
  <c r="C198"/>
  <c r="D198"/>
  <c r="E198"/>
  <c r="C199"/>
  <c r="D199"/>
  <c r="E199"/>
  <c r="C200"/>
  <c r="D200"/>
  <c r="E200"/>
  <c r="C201"/>
  <c r="D201"/>
  <c r="E201"/>
  <c r="C202"/>
  <c r="D202"/>
  <c r="E202"/>
  <c r="C203"/>
  <c r="D203"/>
  <c r="E203"/>
  <c r="C204"/>
  <c r="D204"/>
  <c r="E204"/>
  <c r="C205"/>
  <c r="D205"/>
  <c r="E205"/>
  <c r="C206"/>
  <c r="D206"/>
  <c r="E206"/>
  <c r="C207"/>
  <c r="D207"/>
  <c r="E207"/>
  <c r="C208"/>
  <c r="D208"/>
  <c r="E208"/>
  <c r="C209"/>
  <c r="D209"/>
  <c r="E209"/>
  <c r="C210"/>
  <c r="D210"/>
  <c r="E210"/>
  <c r="C211"/>
  <c r="D211"/>
  <c r="E211"/>
  <c r="C212"/>
  <c r="D212"/>
  <c r="E212"/>
  <c r="C213"/>
  <c r="D213"/>
  <c r="E213"/>
  <c r="C214"/>
  <c r="D214"/>
  <c r="E214"/>
  <c r="C215"/>
  <c r="D215"/>
  <c r="E215"/>
  <c r="C216"/>
  <c r="D216"/>
  <c r="E216"/>
  <c r="C217"/>
  <c r="D217"/>
  <c r="E217"/>
  <c r="C218"/>
  <c r="D218"/>
  <c r="E218"/>
  <c r="C219"/>
  <c r="D219"/>
  <c r="E219"/>
  <c r="C220"/>
  <c r="D220"/>
  <c r="E220"/>
  <c r="C221"/>
  <c r="D221"/>
  <c r="E221"/>
  <c r="C222"/>
  <c r="D222"/>
  <c r="E222"/>
  <c r="C223"/>
  <c r="D223"/>
  <c r="E223"/>
  <c r="C224"/>
  <c r="D224"/>
  <c r="E224"/>
  <c r="C225"/>
  <c r="D225"/>
  <c r="E225"/>
  <c r="C226"/>
  <c r="D226"/>
  <c r="E226"/>
  <c r="C227"/>
  <c r="D227"/>
  <c r="E227"/>
  <c r="C228"/>
  <c r="D228"/>
  <c r="E228"/>
  <c r="C229"/>
  <c r="D229"/>
  <c r="E229"/>
  <c r="C230"/>
  <c r="D230"/>
  <c r="E230"/>
  <c r="C231"/>
  <c r="D231"/>
  <c r="E231"/>
  <c r="C232"/>
  <c r="D232"/>
  <c r="E232"/>
  <c r="C233"/>
  <c r="D233"/>
  <c r="E233"/>
  <c r="C234"/>
  <c r="D234"/>
  <c r="E234"/>
  <c r="C235"/>
  <c r="D235"/>
  <c r="E235"/>
  <c r="C236"/>
  <c r="D236"/>
  <c r="E236"/>
  <c r="C237"/>
  <c r="D237"/>
  <c r="E237"/>
  <c r="C238"/>
  <c r="D238"/>
  <c r="E238"/>
  <c r="C239"/>
  <c r="D239"/>
  <c r="E239"/>
  <c r="C240"/>
  <c r="D240"/>
  <c r="E240"/>
  <c r="C241"/>
  <c r="D241"/>
  <c r="E241"/>
  <c r="C242"/>
  <c r="D242"/>
  <c r="E242"/>
  <c r="C243"/>
  <c r="D243"/>
  <c r="E243"/>
  <c r="C244"/>
  <c r="D244"/>
  <c r="E244"/>
  <c r="C245"/>
  <c r="D245"/>
  <c r="E245"/>
  <c r="C246"/>
  <c r="D246"/>
  <c r="E246"/>
  <c r="C247"/>
  <c r="D247"/>
  <c r="E247"/>
  <c r="C248"/>
  <c r="D248"/>
  <c r="E248"/>
  <c r="C249"/>
  <c r="D249"/>
  <c r="E249"/>
  <c r="C250"/>
  <c r="D250"/>
  <c r="E250"/>
  <c r="C251"/>
  <c r="D251"/>
  <c r="E251"/>
  <c r="C252"/>
  <c r="D252"/>
  <c r="E252"/>
  <c r="C253"/>
  <c r="D253"/>
  <c r="E253"/>
  <c r="C254"/>
  <c r="D254"/>
  <c r="E254"/>
  <c r="C255"/>
  <c r="D255"/>
  <c r="E255"/>
  <c r="C256"/>
  <c r="D256"/>
  <c r="E256"/>
  <c r="C257"/>
  <c r="D257"/>
  <c r="E257"/>
  <c r="C258"/>
  <c r="D258"/>
  <c r="E258"/>
  <c r="C259"/>
  <c r="D259"/>
  <c r="E259"/>
  <c r="C260"/>
  <c r="D260"/>
  <c r="E260"/>
  <c r="C261"/>
  <c r="D261"/>
  <c r="E261"/>
  <c r="C262"/>
  <c r="D262"/>
  <c r="E262"/>
  <c r="C263"/>
  <c r="D263"/>
  <c r="E263"/>
  <c r="C264"/>
  <c r="D264"/>
  <c r="E264"/>
  <c r="E65"/>
  <c r="D65"/>
  <c r="C65"/>
  <c r="D12" i="5"/>
  <c r="E12"/>
  <c r="C12"/>
  <c r="E11"/>
  <c r="E14"/>
  <c r="E15"/>
  <c r="D9"/>
  <c r="D11"/>
  <c r="D14"/>
  <c r="D15"/>
  <c r="E9"/>
  <c r="C9"/>
  <c r="C11"/>
  <c r="C14"/>
  <c r="C15"/>
  <c r="D21" i="6"/>
  <c r="D16"/>
  <c r="D11"/>
  <c r="E21"/>
  <c r="E16"/>
  <c r="E11"/>
  <c r="C21"/>
  <c r="C16"/>
  <c r="C11"/>
  <c r="C20" i="8"/>
  <c r="C19" i="22"/>
  <c r="C20"/>
  <c r="C21"/>
  <c r="C22"/>
  <c r="C14"/>
  <c r="C13"/>
  <c r="C15"/>
  <c r="C21" i="1"/>
  <c r="F26" i="20"/>
  <c r="H26"/>
  <c r="F25"/>
  <c r="H25"/>
  <c r="F24"/>
  <c r="H24"/>
  <c r="C10" i="16"/>
  <c r="C5"/>
  <c r="B15"/>
  <c r="B17"/>
  <c r="F7" i="9"/>
  <c r="F8"/>
  <c r="F9"/>
  <c r="F10"/>
  <c r="F6"/>
  <c r="H6"/>
  <c r="H7"/>
  <c r="H8"/>
  <c r="H9"/>
  <c r="H10"/>
  <c r="G7"/>
  <c r="G8"/>
  <c r="I8"/>
  <c r="G9"/>
  <c r="G10"/>
  <c r="I10"/>
  <c r="G6"/>
  <c r="I6"/>
  <c r="E7" i="10"/>
  <c r="C9" i="11"/>
  <c r="C5"/>
  <c r="C13" i="12"/>
  <c r="C7"/>
  <c r="C7" i="13"/>
  <c r="C7" i="7"/>
  <c r="C8"/>
  <c r="D7"/>
  <c r="D6"/>
  <c r="F7"/>
  <c r="F25" i="2"/>
  <c r="H25"/>
  <c r="F26"/>
  <c r="H26"/>
  <c r="F24"/>
  <c r="H24"/>
  <c r="E6" i="7"/>
  <c r="E7"/>
  <c r="D8"/>
  <c r="C9"/>
  <c r="C10"/>
  <c r="D9"/>
  <c r="E8"/>
  <c r="F8"/>
  <c r="E9"/>
  <c r="F10"/>
  <c r="D10"/>
  <c r="C11"/>
  <c r="F9"/>
  <c r="C12"/>
  <c r="D11"/>
  <c r="E10"/>
  <c r="E11"/>
  <c r="C13"/>
  <c r="D12"/>
  <c r="F11"/>
  <c r="E12"/>
  <c r="C14"/>
  <c r="D13"/>
  <c r="F12"/>
  <c r="E13"/>
  <c r="C15"/>
  <c r="D14"/>
  <c r="F13"/>
  <c r="E14"/>
  <c r="C16"/>
  <c r="D15"/>
  <c r="F14"/>
  <c r="E15"/>
  <c r="C17"/>
  <c r="D17"/>
  <c r="E17"/>
  <c r="D16"/>
  <c r="F15"/>
  <c r="F17"/>
  <c r="E16"/>
  <c r="F16"/>
  <c r="C22" i="28"/>
  <c r="C19"/>
  <c r="C23" i="6"/>
  <c r="C27"/>
  <c r="C31"/>
  <c r="C35"/>
  <c r="E23"/>
  <c r="E27"/>
  <c r="E31"/>
  <c r="E35"/>
  <c r="D23"/>
  <c r="D27"/>
  <c r="D31"/>
  <c r="D35"/>
  <c r="I9" i="9"/>
  <c r="I7"/>
  <c r="K11" i="29"/>
  <c r="D12" i="25"/>
  <c r="D16"/>
  <c r="C63" i="24"/>
  <c r="C16" i="22"/>
  <c r="C23"/>
  <c r="C17" i="1"/>
</calcChain>
</file>

<file path=xl/sharedStrings.xml><?xml version="1.0" encoding="utf-8"?>
<sst xmlns="http://schemas.openxmlformats.org/spreadsheetml/2006/main" count="825" uniqueCount="536">
  <si>
    <t>RT LOANS=</t>
  </si>
  <si>
    <t>RT'S TVOM=</t>
  </si>
  <si>
    <t>CYNTHIA BORROWS=</t>
  </si>
  <si>
    <t>CYNTHIA'S TVOM=</t>
  </si>
  <si>
    <t>RT INTEREST REQ'D=</t>
  </si>
  <si>
    <t>CYNTHIA'S EARNINGS=</t>
  </si>
  <si>
    <t>a</t>
  </si>
  <si>
    <t>b</t>
  </si>
  <si>
    <t>YES, THEY SHOULD BE ABLE TO NEGOTIATE THE LOAN</t>
  </si>
  <si>
    <t>RT REQUIRES $1,600 OR MORE IN INTEREST</t>
  </si>
  <si>
    <t>THE ACCEPTABLE RANGE IS FROM $1,600 TO $2,400</t>
  </si>
  <si>
    <t>CYNTHIA IS WILLING TO PAY $2400 OR LESS IN INTEREST</t>
  </si>
  <si>
    <t>NO, THEY SHOULD NOT BE ABLE TO NEGOTIATE THE LOAN UNLESS ONE OR BOTH CHANGE THEIR MIND</t>
  </si>
  <si>
    <t>RT REQUIRES $2,400 OR MORE IN INTEREST</t>
  </si>
  <si>
    <t>YOUR TVOM=</t>
  </si>
  <si>
    <t>FRIEND'S TVOM=</t>
  </si>
  <si>
    <t>LOAN AMOUNT=</t>
  </si>
  <si>
    <t xml:space="preserve">OR </t>
  </si>
  <si>
    <t xml:space="preserve">STAGE </t>
  </si>
  <si>
    <t>INVESTMENT</t>
  </si>
  <si>
    <t>STATION</t>
  </si>
  <si>
    <t>ANTENNA</t>
  </si>
  <si>
    <t>AMPLIFIER</t>
  </si>
  <si>
    <t>LIGHTNING PROTECTION</t>
  </si>
  <si>
    <t>CONTROL CONSOLE</t>
  </si>
  <si>
    <t>COSTS</t>
  </si>
  <si>
    <t>TODAY'S $</t>
  </si>
  <si>
    <t>COSTS IN</t>
  </si>
  <si>
    <t>REV-COST</t>
  </si>
  <si>
    <t>1. IDENTIFY THE INVESTMENT ALTERNATIVES</t>
  </si>
  <si>
    <t>2. DEFINE THE PLANNING HORIZON</t>
  </si>
  <si>
    <t>4. ESTIMATE THE CASH FLOWS</t>
  </si>
  <si>
    <t>5. COMPARE THE ALTERNATIVES</t>
  </si>
  <si>
    <t>6. PERFORM SUPPLEMENTARY ANALYSES</t>
  </si>
  <si>
    <t>7. SELECT THE PREFERRED ALTERNATIVE</t>
  </si>
  <si>
    <t>2. MAKE INVESTMENTS THAT ARE ECONOMICALLY JUSTIFIED</t>
  </si>
  <si>
    <t>3. CHOOSE THE MUTUALLY EXCLUSIVE INVESTMENT ALTERNATIVE THAT MAXIMIZES ECONOMIC WORTH</t>
  </si>
  <si>
    <t>4. TWO INVESTMENT ALTERNATIVES ARE EQUIVALENT IF THEY HAVE THE SAME ECONOMIC WORTH</t>
  </si>
  <si>
    <t>5. MARGINAL REVENUE MUST EXCEED MARGINAL COST</t>
  </si>
  <si>
    <t>8. COMPARE INVESTMENT ALTERNATIVES OVER A COMMON PERIOD OF TIME</t>
  </si>
  <si>
    <t>9. RISKS AND RETURNS TEND TO BE POSITIVELY CORRELATED</t>
  </si>
  <si>
    <t>10. PAST COSTS ARE IRRELEVANT IN ENGINEERING ECONOMIC ANALYSES, UNLESS THEY IMPACT FUTURE COSTS</t>
  </si>
  <si>
    <t>c</t>
  </si>
  <si>
    <t>QUALITY</t>
  </si>
  <si>
    <t>SAFETY</t>
  </si>
  <si>
    <t>ENVIRONMENTAL IMPACT</t>
  </si>
  <si>
    <t>COMMUNITY ATTITUDES</t>
  </si>
  <si>
    <t>LABOR-MANAGEMENT RELATIONSHIPS</t>
  </si>
  <si>
    <t>SYSTEM RELIABILITY</t>
  </si>
  <si>
    <t>SYSTEM AVAILABILITY</t>
  </si>
  <si>
    <t>SYSTEM MAINTAINABILITY</t>
  </si>
  <si>
    <t>SYSTEM OPERABILITY</t>
  </si>
  <si>
    <t>SYSTEM FLEXIBILITY</t>
  </si>
  <si>
    <t>IMPACT ON PERSONNEL LEVELS</t>
  </si>
  <si>
    <t>TRAINING REQUIREMENTS</t>
  </si>
  <si>
    <t>COMPARISON WITH COMPETITORS</t>
  </si>
  <si>
    <t>IMPACT ON DIFFERENT UNITS WITHIN THE ORGANIZATION</t>
  </si>
  <si>
    <t>BRINGING ABOUT CHANGE</t>
  </si>
  <si>
    <t>EGO</t>
  </si>
  <si>
    <t>CUSTOMER PREFERENCES</t>
  </si>
  <si>
    <t>DEPENDING UPON WHAT TYPES OF ALTERNATIVES ARE BEING CONSIDERED, THIS LIST COULD BE ALMOST LIMITLESS.</t>
  </si>
  <si>
    <t>ORIGINAL WSI BID=</t>
  </si>
  <si>
    <t>BARB &amp; FRED EXPENSES=</t>
  </si>
  <si>
    <t>MATERIALS</t>
  </si>
  <si>
    <t>TRENCHER AT $80 FOR 5 DAYS</t>
  </si>
  <si>
    <t>JACKHAMMER AT $80 FOR 5 DAYS</t>
  </si>
  <si>
    <t>MATERIALS - NO RETURN</t>
  </si>
  <si>
    <t>REVISED WSI BID=</t>
  </si>
  <si>
    <t>ORIGINAL</t>
  </si>
  <si>
    <t>TRENCHING</t>
  </si>
  <si>
    <t xml:space="preserve">BARBARA AND FRED HAVE ALREADY SPENT </t>
  </si>
  <si>
    <t>SS CHARGE</t>
  </si>
  <si>
    <t>SUNK COSTS SHOULD NOT BE CONSIDERED.</t>
  </si>
  <si>
    <t>FUTURE SPENDING WITH WSI</t>
  </si>
  <si>
    <t>FUTURE SPENDING WITH SS</t>
  </si>
  <si>
    <t>GO WITH WSI, NOT SS.</t>
  </si>
  <si>
    <t>d</t>
  </si>
  <si>
    <t xml:space="preserve">e </t>
  </si>
  <si>
    <t>ALTERNATIVE</t>
  </si>
  <si>
    <t>P</t>
  </si>
  <si>
    <t>PROPOSAL</t>
  </si>
  <si>
    <t>A</t>
  </si>
  <si>
    <t>B</t>
  </si>
  <si>
    <t>C</t>
  </si>
  <si>
    <t>D</t>
  </si>
  <si>
    <t>NOT BOTH A AND C</t>
  </si>
  <si>
    <t>B CONTINGENT ON C OR D</t>
  </si>
  <si>
    <t>WHY NOT FEASIBLE</t>
  </si>
  <si>
    <t>A CONTINGENT ON D</t>
  </si>
  <si>
    <t>NONE</t>
  </si>
  <si>
    <t>V</t>
  </si>
  <si>
    <t>W</t>
  </si>
  <si>
    <t>X</t>
  </si>
  <si>
    <t>Y</t>
  </si>
  <si>
    <t>Z</t>
  </si>
  <si>
    <t>AT LEAST 2 AND NO MORE THAN 4</t>
  </si>
  <si>
    <t>X AND Y MUTUALLY EXCLUSIVE</t>
  </si>
  <si>
    <t>Z CONTINGENT ON X OR Y</t>
  </si>
  <si>
    <t>NOT V IF W, X, Y</t>
  </si>
  <si>
    <t>Q</t>
  </si>
  <si>
    <t>R</t>
  </si>
  <si>
    <t>EXACTLY 1 OR 2 CHOSEN</t>
  </si>
  <si>
    <t>P AND Q MUTUALLY EXCLUSIVE</t>
  </si>
  <si>
    <t>R CONTINGENT ON P</t>
  </si>
  <si>
    <t>CHANCE OF</t>
  </si>
  <si>
    <t>SUCCESS</t>
  </si>
  <si>
    <t>YOU</t>
  </si>
  <si>
    <t>INVEST</t>
  </si>
  <si>
    <t>RETURNED</t>
  </si>
  <si>
    <t>TO YOU IF</t>
  </si>
  <si>
    <t>FAILURE</t>
  </si>
  <si>
    <t>EXPECTED</t>
  </si>
  <si>
    <t>VALUE</t>
  </si>
  <si>
    <t>NOTE TO INSTRUCTOR</t>
  </si>
  <si>
    <t>ECONOMICALLY SPEAKING, THE THREE ARE EQUIVALENT</t>
  </si>
  <si>
    <t>THE EXPECTED VALUE (PROBABILITY-WEIGHTED RETURNS LESS PROBABILITY-WEIGHTED FAILURES) IS THE SAME FOR EACH: $10.00.</t>
  </si>
  <si>
    <t>ONE WHO SELECTS ALTERNATIVE A IS RISK AVERSE (OR QUITE CONSERVATIVE) - MANY WILL GAMBLE $100 ON B OR C</t>
  </si>
  <si>
    <t>THE STUDENTS SHOULD NOT BE EXPECTED TO DO A PROBABILISTIC ANALYSIS - THEY WILL SEE THAT IN CHAPTER 13</t>
  </si>
  <si>
    <t>THE STUDENTS SHOULD BE EXPECTED TO DO A "GUT" ANALYSIS - HOW WOULD THEY ACTUALLY DECIDE HERE?</t>
  </si>
  <si>
    <t>WHAT YOU SHOULD KNOW ABOUT THIS PROBLEM IS:</t>
  </si>
  <si>
    <t>THE EXPECTED VALUE (PROBABILITY-WEIGHTED RETURNS LESS PROBABILITY-WEIGHTED FAILURES) IS THE SAME FOR EACH: $10,000.</t>
  </si>
  <si>
    <t>ONE WHO SELECTS ALTERNATIVE C IS A RISK SEEKER (OR QUITE RISK PRONE) - NOT MANY WILL GAMBLE ON B OR C</t>
  </si>
  <si>
    <t>MAY WISH TO MAKE A CASE FOR 2, 3, 4, 5.  NUMBER 9 IS FOR SURE.</t>
  </si>
  <si>
    <t>MAY WANT TO MAKE A CASE FOR 6, WITH THE EV ANALYSIS - ALTHOUGH THAT SHOULD NOT BE EXPECTED</t>
  </si>
  <si>
    <t>AUTOFOUNDRY SHOULD DO NOTHING AT ALL!  THEIR ANALYSIS IS INCORRECT, EVEN IF ALL DATA WERE RIGHT.</t>
  </si>
  <si>
    <t>THE MAJOR FLAW IS THAT THE TIME HORIZON IN ONE CASE IS 5 YEARS AND 9 IN THE OTHER.</t>
  </si>
  <si>
    <t>X=</t>
  </si>
  <si>
    <t>PROPORTION OF G1 USED IN FINAL MIXTURE</t>
  </si>
  <si>
    <t>1-X=</t>
  </si>
  <si>
    <t>PROPORTION OF G2 USED IN FINAL MIXTURE</t>
  </si>
  <si>
    <t>USE 36.36% OF G1 AND 63.64% OF G2 IN THE FINAL PAINT MIXTURE</t>
  </si>
  <si>
    <t>COST EQUATION</t>
  </si>
  <si>
    <t>COST=</t>
  </si>
  <si>
    <t>COST/GAL G2=</t>
  </si>
  <si>
    <t>COST/GAL G1=</t>
  </si>
  <si>
    <t>TOTAL COST = MATERIAL COST + LABOR COST + NON-FACTORY COST</t>
  </si>
  <si>
    <t>CONTINUE OLD METHOD</t>
  </si>
  <si>
    <t>MATERIAL COST=</t>
  </si>
  <si>
    <t>% BLUE G1=</t>
  </si>
  <si>
    <t>% BLUE G2=</t>
  </si>
  <si>
    <t>ORDER SIZE=</t>
  </si>
  <si>
    <t>UNITS</t>
  </si>
  <si>
    <t>OLD MATERIAL COST/UNIT=</t>
  </si>
  <si>
    <t>OLD LABOR COST/UNIT=</t>
  </si>
  <si>
    <t>NEW LABOR COST/UNIT=</t>
  </si>
  <si>
    <t>NEW MATERIAL COST/UNIT=</t>
  </si>
  <si>
    <t>ADDITIONAL TOOLING COST=</t>
  </si>
  <si>
    <t>LABOR COST=</t>
  </si>
  <si>
    <t>NON-FACTORY COST=</t>
  </si>
  <si>
    <t>TOTAL COST=</t>
  </si>
  <si>
    <t>SWITCH TO NEW METHOD</t>
  </si>
  <si>
    <t>NEW TOOLING COST=</t>
  </si>
  <si>
    <t>SWITCH TO THE NEW METHOD - LESS COSTLY</t>
  </si>
  <si>
    <t>% CRANBERRY A=</t>
  </si>
  <si>
    <t>COST/GAL B=</t>
  </si>
  <si>
    <t>COST/GAL A=</t>
  </si>
  <si>
    <t>% CRANBERRY B=</t>
  </si>
  <si>
    <t>COST/GAL=</t>
  </si>
  <si>
    <t>COST OF RAW MAT'L A PER UNIT=</t>
  </si>
  <si>
    <t>LBS/UNIT=</t>
  </si>
  <si>
    <t>TOTAL RAW MAT'L COST/UNIT</t>
  </si>
  <si>
    <t>OTHER COSTS/UNIT</t>
  </si>
  <si>
    <t>TOTAL COSTS/UNIT=</t>
  </si>
  <si>
    <t>PRICE/UNIT=</t>
  </si>
  <si>
    <t>PROFIT/UNIT</t>
  </si>
  <si>
    <t>SALES VOLUME=</t>
  </si>
  <si>
    <t>TOTAL PROFIT=</t>
  </si>
  <si>
    <t>ALTERNATIVE 1</t>
  </si>
  <si>
    <t>ALTERNATIVE 2</t>
  </si>
  <si>
    <t>ALTERNATIVE 3</t>
  </si>
  <si>
    <t>COST A/UNIT=</t>
  </si>
  <si>
    <t>COST OF RAW MAT'L B PER UNIT=</t>
  </si>
  <si>
    <t>COST B/UNIT=</t>
  </si>
  <si>
    <t>COST OF RAW MAT'L C PER UNIT=</t>
  </si>
  <si>
    <t>COST C/UNIT=</t>
  </si>
  <si>
    <t xml:space="preserve">SELECT ALTERNATIVE 2 TO MAXIMIZE PROFIT </t>
  </si>
  <si>
    <t>PRODUCTION RATE</t>
  </si>
  <si>
    <t>REJECTION RATE</t>
  </si>
  <si>
    <t>ACCEPTABLE UNITS</t>
  </si>
  <si>
    <t>LABOR COST AT $1.40/ACCEPTABLE UNIT</t>
  </si>
  <si>
    <t>LABOR COST PER ACCEPTABLE UNIT</t>
  </si>
  <si>
    <t>COST OF MATERIAL PER UNIT</t>
  </si>
  <si>
    <t>TOTAL DAILY COSTS</t>
  </si>
  <si>
    <t>COST PER ACCEPTABLE UNIT</t>
  </si>
  <si>
    <t>ORDER SIZE</t>
  </si>
  <si>
    <t>MACHINE</t>
  </si>
  <si>
    <t>TOOL M1</t>
  </si>
  <si>
    <t>TOOL M2</t>
  </si>
  <si>
    <t>TOOL M3</t>
  </si>
  <si>
    <t>FIXED COST=</t>
  </si>
  <si>
    <t>VARIABLE COST/UNIT=</t>
  </si>
  <si>
    <t>COMPARING M1 TO M2:</t>
  </si>
  <si>
    <t>300+9X=750+3X</t>
  </si>
  <si>
    <t>6X=450</t>
  </si>
  <si>
    <t>X=75</t>
  </si>
  <si>
    <t>COMPARING M1 TO M3</t>
  </si>
  <si>
    <t>300+9X=500+5X</t>
  </si>
  <si>
    <t>4X=200</t>
  </si>
  <si>
    <t>X=50</t>
  </si>
  <si>
    <t>COMPARING M2 TO M3</t>
  </si>
  <si>
    <t>750+3X=500+5X</t>
  </si>
  <si>
    <t>2X=250</t>
  </si>
  <si>
    <t>X=125</t>
  </si>
  <si>
    <t>M1 PREFERRED TO M2 AT 75 OR LESS</t>
  </si>
  <si>
    <t>M1 PREFERRED TO M3 AT 50 OR LESS</t>
  </si>
  <si>
    <t>M3 PREFERRED TO M2 AT 125 OR LESS</t>
  </si>
  <si>
    <t>USE M1 FOR X OF 0 TO 50</t>
  </si>
  <si>
    <t>USE M3 FOR X OF 50 TO 125</t>
  </si>
  <si>
    <t>USE M2 FOR X OF 125 OR MORE</t>
  </si>
  <si>
    <t>FOR X=75 USE M3 FOR $875</t>
  </si>
  <si>
    <t>FOR X=160 USE M2 FOR $1230</t>
  </si>
  <si>
    <t>SQUARE FEET</t>
  </si>
  <si>
    <t>FLOORS</t>
  </si>
  <si>
    <t>TOTAL COST</t>
  </si>
  <si>
    <t>COST PER FLOOR</t>
  </si>
  <si>
    <t>DECREASE</t>
  </si>
  <si>
    <t>N/A</t>
  </si>
  <si>
    <t>dTC/dX=</t>
  </si>
  <si>
    <t>TC=</t>
  </si>
  <si>
    <t>(200+80X+2(X^2))(400,000/X)</t>
  </si>
  <si>
    <t>NOTE THAT A=400,000/X</t>
  </si>
  <si>
    <t>800,000-80,000,000/X^2=0</t>
  </si>
  <si>
    <t>(80+4X)(400,000/X)+(200+80X+2(X^2))(-400,000/X^2)=0</t>
  </si>
  <si>
    <t>X^2=80,000,000/800,000=100</t>
  </si>
  <si>
    <t>X=10</t>
  </si>
  <si>
    <t>THIS AGREES WITH THE 10 FLOORS SPECIFIED IN THE TABLE.</t>
  </si>
  <si>
    <t>ENGINE LATHE EQN</t>
  </si>
  <si>
    <t>TC=$7Q</t>
  </si>
  <si>
    <t>TURRET LATHE EQN</t>
  </si>
  <si>
    <t>TC=$120N+5.25Q</t>
  </si>
  <si>
    <t>N=1 FOR Q=1 TO 300</t>
  </si>
  <si>
    <t>N=2 FOR Q=301 TO 600, ETC.</t>
  </si>
  <si>
    <t>SETTING THE TWO TC EQUATIONS EQUAL FOR N=1,</t>
  </si>
  <si>
    <t>1.75Q=120</t>
  </si>
  <si>
    <t>Q=120/1.75=</t>
  </si>
  <si>
    <t>SETTING THE TWO EQUATIONS EQUAL FOR N=2,</t>
  </si>
  <si>
    <t>$7Q=$120+$5.25Q</t>
  </si>
  <si>
    <t>$7Q=$240+$5.25Q</t>
  </si>
  <si>
    <t>1.75Q=240</t>
  </si>
  <si>
    <t>Q=</t>
  </si>
  <si>
    <t>Q=240/1.75=</t>
  </si>
  <si>
    <t xml:space="preserve">UNITS </t>
  </si>
  <si>
    <t>USE ENGINE LATHE IF Q=68 OR LESS</t>
  </si>
  <si>
    <t>SINCE THIS IS BELOW 301,</t>
  </si>
  <si>
    <t>USE TURRET LATHE IF Q=69 TO 300</t>
  </si>
  <si>
    <t>N=</t>
  </si>
  <si>
    <t>ENGINE LATHE TC=</t>
  </si>
  <si>
    <t>TURRET LATHE TC=</t>
  </si>
  <si>
    <t>SAVINGS WITH TURRET LATHE=</t>
  </si>
  <si>
    <t>SETUPS</t>
  </si>
  <si>
    <t>USE TURRET LATHE IF Q=301 TO 600</t>
  </si>
  <si>
    <t>PRODUCTION CAPACITY =</t>
  </si>
  <si>
    <t>SELLING PRICE/PALLET=</t>
  </si>
  <si>
    <t>VARIABLE COST/PALLET=</t>
  </si>
  <si>
    <t>ANNUAL PROFIT=</t>
  </si>
  <si>
    <t>SEQUENCE 1</t>
  </si>
  <si>
    <t>W1</t>
  </si>
  <si>
    <t>W2</t>
  </si>
  <si>
    <t>W3</t>
  </si>
  <si>
    <t>W4</t>
  </si>
  <si>
    <t>W5</t>
  </si>
  <si>
    <t>SCRAP RATE</t>
  </si>
  <si>
    <t>SEQUENCE 2</t>
  </si>
  <si>
    <t>WA</t>
  </si>
  <si>
    <t>LOT SIZE=</t>
  </si>
  <si>
    <t>RAW MAT'L COST=</t>
  </si>
  <si>
    <t>PER UNIT</t>
  </si>
  <si>
    <t>SEQUENCING COST A=</t>
  </si>
  <si>
    <t>SEQUENCING COST B=</t>
  </si>
  <si>
    <t>PERCENT GOOD  FROM SEQ 1=</t>
  </si>
  <si>
    <t>PERCENT GOOD  FROM SEQ 2=</t>
  </si>
  <si>
    <t>SEQUENCE A TC=</t>
  </si>
  <si>
    <t>SEQUENCE A TC/GOOD UNIT=</t>
  </si>
  <si>
    <t>SEQUENCE B TC=</t>
  </si>
  <si>
    <t>SEQUENCE B TC/GOOD UNIT=</t>
  </si>
  <si>
    <t>SEQUENCE A HAS A LOWER TC/GOOD UNIT</t>
  </si>
  <si>
    <t>b.</t>
  </si>
  <si>
    <t>c.</t>
  </si>
  <si>
    <t>FACTOR</t>
  </si>
  <si>
    <t>WT</t>
  </si>
  <si>
    <t>BC</t>
  </si>
  <si>
    <t>CI</t>
  </si>
  <si>
    <t>SW</t>
  </si>
  <si>
    <t>WC</t>
  </si>
  <si>
    <t>E</t>
  </si>
  <si>
    <t>RT</t>
  </si>
  <si>
    <t>SC</t>
  </si>
  <si>
    <t>TOTALS</t>
  </si>
  <si>
    <t>PW</t>
  </si>
  <si>
    <t>PP</t>
  </si>
  <si>
    <t>RL</t>
  </si>
  <si>
    <t>RECOMMEND ALTERNATIVE C BY A SMALL MARGIN OVER B</t>
  </si>
  <si>
    <t>CAR A</t>
  </si>
  <si>
    <t>CAR B</t>
  </si>
  <si>
    <t>CAR C</t>
  </si>
  <si>
    <t>FC/MONTH</t>
  </si>
  <si>
    <t>MPG</t>
  </si>
  <si>
    <t>MAINT COST PER MI</t>
  </si>
  <si>
    <t>MILES/MONTH=</t>
  </si>
  <si>
    <t>COST OF FUEL/GAL=</t>
  </si>
  <si>
    <t>COST/MONTH=</t>
  </si>
  <si>
    <t>AVG COST/MILE=</t>
  </si>
  <si>
    <t>MACHINE A</t>
  </si>
  <si>
    <t>MACHINE B</t>
  </si>
  <si>
    <t>TOTAL SETUP TIME IN HOURS =</t>
  </si>
  <si>
    <t xml:space="preserve">MACHINING TIME PER UNIT = </t>
  </si>
  <si>
    <t xml:space="preserve">HOURLY WAGE RATES = </t>
  </si>
  <si>
    <t xml:space="preserve">HOURLY OVERHEAD RATES = </t>
  </si>
  <si>
    <t>COST OF ORDER SIZE =</t>
  </si>
  <si>
    <t xml:space="preserve">ORDER SIZE = </t>
  </si>
  <si>
    <t>n</t>
  </si>
  <si>
    <t>K</t>
  </si>
  <si>
    <t>TAYLOR'S TOOL LIFE EXPONENT =</t>
  </si>
  <si>
    <t>TOOL CHANGE TIME, MINUTES =</t>
  </si>
  <si>
    <t>COST $/CUTTING EDGE =</t>
  </si>
  <si>
    <t>COST OF LABOR AND OH $/MIN =</t>
  </si>
  <si>
    <t>CONSTANT =</t>
  </si>
  <si>
    <t>Tc=</t>
  </si>
  <si>
    <t>V=</t>
  </si>
  <si>
    <t>MIN UNIT COST TOTAL TOOL LIFE =</t>
  </si>
  <si>
    <t>CUTTING SPEED =</t>
  </si>
  <si>
    <t>BASED ON V, THE CERAMIC INSERT IS PREFERRED AT 247.721 FEET/MINUTE</t>
  </si>
  <si>
    <t>GO WITH WSI, NOT SS.  COMPARING SS AT $6,000 AND WSI AT $6,400 TAKES INTO ACCOUNT SUNK COSTS</t>
  </si>
  <si>
    <t>I WOULD SELECT A</t>
  </si>
  <si>
    <t>IT HAS A 95% CHANCE OF POCKETING A QUICK PROFIT OF $10,789.47 WITH ONLY $5,000 DOWNSIDE</t>
  </si>
  <si>
    <t>PROBLEM 1.1</t>
  </si>
  <si>
    <t>PROBLEM 1.2</t>
  </si>
  <si>
    <t>PROBLEM 1.3</t>
  </si>
  <si>
    <t>PROBLEM 1.4</t>
  </si>
  <si>
    <t>PROBLEM 1.5</t>
  </si>
  <si>
    <t>PROBLEM 1.6</t>
  </si>
  <si>
    <t>TOTAL SPENT AFTER WSI</t>
  </si>
  <si>
    <t>PROBLEM 1.7</t>
  </si>
  <si>
    <t>PROBLEM 1.8</t>
  </si>
  <si>
    <t>PROBLEM 1.9</t>
  </si>
  <si>
    <t>PROBLEM 1.10</t>
  </si>
  <si>
    <t>PROBLEM 1.11</t>
  </si>
  <si>
    <t>THE STUDENTS SHOULD NOT BE EXPECTED TO DO A PROBABILISTIC ANALYSIS - THEY WILL SEE HOW TO DO THAT IN CHAPTER 13</t>
  </si>
  <si>
    <t>I WOULD SELECT ALTERNATIVE A IF PLAYING THIS ONLY ONCE.</t>
  </si>
  <si>
    <t>I STILL DON'T LIKE LOSING $50 OR $90.</t>
  </si>
  <si>
    <t>PROBLEM 1.12</t>
  </si>
  <si>
    <t>PROBLEM 1.13</t>
  </si>
  <si>
    <t>8. COMPARE INVESTMENT ALTERNATIVES OVER A COMMON PERIOD OF TIME (STRONG)</t>
  </si>
  <si>
    <t>2. DEFINE THE PLANNING HORIZON (STRONG)</t>
  </si>
  <si>
    <t>PROBLEM 1.14</t>
  </si>
  <si>
    <t>PROBLEM 1.15</t>
  </si>
  <si>
    <t>PROBLEM 1.16</t>
  </si>
  <si>
    <t>PROBLEM 1.17</t>
  </si>
  <si>
    <t>PROBLEM 1.18</t>
  </si>
  <si>
    <t>PROBLEM 1.19</t>
  </si>
  <si>
    <t>PROBLEM 1.20</t>
  </si>
  <si>
    <t>USE 60.0% OF A AND 40.0% OF B IN THE FINAL CRANBERRY MIXTURE</t>
  </si>
  <si>
    <t>PROBLEM 1.21</t>
  </si>
  <si>
    <t>PROBLEM 1.22</t>
  </si>
  <si>
    <t>PROBLEM 1.23</t>
  </si>
  <si>
    <t>M2 PREFERRED TO M1 AT 75 OR MORE</t>
  </si>
  <si>
    <t>M3 PREFERRED TO M1 AT 50 OR MORE</t>
  </si>
  <si>
    <t>M2 PREFERRED TO M3 AT 125 OR MORE</t>
  </si>
  <si>
    <t>PROBLEM 1.24</t>
  </si>
  <si>
    <t>*** OPTIMUM IS 10 FLOORS</t>
  </si>
  <si>
    <t>***</t>
  </si>
  <si>
    <t>PROBLEM 1.25</t>
  </si>
  <si>
    <t>IF NOT AVAILABLE, USE M3 FOR $1300</t>
  </si>
  <si>
    <t>IF NEITHER AVAILABLE, USE M1 FOR $1740</t>
  </si>
  <si>
    <t>PROBLEM 1.26</t>
  </si>
  <si>
    <t>(OR LOSS OF $25,000.00)</t>
  </si>
  <si>
    <t>PERCENT OF CAPACITY NOW=</t>
  </si>
  <si>
    <t>PROBLEM 1.27</t>
  </si>
  <si>
    <t>WB</t>
  </si>
  <si>
    <t>PROBLEM 1.28</t>
  </si>
  <si>
    <t>PROBLEM 1.29</t>
  </si>
  <si>
    <r>
      <t>t</t>
    </r>
    <r>
      <rPr>
        <i/>
        <vertAlign val="subscript"/>
        <sz val="10"/>
        <rFont val="Arial"/>
        <family val="2"/>
      </rPr>
      <t>c</t>
    </r>
  </si>
  <si>
    <r>
      <t>c</t>
    </r>
    <r>
      <rPr>
        <i/>
        <vertAlign val="subscript"/>
        <sz val="10"/>
        <rFont val="Arial"/>
        <family val="2"/>
      </rPr>
      <t>c</t>
    </r>
  </si>
  <si>
    <r>
      <t>c</t>
    </r>
    <r>
      <rPr>
        <i/>
        <vertAlign val="subscript"/>
        <sz val="10"/>
        <rFont val="Arial"/>
        <family val="2"/>
      </rPr>
      <t>o</t>
    </r>
  </si>
  <si>
    <t>PROBLEM 1.30</t>
  </si>
  <si>
    <t>NET</t>
  </si>
  <si>
    <t>ACCEPT PROPOSAL: 1</t>
  </si>
  <si>
    <t>REJECT PROPOSAL: 0</t>
  </si>
  <si>
    <t>AVERAGE</t>
  </si>
  <si>
    <t xml:space="preserve">YOU ARE WILLING TO MAKE THE LOAN TO YOUR FRIEND FOR $450.00 INTEREST OR MORE.  YOUR FRIEND IS WILLING TO ACCEPT THE LOAN FOR $600 INTEREST OR LESS.  </t>
  </si>
  <si>
    <t>MINIMUM INTEREST REQUIRED BY RT</t>
  </si>
  <si>
    <t>WILLING TO PAY=</t>
  </si>
  <si>
    <t>CYNTHIA'S MONEY MUST BE INVESTED AND SHE NEEDS TO BORROW MONEY NOW, EVEN IF SHE HAS TO PAY $2,000 IN INTEREST.  THERE IS STILL NO ACCEPTABLE RANGE.  RT REQUIRES $2,400 OR MORE IN INTEREST; CYNTHIA WILL PAY $2,000 OR LESS.  THEY ARE $400 OFF</t>
  </si>
  <si>
    <t>ALT</t>
  </si>
  <si>
    <t>PROP</t>
  </si>
  <si>
    <t>COST OF RAW MAT'L A PER LB=</t>
  </si>
  <si>
    <t>COST OF RAW MAT'L B PER LB=</t>
  </si>
  <si>
    <t>COST OF RAW MAT'L C PER LB=</t>
  </si>
  <si>
    <t>=$5.18*0.05</t>
  </si>
  <si>
    <t>=$5.18*0.07</t>
  </si>
  <si>
    <t>=$5.18*0.075</t>
  </si>
  <si>
    <t>COST A/UNIT CALCULATIONS ARE=</t>
  </si>
  <si>
    <t>COST B/UNIT CALCULATIONS ARE=</t>
  </si>
  <si>
    <t>=$1.61*0.190</t>
  </si>
  <si>
    <t>=$1.61*0.180</t>
  </si>
  <si>
    <t>=$1.61*0.260</t>
  </si>
  <si>
    <t>COST C/UNIT CALCULATIONS ARE=</t>
  </si>
  <si>
    <t>=$2.82*0.140</t>
  </si>
  <si>
    <t>=$2.82*0.120</t>
  </si>
  <si>
    <t>=$2.82*0.170</t>
  </si>
  <si>
    <t>=(1-0.03)*(1-0.05)*(1-0.05)*(1-0.04)*(1-0.04)</t>
  </si>
  <si>
    <t>=(1-0.05)*(1-0.03)*(1-0.03)</t>
  </si>
  <si>
    <t xml:space="preserve">SIDE NOTE! THESE SCRAP RATES ARE TERRIBLE.  </t>
  </si>
  <si>
    <t>THIS COMPANY WILL NOT BE COMPETITIVE</t>
  </si>
  <si>
    <t>WYLIE IS OFFERED THIS AMOUNT NOW=</t>
  </si>
  <si>
    <t>WYLIE IS WILLING TO TAKE THIS AMOUNT IN A YEAR=</t>
  </si>
  <si>
    <t>THE INCREASE REQ'D BY WYLIE OVER ONE YEAR=</t>
  </si>
  <si>
    <t>THEREFORE WYLIE'S TVOM =</t>
  </si>
  <si>
    <t>=$5,700.00-$5,000.00</t>
  </si>
  <si>
    <t>=$700.00/$5,000.00</t>
  </si>
  <si>
    <t>MAXIMUM INTEREST CYNTHIA WILLING TO PAY</t>
  </si>
  <si>
    <t>CYNTHIA CAN EARN $1,600 ON HER MONEY; HOWEVER, CYNTHIA IS WILLING TO PAY $2,000 IN INTEREST</t>
  </si>
  <si>
    <t>INTEREST</t>
  </si>
  <si>
    <t>SO, ANY INTEREST NEGOTIATION WITH YOU AS THE LENDER THAT IS ACCEPTABLE TO BOTH PARTIES IS BETWEEN $450 AND $600.</t>
  </si>
  <si>
    <t>YOUR FRIEND IS WILLING TO MAKE THE LOAN TO YOU FOR $600 INTEREST OR MORE.  YOU ARE WILLING TO ACCEPT THE LOAN FOR $450 INTEREST OR LESS.  SO, THE ACCEPTABILITY GAP BETWEEN YOU AND YOUR FRIEND IS $150.</t>
  </si>
  <si>
    <t>REVS IN</t>
  </si>
  <si>
    <t>CUM</t>
  </si>
  <si>
    <t>REVS</t>
  </si>
  <si>
    <t>PURCHASE THE FIRST FOUR STAGES.  NOTE THAT THIS GIVES THE HIGHEST ACCUMULATED TOTAL NET REVENUE-COST. IN TODAY'S $.  NOTE THAT THE AMPLIFIER DOES NOT PAY OUT, BUT IT IS NECESSARY FOR THE LIGHTNING PROTECTION THAT PAYS OUT NICELY</t>
  </si>
  <si>
    <t>6. MONEY SHOULD CONTINUE TO BE INVESTED AS LONG AS EACH ADDITIONAL INCREMENT OF INVESTMENT YIELDS A RETURN THAT IS GREATER THAN THE INVESTOR'S TVOM</t>
  </si>
  <si>
    <t>EXAMPLES OF NON-MONETARY FACTORS INCLUDE:</t>
  </si>
  <si>
    <t>AT LEAST 2 AND NO MORE THAN 4; Z CONTINGENT ON X OR Y</t>
  </si>
  <si>
    <t>X AND Y MUTUALLY EXCLUSIVE; NOT V IF W, X, Y</t>
  </si>
  <si>
    <t>AT LEAST 2 AND NO MORE THAN 4; X AND Y MUTUALLY EXCLUSIVE; NOT V IF W, X, Y</t>
  </si>
  <si>
    <t>EXACTLY 1 OR 2 CHOSEN; P AND Q MUTUALLY EXCLUSIVE</t>
  </si>
  <si>
    <t>THIS IS AN INTERESTING PROBLEM, ESPECIALLY WHEN DISCUSSED WITH ITS COMPANION PROBLEM 1.12</t>
  </si>
  <si>
    <t>THIS IS AN INTERESTING PROBLEM, ESPECIALLY WHEN DISCUSSED WITH ITS COMPANION PROBLEM 1.11.</t>
  </si>
  <si>
    <t>THERE IS NO SINGLE CORRECT ANSWER</t>
  </si>
  <si>
    <t>USE A 10 YEAR PLANNING HORIZON.  THE REASON IS THAT EACH PROJECT IS A ONE-SHOT ALTERNATIVE AND IN ORDER TO CONSIDER EACH, THE PLANNING HORIZON MUST MATCH THAT OF THE LONGEST-LIVED PROJECT OR ALTERNATIVE.</t>
  </si>
  <si>
    <t xml:space="preserve">VIRTUALLY ANY PLANNING HORIZON COULD BE SELECTED.  MOST LIKELY IT WOULD BE SOME NUMBER OF YEARS FROM THE SHORTEST-LIVED ALTERNATIVE (4 YEARS) TO THE LONGEST-LIVED (10 YEARS), ALTHOUGH THIS IS NOT NECESSARILY SO.  THE DECISION MAKER MUST FIRST ASK "OVER WHAT PERIOD OF TIME DO I WANT TO MAKE THE BEST DECISION?"  FOR ANY SELECTED PLANNING HORIZON, SAY 6 YEARS FOR EXAMPLE, THE 4 YEAR ALTERNATIVE REQUIRES SPECIFICATION OF WHAT WILL HAPPEN IN YEARS 5 AND 6 (SUCH AS REPAVING) AND THEN WILL REQUIRE ESTIMATION OF A RESIDUAL OR SALVAGE VALUE AT THE END OF YEAR 6.  IN THE CASE OF THE RV HOOK UPS, A RESIDUAL OR SALVAGE VALUE WOULD NEED TO BE ESTIMATED AT THE END OF 6 YEARS TO PROPERLY REFLECT THE REMAINING VALUE IN THAT ALTERNATIVE AFTER THE 6 YEAR PLANNING HORIZON.  SIMILAR THINKING IS REQUIRED FOR ANY OTHER PLANNING HORIZON SELECTED. </t>
  </si>
  <si>
    <t>QUALITY (Q), DELIVERY (D), AND RELIABILITY (R) ARE ALL BETTER FOR BC THAN FOR CI. THEY OVERCAME THE $85,000 - $79,000 = $6,000 PRICE DIFFERENCE OF CI OVER BC. THEREFORE, THEY MUST BE WORTH AT LEAST $6,000.</t>
  </si>
  <si>
    <t>PAYBACK PERIOD WAS THE DIFFERENCE MAKER IN SELECTING C OVER B, EVEN THOUGH B HAD A HIGHER PRESENT WORTH ($300,000) THAN C ($225,000) FOR A DIFFERENCE OF $75,000. PAYBACK PERIOD FROM 3 TO 1 YEARS MUST BE WORTH AT LEAST $75,000 TO THE COMPANY.</t>
  </si>
  <si>
    <t>SOLVING FOR X</t>
  </si>
  <si>
    <t>DESIRED % BLUE</t>
  </si>
  <si>
    <t>=11%*X+22%*(1-X)</t>
  </si>
  <si>
    <t>% BLUE FORMULA=</t>
  </si>
  <si>
    <t>REARRANGING TERMS=</t>
  </si>
  <si>
    <t>11%*X=4%</t>
  </si>
  <si>
    <t>=7.5*36.36%+13.5*(1-36.36%)</t>
  </si>
  <si>
    <t>=(500000/2)*0.25</t>
  </si>
  <si>
    <t>=(500000/2)*0.75</t>
  </si>
  <si>
    <t>=2*62500</t>
  </si>
  <si>
    <t>=187500+62500+125000</t>
  </si>
  <si>
    <t>=90000</t>
  </si>
  <si>
    <t>=(500000/2)*0.52</t>
  </si>
  <si>
    <t>=(500000/2)*0.16</t>
  </si>
  <si>
    <t>=2*40000</t>
  </si>
  <si>
    <t>=90000+130000+40000+80000</t>
  </si>
  <si>
    <t>DESIRED % CRANBERRY</t>
  </si>
  <si>
    <t>% CRANBERRY FORMULA</t>
  </si>
  <si>
    <t>=12.5%*X+20%*(1-X)</t>
  </si>
  <si>
    <t>7.5%*X=4.5%</t>
  </si>
  <si>
    <t>=1*60%+2.5*(1-60%)</t>
  </si>
  <si>
    <t>PROPORTION OF CRANBERRY A USED IN FINAL MIXTURE</t>
  </si>
  <si>
    <t>PROPORTION OF CRANBERRY B USED IN FINAL MIXTURE</t>
  </si>
  <si>
    <t>=(20.00%-15.50%)/(20.00%-12.50%)</t>
  </si>
  <si>
    <t>=1-60%</t>
  </si>
  <si>
    <t>=(22.00%-18.00%)/(22.00%-11.00%)</t>
  </si>
  <si>
    <t>=1-36.36%</t>
  </si>
  <si>
    <t>COST OF MATERIAL AT $5.50 PER UNIT</t>
  </si>
  <si>
    <t>PRODUCTION RATE FOR LOWEST UNIT COST PER ACCEPTABLE UNIT IS 100 UNITS</t>
  </si>
  <si>
    <t>WORKERS PREFER 150 UNIT PRODUCTION RATE TO MAX DAILY PAY AT $168.00</t>
  </si>
  <si>
    <t>=500+5*75</t>
  </si>
  <si>
    <t>=750+3*160</t>
  </si>
  <si>
    <t>=500+5*160</t>
  </si>
  <si>
    <t>=300+9*160</t>
  </si>
  <si>
    <t>PENALTY IS $510 EXTRA OVER M2</t>
  </si>
  <si>
    <t>PENALTY IS $440 EXTRA OVER M3</t>
  </si>
  <si>
    <t>PENALTY IS $70 EXTRA OVER M2</t>
  </si>
  <si>
    <t>SEE COMPLETE TABLE OF COSTS BELOW</t>
  </si>
  <si>
    <t>TC(ENGINE LATHE)=</t>
  </si>
  <si>
    <t>=7*68</t>
  </si>
  <si>
    <t>TC(TURRET LATHE)=</t>
  </si>
  <si>
    <t>=120*1+5.25*68</t>
  </si>
  <si>
    <t>SETUP</t>
  </si>
  <si>
    <t>=7*400</t>
  </si>
  <si>
    <t>=120*2+5.25*400</t>
  </si>
  <si>
    <t>=2800-2340</t>
  </si>
  <si>
    <t>USE ENGINE LATHE FOR Q=68</t>
  </si>
  <si>
    <t>IF PERCENT OF CAPACITY=</t>
  </si>
  <si>
    <t>=300000*70%*(18.25-15.75)-550000</t>
  </si>
  <si>
    <t>=X*(18.75-15.25)-550000</t>
  </si>
  <si>
    <t>=550000/(18.25-15.75)</t>
  </si>
  <si>
    <t>BREAKEVEN SALES VOLUME</t>
  </si>
  <si>
    <t>ANNUAL PROFIT AT 90% CAP=</t>
  </si>
  <si>
    <t>=300000*90%*(18.25-15.75)-550000</t>
  </si>
  <si>
    <t>% REDUCTION IN FIXED COSTS=</t>
  </si>
  <si>
    <t>LET Y=</t>
  </si>
  <si>
    <t>Y=BREAKEVEN SALES VOLUME=</t>
  </si>
  <si>
    <t>=550000*(1-40%)/(18.25-15.75)</t>
  </si>
  <si>
    <t>=Y*(18.25-15.75)-550000*(1-40%)</t>
  </si>
  <si>
    <t>LET X=</t>
  </si>
  <si>
    <t>X=BREAKEVEN SALES VOLUME</t>
  </si>
  <si>
    <t>=1000*(30+180)</t>
  </si>
  <si>
    <t>=210000/(1000*80.6792%)</t>
  </si>
  <si>
    <t>=240000/(1000*89.3855%)</t>
  </si>
  <si>
    <t>=1000*(30+210)</t>
  </si>
  <si>
    <t>CALC FOR CAR A=</t>
  </si>
  <si>
    <t>=550+(4000/25)*3.25+4000*0.2</t>
  </si>
  <si>
    <t>CALC FOR CAR C=</t>
  </si>
  <si>
    <t>=1793.94/4000</t>
  </si>
  <si>
    <t>TUNGSTEN</t>
  </si>
  <si>
    <t>CARBIDE</t>
  </si>
  <si>
    <t>INSERT</t>
  </si>
  <si>
    <t>COATED</t>
  </si>
  <si>
    <t>CERAMIC</t>
  </si>
  <si>
    <t>=(2+0.4/1)*((1/0.22)-1)</t>
  </si>
  <si>
    <t>=(2+3/1)*((1/0.38)-1)</t>
  </si>
  <si>
    <t>=(2+1.8/1)*((1/0.27)-1)</t>
  </si>
  <si>
    <t>=150/(8.509^0.22)</t>
  </si>
  <si>
    <t>=250/(10.274^0.27)</t>
  </si>
  <si>
    <t>=550/(8.158^0.38)</t>
  </si>
  <si>
    <t>CALCULATION 1</t>
  </si>
  <si>
    <t>CALCULATION 2</t>
  </si>
  <si>
    <t>CALCULATION 3</t>
  </si>
  <si>
    <t>=8*0.75</t>
  </si>
  <si>
    <t>=4*(20+30)+100*0.5*(20+30)</t>
  </si>
  <si>
    <t>=6*(18+27)+100*0.55*(18+27)</t>
  </si>
  <si>
    <t>=4*(20+30)+500*0.50*(20+30)</t>
  </si>
  <si>
    <t>CALCULATIONS</t>
  </si>
  <si>
    <t>=6*(18+27)+500*0.55*(18+27)</t>
  </si>
  <si>
    <t>LET X= BREAKEVEN ORDER QUANTITY</t>
  </si>
  <si>
    <t>EQUATE THE COSTS OF MACHINES A AND B</t>
  </si>
  <si>
    <t>4*(20+30)+X*0.5*(20+30)=6*(18+27)+X*0.55*(18+27)</t>
  </si>
  <si>
    <t>SOLVE FOR X</t>
  </si>
  <si>
    <t>X*(0.5*(20+30)-0.55*(18+27))=6*(18+27)-4*(20+30)</t>
  </si>
  <si>
    <t>0.25*X=</t>
  </si>
  <si>
    <t>CALCULATION</t>
  </si>
  <si>
    <t>NOTE!  THIS PROBLEM IS SIMILAR TO EXAMPLE 1.8</t>
  </si>
  <si>
    <t>N</t>
  </si>
  <si>
    <t>ENGINE L</t>
  </si>
  <si>
    <t>TURRET L</t>
  </si>
  <si>
    <t>GRAPHICAL REPRESENTATION OF BREAKEVEN POINT</t>
  </si>
  <si>
    <t>THIS GRAPH WAS DEVELOPED FROM THE TABLE OF COSTS AFTER PART c</t>
  </si>
  <si>
    <t>BRUTE FORCE TABLE OF COSTS FOR Q FROM 0 TO 600</t>
  </si>
  <si>
    <t>GRAPHICAL REPRESENTATION OF BREAKEVEN POINTS</t>
  </si>
</sst>
</file>

<file path=xl/styles.xml><?xml version="1.0" encoding="utf-8"?>
<styleSheet xmlns="http://schemas.openxmlformats.org/spreadsheetml/2006/main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&quot;$&quot;#,##0.00"/>
    <numFmt numFmtId="165" formatCode="0.000"/>
    <numFmt numFmtId="166" formatCode="&quot;$&quot;#,##0.0000_);[Red]\(&quot;$&quot;#,##0.0000\)"/>
    <numFmt numFmtId="167" formatCode="0.0"/>
    <numFmt numFmtId="168" formatCode="0.0000%"/>
    <numFmt numFmtId="169" formatCode="&quot;$&quot;#,##0"/>
  </numFmts>
  <fonts count="6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8" fontId="3" fillId="0" borderId="0" xfId="0" applyNumberFormat="1" applyFont="1"/>
    <xf numFmtId="10" fontId="3" fillId="0" borderId="0" xfId="0" applyNumberFormat="1" applyFont="1"/>
    <xf numFmtId="164" fontId="3" fillId="0" borderId="0" xfId="0" applyNumberFormat="1" applyFont="1"/>
    <xf numFmtId="0" fontId="3" fillId="0" borderId="0" xfId="1" applyFont="1" applyAlignment="1" applyProtection="1"/>
    <xf numFmtId="6" fontId="3" fillId="0" borderId="0" xfId="0" applyNumberFormat="1" applyFont="1"/>
    <xf numFmtId="0" fontId="3" fillId="0" borderId="0" xfId="0" applyFont="1" applyAlignment="1">
      <alignment horizontal="left"/>
    </xf>
    <xf numFmtId="9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quotePrefix="1" applyFont="1" applyAlignment="1">
      <alignment horizontal="center"/>
    </xf>
    <xf numFmtId="2" fontId="3" fillId="0" borderId="0" xfId="0" applyNumberFormat="1" applyFont="1"/>
    <xf numFmtId="3" fontId="3" fillId="0" borderId="0" xfId="0" applyNumberFormat="1" applyFont="1"/>
    <xf numFmtId="164" fontId="3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65" fontId="3" fillId="0" borderId="0" xfId="0" applyNumberFormat="1" applyFont="1"/>
    <xf numFmtId="166" fontId="3" fillId="0" borderId="0" xfId="0" applyNumberFormat="1" applyFont="1"/>
    <xf numFmtId="167" fontId="3" fillId="0" borderId="0" xfId="0" applyNumberFormat="1" applyFont="1"/>
    <xf numFmtId="7" fontId="3" fillId="0" borderId="0" xfId="0" applyNumberFormat="1" applyFont="1"/>
    <xf numFmtId="164" fontId="3" fillId="0" borderId="0" xfId="0" applyNumberFormat="1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37" fontId="3" fillId="0" borderId="0" xfId="0" applyNumberFormat="1" applyFon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168" fontId="3" fillId="0" borderId="0" xfId="0" applyNumberFormat="1" applyFont="1"/>
    <xf numFmtId="0" fontId="3" fillId="0" borderId="0" xfId="0" applyFont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6" fontId="3" fillId="0" borderId="0" xfId="0" applyNumberFormat="1" applyFont="1" applyBorder="1" applyAlignment="1">
      <alignment horizontal="center" vertical="top" wrapText="1"/>
    </xf>
    <xf numFmtId="8" fontId="3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6" fontId="3" fillId="0" borderId="0" xfId="0" quotePrefix="1" applyNumberFormat="1" applyFont="1" applyAlignment="1">
      <alignment horizontal="right"/>
    </xf>
    <xf numFmtId="0" fontId="3" fillId="0" borderId="0" xfId="0" quotePrefix="1" applyFont="1"/>
    <xf numFmtId="164" fontId="3" fillId="0" borderId="0" xfId="0" quotePrefix="1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9" fontId="3" fillId="0" borderId="0" xfId="0" applyNumberFormat="1" applyFont="1"/>
    <xf numFmtId="0" fontId="3" fillId="0" borderId="0" xfId="0" applyFont="1" applyAlignment="1">
      <alignment horizontal="center" vertical="top" wrapText="1"/>
    </xf>
    <xf numFmtId="0" fontId="3" fillId="0" borderId="0" xfId="0" quotePrefix="1" applyFont="1" applyAlignment="1">
      <alignment horizontal="left"/>
    </xf>
    <xf numFmtId="8" fontId="3" fillId="0" borderId="0" xfId="0" quotePrefix="1" applyNumberFormat="1" applyFont="1"/>
    <xf numFmtId="165" fontId="3" fillId="0" borderId="0" xfId="0" quotePrefix="1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quotePrefix="1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'Prob 1.23'!$C$64</c:f>
              <c:strCache>
                <c:ptCount val="1"/>
                <c:pt idx="0">
                  <c:v>TOOL M1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'Prob 1.23'!$C$65:$C$264</c:f>
              <c:numCache>
                <c:formatCode>"$"#,##0.00</c:formatCode>
                <c:ptCount val="200"/>
                <c:pt idx="0">
                  <c:v>309</c:v>
                </c:pt>
                <c:pt idx="1">
                  <c:v>318</c:v>
                </c:pt>
                <c:pt idx="2">
                  <c:v>327</c:v>
                </c:pt>
                <c:pt idx="3">
                  <c:v>336</c:v>
                </c:pt>
                <c:pt idx="4">
                  <c:v>345</c:v>
                </c:pt>
                <c:pt idx="5">
                  <c:v>354</c:v>
                </c:pt>
                <c:pt idx="6">
                  <c:v>363</c:v>
                </c:pt>
                <c:pt idx="7">
                  <c:v>372</c:v>
                </c:pt>
                <c:pt idx="8">
                  <c:v>381</c:v>
                </c:pt>
                <c:pt idx="9">
                  <c:v>390</c:v>
                </c:pt>
                <c:pt idx="10">
                  <c:v>399</c:v>
                </c:pt>
                <c:pt idx="11">
                  <c:v>408</c:v>
                </c:pt>
                <c:pt idx="12">
                  <c:v>417</c:v>
                </c:pt>
                <c:pt idx="13">
                  <c:v>426</c:v>
                </c:pt>
                <c:pt idx="14">
                  <c:v>435</c:v>
                </c:pt>
                <c:pt idx="15">
                  <c:v>444</c:v>
                </c:pt>
                <c:pt idx="16">
                  <c:v>453</c:v>
                </c:pt>
                <c:pt idx="17">
                  <c:v>462</c:v>
                </c:pt>
                <c:pt idx="18">
                  <c:v>471</c:v>
                </c:pt>
                <c:pt idx="19">
                  <c:v>480</c:v>
                </c:pt>
                <c:pt idx="20">
                  <c:v>489</c:v>
                </c:pt>
                <c:pt idx="21">
                  <c:v>498</c:v>
                </c:pt>
                <c:pt idx="22">
                  <c:v>507</c:v>
                </c:pt>
                <c:pt idx="23">
                  <c:v>516</c:v>
                </c:pt>
                <c:pt idx="24">
                  <c:v>525</c:v>
                </c:pt>
                <c:pt idx="25">
                  <c:v>534</c:v>
                </c:pt>
                <c:pt idx="26">
                  <c:v>543</c:v>
                </c:pt>
                <c:pt idx="27">
                  <c:v>552</c:v>
                </c:pt>
                <c:pt idx="28">
                  <c:v>561</c:v>
                </c:pt>
                <c:pt idx="29">
                  <c:v>570</c:v>
                </c:pt>
                <c:pt idx="30">
                  <c:v>579</c:v>
                </c:pt>
                <c:pt idx="31">
                  <c:v>588</c:v>
                </c:pt>
                <c:pt idx="32">
                  <c:v>597</c:v>
                </c:pt>
                <c:pt idx="33">
                  <c:v>606</c:v>
                </c:pt>
                <c:pt idx="34">
                  <c:v>615</c:v>
                </c:pt>
                <c:pt idx="35">
                  <c:v>624</c:v>
                </c:pt>
                <c:pt idx="36">
                  <c:v>633</c:v>
                </c:pt>
                <c:pt idx="37">
                  <c:v>642</c:v>
                </c:pt>
                <c:pt idx="38">
                  <c:v>651</c:v>
                </c:pt>
                <c:pt idx="39">
                  <c:v>660</c:v>
                </c:pt>
                <c:pt idx="40">
                  <c:v>669</c:v>
                </c:pt>
                <c:pt idx="41">
                  <c:v>678</c:v>
                </c:pt>
                <c:pt idx="42">
                  <c:v>687</c:v>
                </c:pt>
                <c:pt idx="43">
                  <c:v>696</c:v>
                </c:pt>
                <c:pt idx="44">
                  <c:v>705</c:v>
                </c:pt>
                <c:pt idx="45">
                  <c:v>714</c:v>
                </c:pt>
                <c:pt idx="46">
                  <c:v>723</c:v>
                </c:pt>
                <c:pt idx="47">
                  <c:v>732</c:v>
                </c:pt>
                <c:pt idx="48">
                  <c:v>741</c:v>
                </c:pt>
                <c:pt idx="49">
                  <c:v>750</c:v>
                </c:pt>
                <c:pt idx="50">
                  <c:v>759</c:v>
                </c:pt>
                <c:pt idx="51">
                  <c:v>768</c:v>
                </c:pt>
                <c:pt idx="52">
                  <c:v>777</c:v>
                </c:pt>
                <c:pt idx="53">
                  <c:v>786</c:v>
                </c:pt>
                <c:pt idx="54">
                  <c:v>795</c:v>
                </c:pt>
                <c:pt idx="55">
                  <c:v>804</c:v>
                </c:pt>
                <c:pt idx="56">
                  <c:v>813</c:v>
                </c:pt>
                <c:pt idx="57">
                  <c:v>822</c:v>
                </c:pt>
                <c:pt idx="58">
                  <c:v>831</c:v>
                </c:pt>
                <c:pt idx="59">
                  <c:v>840</c:v>
                </c:pt>
                <c:pt idx="60">
                  <c:v>849</c:v>
                </c:pt>
                <c:pt idx="61">
                  <c:v>858</c:v>
                </c:pt>
                <c:pt idx="62">
                  <c:v>867</c:v>
                </c:pt>
                <c:pt idx="63">
                  <c:v>876</c:v>
                </c:pt>
                <c:pt idx="64">
                  <c:v>885</c:v>
                </c:pt>
                <c:pt idx="65">
                  <c:v>894</c:v>
                </c:pt>
                <c:pt idx="66">
                  <c:v>903</c:v>
                </c:pt>
                <c:pt idx="67">
                  <c:v>912</c:v>
                </c:pt>
                <c:pt idx="68">
                  <c:v>921</c:v>
                </c:pt>
                <c:pt idx="69">
                  <c:v>930</c:v>
                </c:pt>
                <c:pt idx="70">
                  <c:v>939</c:v>
                </c:pt>
                <c:pt idx="71">
                  <c:v>948</c:v>
                </c:pt>
                <c:pt idx="72">
                  <c:v>957</c:v>
                </c:pt>
                <c:pt idx="73">
                  <c:v>966</c:v>
                </c:pt>
                <c:pt idx="74">
                  <c:v>975</c:v>
                </c:pt>
                <c:pt idx="75">
                  <c:v>984</c:v>
                </c:pt>
                <c:pt idx="76">
                  <c:v>993</c:v>
                </c:pt>
                <c:pt idx="77">
                  <c:v>1002</c:v>
                </c:pt>
                <c:pt idx="78">
                  <c:v>1011</c:v>
                </c:pt>
                <c:pt idx="79">
                  <c:v>1020</c:v>
                </c:pt>
                <c:pt idx="80">
                  <c:v>1029</c:v>
                </c:pt>
                <c:pt idx="81">
                  <c:v>1038</c:v>
                </c:pt>
                <c:pt idx="82">
                  <c:v>1047</c:v>
                </c:pt>
                <c:pt idx="83">
                  <c:v>1056</c:v>
                </c:pt>
                <c:pt idx="84">
                  <c:v>1065</c:v>
                </c:pt>
                <c:pt idx="85">
                  <c:v>1074</c:v>
                </c:pt>
                <c:pt idx="86">
                  <c:v>1083</c:v>
                </c:pt>
                <c:pt idx="87">
                  <c:v>1092</c:v>
                </c:pt>
                <c:pt idx="88">
                  <c:v>1101</c:v>
                </c:pt>
                <c:pt idx="89">
                  <c:v>1110</c:v>
                </c:pt>
                <c:pt idx="90">
                  <c:v>1119</c:v>
                </c:pt>
                <c:pt idx="91">
                  <c:v>1128</c:v>
                </c:pt>
                <c:pt idx="92">
                  <c:v>1137</c:v>
                </c:pt>
                <c:pt idx="93">
                  <c:v>1146</c:v>
                </c:pt>
                <c:pt idx="94">
                  <c:v>1155</c:v>
                </c:pt>
                <c:pt idx="95">
                  <c:v>1164</c:v>
                </c:pt>
                <c:pt idx="96">
                  <c:v>1173</c:v>
                </c:pt>
                <c:pt idx="97">
                  <c:v>1182</c:v>
                </c:pt>
                <c:pt idx="98">
                  <c:v>1191</c:v>
                </c:pt>
                <c:pt idx="99">
                  <c:v>1200</c:v>
                </c:pt>
                <c:pt idx="100">
                  <c:v>1209</c:v>
                </c:pt>
                <c:pt idx="101">
                  <c:v>1218</c:v>
                </c:pt>
                <c:pt idx="102">
                  <c:v>1227</c:v>
                </c:pt>
                <c:pt idx="103">
                  <c:v>1236</c:v>
                </c:pt>
                <c:pt idx="104">
                  <c:v>1245</c:v>
                </c:pt>
                <c:pt idx="105">
                  <c:v>1254</c:v>
                </c:pt>
                <c:pt idx="106">
                  <c:v>1263</c:v>
                </c:pt>
                <c:pt idx="107">
                  <c:v>1272</c:v>
                </c:pt>
                <c:pt idx="108">
                  <c:v>1281</c:v>
                </c:pt>
                <c:pt idx="109">
                  <c:v>1290</c:v>
                </c:pt>
                <c:pt idx="110">
                  <c:v>1299</c:v>
                </c:pt>
                <c:pt idx="111">
                  <c:v>1308</c:v>
                </c:pt>
                <c:pt idx="112">
                  <c:v>1317</c:v>
                </c:pt>
                <c:pt idx="113">
                  <c:v>1326</c:v>
                </c:pt>
                <c:pt idx="114">
                  <c:v>1335</c:v>
                </c:pt>
                <c:pt idx="115">
                  <c:v>1344</c:v>
                </c:pt>
                <c:pt idx="116">
                  <c:v>1353</c:v>
                </c:pt>
                <c:pt idx="117">
                  <c:v>1362</c:v>
                </c:pt>
                <c:pt idx="118">
                  <c:v>1371</c:v>
                </c:pt>
                <c:pt idx="119">
                  <c:v>1380</c:v>
                </c:pt>
                <c:pt idx="120">
                  <c:v>1389</c:v>
                </c:pt>
                <c:pt idx="121">
                  <c:v>1398</c:v>
                </c:pt>
                <c:pt idx="122">
                  <c:v>1407</c:v>
                </c:pt>
                <c:pt idx="123">
                  <c:v>1416</c:v>
                </c:pt>
                <c:pt idx="124">
                  <c:v>1425</c:v>
                </c:pt>
                <c:pt idx="125">
                  <c:v>1434</c:v>
                </c:pt>
                <c:pt idx="126">
                  <c:v>1443</c:v>
                </c:pt>
                <c:pt idx="127">
                  <c:v>1452</c:v>
                </c:pt>
                <c:pt idx="128">
                  <c:v>1461</c:v>
                </c:pt>
                <c:pt idx="129">
                  <c:v>1470</c:v>
                </c:pt>
                <c:pt idx="130">
                  <c:v>1479</c:v>
                </c:pt>
                <c:pt idx="131">
                  <c:v>1488</c:v>
                </c:pt>
                <c:pt idx="132">
                  <c:v>1497</c:v>
                </c:pt>
                <c:pt idx="133">
                  <c:v>1506</c:v>
                </c:pt>
                <c:pt idx="134">
                  <c:v>1515</c:v>
                </c:pt>
                <c:pt idx="135">
                  <c:v>1524</c:v>
                </c:pt>
                <c:pt idx="136">
                  <c:v>1533</c:v>
                </c:pt>
                <c:pt idx="137">
                  <c:v>1542</c:v>
                </c:pt>
                <c:pt idx="138">
                  <c:v>1551</c:v>
                </c:pt>
                <c:pt idx="139">
                  <c:v>1560</c:v>
                </c:pt>
                <c:pt idx="140">
                  <c:v>1569</c:v>
                </c:pt>
                <c:pt idx="141">
                  <c:v>1578</c:v>
                </c:pt>
                <c:pt idx="142">
                  <c:v>1587</c:v>
                </c:pt>
                <c:pt idx="143">
                  <c:v>1596</c:v>
                </c:pt>
                <c:pt idx="144">
                  <c:v>1605</c:v>
                </c:pt>
                <c:pt idx="145">
                  <c:v>1614</c:v>
                </c:pt>
                <c:pt idx="146">
                  <c:v>1623</c:v>
                </c:pt>
                <c:pt idx="147">
                  <c:v>1632</c:v>
                </c:pt>
                <c:pt idx="148">
                  <c:v>1641</c:v>
                </c:pt>
                <c:pt idx="149">
                  <c:v>1650</c:v>
                </c:pt>
                <c:pt idx="150">
                  <c:v>1659</c:v>
                </c:pt>
                <c:pt idx="151">
                  <c:v>1668</c:v>
                </c:pt>
                <c:pt idx="152">
                  <c:v>1677</c:v>
                </c:pt>
                <c:pt idx="153">
                  <c:v>1686</c:v>
                </c:pt>
                <c:pt idx="154">
                  <c:v>1695</c:v>
                </c:pt>
                <c:pt idx="155">
                  <c:v>1704</c:v>
                </c:pt>
                <c:pt idx="156">
                  <c:v>1713</c:v>
                </c:pt>
                <c:pt idx="157">
                  <c:v>1722</c:v>
                </c:pt>
                <c:pt idx="158">
                  <c:v>1731</c:v>
                </c:pt>
                <c:pt idx="159">
                  <c:v>1740</c:v>
                </c:pt>
                <c:pt idx="160">
                  <c:v>1749</c:v>
                </c:pt>
                <c:pt idx="161">
                  <c:v>1758</c:v>
                </c:pt>
                <c:pt idx="162">
                  <c:v>1767</c:v>
                </c:pt>
                <c:pt idx="163">
                  <c:v>1776</c:v>
                </c:pt>
                <c:pt idx="164">
                  <c:v>1785</c:v>
                </c:pt>
                <c:pt idx="165">
                  <c:v>1794</c:v>
                </c:pt>
                <c:pt idx="166">
                  <c:v>1803</c:v>
                </c:pt>
                <c:pt idx="167">
                  <c:v>1812</c:v>
                </c:pt>
                <c:pt idx="168">
                  <c:v>1821</c:v>
                </c:pt>
                <c:pt idx="169">
                  <c:v>1830</c:v>
                </c:pt>
                <c:pt idx="170">
                  <c:v>1839</c:v>
                </c:pt>
                <c:pt idx="171">
                  <c:v>1848</c:v>
                </c:pt>
                <c:pt idx="172">
                  <c:v>1857</c:v>
                </c:pt>
                <c:pt idx="173">
                  <c:v>1866</c:v>
                </c:pt>
                <c:pt idx="174">
                  <c:v>1875</c:v>
                </c:pt>
                <c:pt idx="175">
                  <c:v>1884</c:v>
                </c:pt>
                <c:pt idx="176">
                  <c:v>1893</c:v>
                </c:pt>
                <c:pt idx="177">
                  <c:v>1902</c:v>
                </c:pt>
                <c:pt idx="178">
                  <c:v>1911</c:v>
                </c:pt>
                <c:pt idx="179">
                  <c:v>1920</c:v>
                </c:pt>
                <c:pt idx="180">
                  <c:v>1929</c:v>
                </c:pt>
                <c:pt idx="181">
                  <c:v>1938</c:v>
                </c:pt>
                <c:pt idx="182">
                  <c:v>1947</c:v>
                </c:pt>
                <c:pt idx="183">
                  <c:v>1956</c:v>
                </c:pt>
                <c:pt idx="184">
                  <c:v>1965</c:v>
                </c:pt>
                <c:pt idx="185">
                  <c:v>1974</c:v>
                </c:pt>
                <c:pt idx="186">
                  <c:v>1983</c:v>
                </c:pt>
                <c:pt idx="187">
                  <c:v>1992</c:v>
                </c:pt>
                <c:pt idx="188">
                  <c:v>2001</c:v>
                </c:pt>
                <c:pt idx="189">
                  <c:v>2010</c:v>
                </c:pt>
                <c:pt idx="190">
                  <c:v>2019</c:v>
                </c:pt>
                <c:pt idx="191">
                  <c:v>2028</c:v>
                </c:pt>
                <c:pt idx="192">
                  <c:v>2037</c:v>
                </c:pt>
                <c:pt idx="193">
                  <c:v>2046</c:v>
                </c:pt>
                <c:pt idx="194">
                  <c:v>2055</c:v>
                </c:pt>
                <c:pt idx="195">
                  <c:v>2064</c:v>
                </c:pt>
                <c:pt idx="196">
                  <c:v>2073</c:v>
                </c:pt>
                <c:pt idx="197">
                  <c:v>2082</c:v>
                </c:pt>
                <c:pt idx="198">
                  <c:v>2091</c:v>
                </c:pt>
                <c:pt idx="199">
                  <c:v>2100</c:v>
                </c:pt>
              </c:numCache>
            </c:numRef>
          </c:val>
        </c:ser>
        <c:ser>
          <c:idx val="2"/>
          <c:order val="1"/>
          <c:tx>
            <c:strRef>
              <c:f>'Prob 1.23'!$D$64</c:f>
              <c:strCache>
                <c:ptCount val="1"/>
                <c:pt idx="0">
                  <c:v>TOOL M2</c:v>
                </c:pt>
              </c:strCache>
            </c:strRef>
          </c:tx>
          <c:spPr>
            <a:ln>
              <a:solidFill>
                <a:prstClr val="black"/>
              </a:solidFill>
              <a:prstDash val="sysDash"/>
            </a:ln>
          </c:spPr>
          <c:marker>
            <c:symbol val="none"/>
          </c:marker>
          <c:val>
            <c:numRef>
              <c:f>'Prob 1.23'!$D$65:$D$264</c:f>
              <c:numCache>
                <c:formatCode>"$"#,##0.00</c:formatCode>
                <c:ptCount val="200"/>
                <c:pt idx="0">
                  <c:v>753</c:v>
                </c:pt>
                <c:pt idx="1">
                  <c:v>756</c:v>
                </c:pt>
                <c:pt idx="2">
                  <c:v>759</c:v>
                </c:pt>
                <c:pt idx="3">
                  <c:v>762</c:v>
                </c:pt>
                <c:pt idx="4">
                  <c:v>765</c:v>
                </c:pt>
                <c:pt idx="5">
                  <c:v>768</c:v>
                </c:pt>
                <c:pt idx="6">
                  <c:v>771</c:v>
                </c:pt>
                <c:pt idx="7">
                  <c:v>774</c:v>
                </c:pt>
                <c:pt idx="8">
                  <c:v>777</c:v>
                </c:pt>
                <c:pt idx="9">
                  <c:v>780</c:v>
                </c:pt>
                <c:pt idx="10">
                  <c:v>783</c:v>
                </c:pt>
                <c:pt idx="11">
                  <c:v>786</c:v>
                </c:pt>
                <c:pt idx="12">
                  <c:v>789</c:v>
                </c:pt>
                <c:pt idx="13">
                  <c:v>792</c:v>
                </c:pt>
                <c:pt idx="14">
                  <c:v>795</c:v>
                </c:pt>
                <c:pt idx="15">
                  <c:v>798</c:v>
                </c:pt>
                <c:pt idx="16">
                  <c:v>801</c:v>
                </c:pt>
                <c:pt idx="17">
                  <c:v>804</c:v>
                </c:pt>
                <c:pt idx="18">
                  <c:v>807</c:v>
                </c:pt>
                <c:pt idx="19">
                  <c:v>810</c:v>
                </c:pt>
                <c:pt idx="20">
                  <c:v>813</c:v>
                </c:pt>
                <c:pt idx="21">
                  <c:v>816</c:v>
                </c:pt>
                <c:pt idx="22">
                  <c:v>819</c:v>
                </c:pt>
                <c:pt idx="23">
                  <c:v>822</c:v>
                </c:pt>
                <c:pt idx="24">
                  <c:v>825</c:v>
                </c:pt>
                <c:pt idx="25">
                  <c:v>828</c:v>
                </c:pt>
                <c:pt idx="26">
                  <c:v>831</c:v>
                </c:pt>
                <c:pt idx="27">
                  <c:v>834</c:v>
                </c:pt>
                <c:pt idx="28">
                  <c:v>837</c:v>
                </c:pt>
                <c:pt idx="29">
                  <c:v>840</c:v>
                </c:pt>
                <c:pt idx="30">
                  <c:v>843</c:v>
                </c:pt>
                <c:pt idx="31">
                  <c:v>846</c:v>
                </c:pt>
                <c:pt idx="32">
                  <c:v>849</c:v>
                </c:pt>
                <c:pt idx="33">
                  <c:v>852</c:v>
                </c:pt>
                <c:pt idx="34">
                  <c:v>855</c:v>
                </c:pt>
                <c:pt idx="35">
                  <c:v>858</c:v>
                </c:pt>
                <c:pt idx="36">
                  <c:v>861</c:v>
                </c:pt>
                <c:pt idx="37">
                  <c:v>864</c:v>
                </c:pt>
                <c:pt idx="38">
                  <c:v>867</c:v>
                </c:pt>
                <c:pt idx="39">
                  <c:v>870</c:v>
                </c:pt>
                <c:pt idx="40">
                  <c:v>873</c:v>
                </c:pt>
                <c:pt idx="41">
                  <c:v>876</c:v>
                </c:pt>
                <c:pt idx="42">
                  <c:v>879</c:v>
                </c:pt>
                <c:pt idx="43">
                  <c:v>882</c:v>
                </c:pt>
                <c:pt idx="44">
                  <c:v>885</c:v>
                </c:pt>
                <c:pt idx="45">
                  <c:v>888</c:v>
                </c:pt>
                <c:pt idx="46">
                  <c:v>891</c:v>
                </c:pt>
                <c:pt idx="47">
                  <c:v>894</c:v>
                </c:pt>
                <c:pt idx="48">
                  <c:v>897</c:v>
                </c:pt>
                <c:pt idx="49">
                  <c:v>900</c:v>
                </c:pt>
                <c:pt idx="50">
                  <c:v>903</c:v>
                </c:pt>
                <c:pt idx="51">
                  <c:v>906</c:v>
                </c:pt>
                <c:pt idx="52">
                  <c:v>909</c:v>
                </c:pt>
                <c:pt idx="53">
                  <c:v>912</c:v>
                </c:pt>
                <c:pt idx="54">
                  <c:v>915</c:v>
                </c:pt>
                <c:pt idx="55">
                  <c:v>918</c:v>
                </c:pt>
                <c:pt idx="56">
                  <c:v>921</c:v>
                </c:pt>
                <c:pt idx="57">
                  <c:v>924</c:v>
                </c:pt>
                <c:pt idx="58">
                  <c:v>927</c:v>
                </c:pt>
                <c:pt idx="59">
                  <c:v>930</c:v>
                </c:pt>
                <c:pt idx="60">
                  <c:v>933</c:v>
                </c:pt>
                <c:pt idx="61">
                  <c:v>936</c:v>
                </c:pt>
                <c:pt idx="62">
                  <c:v>939</c:v>
                </c:pt>
                <c:pt idx="63">
                  <c:v>942</c:v>
                </c:pt>
                <c:pt idx="64">
                  <c:v>945</c:v>
                </c:pt>
                <c:pt idx="65">
                  <c:v>948</c:v>
                </c:pt>
                <c:pt idx="66">
                  <c:v>951</c:v>
                </c:pt>
                <c:pt idx="67">
                  <c:v>954</c:v>
                </c:pt>
                <c:pt idx="68">
                  <c:v>957</c:v>
                </c:pt>
                <c:pt idx="69">
                  <c:v>960</c:v>
                </c:pt>
                <c:pt idx="70">
                  <c:v>963</c:v>
                </c:pt>
                <c:pt idx="71">
                  <c:v>966</c:v>
                </c:pt>
                <c:pt idx="72">
                  <c:v>969</c:v>
                </c:pt>
                <c:pt idx="73">
                  <c:v>972</c:v>
                </c:pt>
                <c:pt idx="74">
                  <c:v>975</c:v>
                </c:pt>
                <c:pt idx="75">
                  <c:v>978</c:v>
                </c:pt>
                <c:pt idx="76">
                  <c:v>981</c:v>
                </c:pt>
                <c:pt idx="77">
                  <c:v>984</c:v>
                </c:pt>
                <c:pt idx="78">
                  <c:v>987</c:v>
                </c:pt>
                <c:pt idx="79">
                  <c:v>990</c:v>
                </c:pt>
                <c:pt idx="80">
                  <c:v>993</c:v>
                </c:pt>
                <c:pt idx="81">
                  <c:v>996</c:v>
                </c:pt>
                <c:pt idx="82">
                  <c:v>999</c:v>
                </c:pt>
                <c:pt idx="83">
                  <c:v>1002</c:v>
                </c:pt>
                <c:pt idx="84">
                  <c:v>1005</c:v>
                </c:pt>
                <c:pt idx="85">
                  <c:v>1008</c:v>
                </c:pt>
                <c:pt idx="86">
                  <c:v>1011</c:v>
                </c:pt>
                <c:pt idx="87">
                  <c:v>1014</c:v>
                </c:pt>
                <c:pt idx="88">
                  <c:v>1017</c:v>
                </c:pt>
                <c:pt idx="89">
                  <c:v>1020</c:v>
                </c:pt>
                <c:pt idx="90">
                  <c:v>1023</c:v>
                </c:pt>
                <c:pt idx="91">
                  <c:v>1026</c:v>
                </c:pt>
                <c:pt idx="92">
                  <c:v>1029</c:v>
                </c:pt>
                <c:pt idx="93">
                  <c:v>1032</c:v>
                </c:pt>
                <c:pt idx="94">
                  <c:v>1035</c:v>
                </c:pt>
                <c:pt idx="95">
                  <c:v>1038</c:v>
                </c:pt>
                <c:pt idx="96">
                  <c:v>1041</c:v>
                </c:pt>
                <c:pt idx="97">
                  <c:v>1044</c:v>
                </c:pt>
                <c:pt idx="98">
                  <c:v>1047</c:v>
                </c:pt>
                <c:pt idx="99">
                  <c:v>1050</c:v>
                </c:pt>
                <c:pt idx="100">
                  <c:v>1053</c:v>
                </c:pt>
                <c:pt idx="101">
                  <c:v>1056</c:v>
                </c:pt>
                <c:pt idx="102">
                  <c:v>1059</c:v>
                </c:pt>
                <c:pt idx="103">
                  <c:v>1062</c:v>
                </c:pt>
                <c:pt idx="104">
                  <c:v>1065</c:v>
                </c:pt>
                <c:pt idx="105">
                  <c:v>1068</c:v>
                </c:pt>
                <c:pt idx="106">
                  <c:v>1071</c:v>
                </c:pt>
                <c:pt idx="107">
                  <c:v>1074</c:v>
                </c:pt>
                <c:pt idx="108">
                  <c:v>1077</c:v>
                </c:pt>
                <c:pt idx="109">
                  <c:v>1080</c:v>
                </c:pt>
                <c:pt idx="110">
                  <c:v>1083</c:v>
                </c:pt>
                <c:pt idx="111">
                  <c:v>1086</c:v>
                </c:pt>
                <c:pt idx="112">
                  <c:v>1089</c:v>
                </c:pt>
                <c:pt idx="113">
                  <c:v>1092</c:v>
                </c:pt>
                <c:pt idx="114">
                  <c:v>1095</c:v>
                </c:pt>
                <c:pt idx="115">
                  <c:v>1098</c:v>
                </c:pt>
                <c:pt idx="116">
                  <c:v>1101</c:v>
                </c:pt>
                <c:pt idx="117">
                  <c:v>1104</c:v>
                </c:pt>
                <c:pt idx="118">
                  <c:v>1107</c:v>
                </c:pt>
                <c:pt idx="119">
                  <c:v>1110</c:v>
                </c:pt>
                <c:pt idx="120">
                  <c:v>1113</c:v>
                </c:pt>
                <c:pt idx="121">
                  <c:v>1116</c:v>
                </c:pt>
                <c:pt idx="122">
                  <c:v>1119</c:v>
                </c:pt>
                <c:pt idx="123">
                  <c:v>1122</c:v>
                </c:pt>
                <c:pt idx="124">
                  <c:v>1125</c:v>
                </c:pt>
                <c:pt idx="125">
                  <c:v>1128</c:v>
                </c:pt>
                <c:pt idx="126">
                  <c:v>1131</c:v>
                </c:pt>
                <c:pt idx="127">
                  <c:v>1134</c:v>
                </c:pt>
                <c:pt idx="128">
                  <c:v>1137</c:v>
                </c:pt>
                <c:pt idx="129">
                  <c:v>1140</c:v>
                </c:pt>
                <c:pt idx="130">
                  <c:v>1143</c:v>
                </c:pt>
                <c:pt idx="131">
                  <c:v>1146</c:v>
                </c:pt>
                <c:pt idx="132">
                  <c:v>1149</c:v>
                </c:pt>
                <c:pt idx="133">
                  <c:v>1152</c:v>
                </c:pt>
                <c:pt idx="134">
                  <c:v>1155</c:v>
                </c:pt>
                <c:pt idx="135">
                  <c:v>1158</c:v>
                </c:pt>
                <c:pt idx="136">
                  <c:v>1161</c:v>
                </c:pt>
                <c:pt idx="137">
                  <c:v>1164</c:v>
                </c:pt>
                <c:pt idx="138">
                  <c:v>1167</c:v>
                </c:pt>
                <c:pt idx="139">
                  <c:v>1170</c:v>
                </c:pt>
                <c:pt idx="140">
                  <c:v>1173</c:v>
                </c:pt>
                <c:pt idx="141">
                  <c:v>1176</c:v>
                </c:pt>
                <c:pt idx="142">
                  <c:v>1179</c:v>
                </c:pt>
                <c:pt idx="143">
                  <c:v>1182</c:v>
                </c:pt>
                <c:pt idx="144">
                  <c:v>1185</c:v>
                </c:pt>
                <c:pt idx="145">
                  <c:v>1188</c:v>
                </c:pt>
                <c:pt idx="146">
                  <c:v>1191</c:v>
                </c:pt>
                <c:pt idx="147">
                  <c:v>1194</c:v>
                </c:pt>
                <c:pt idx="148">
                  <c:v>1197</c:v>
                </c:pt>
                <c:pt idx="149">
                  <c:v>1200</c:v>
                </c:pt>
                <c:pt idx="150">
                  <c:v>1203</c:v>
                </c:pt>
                <c:pt idx="151">
                  <c:v>1206</c:v>
                </c:pt>
                <c:pt idx="152">
                  <c:v>1209</c:v>
                </c:pt>
                <c:pt idx="153">
                  <c:v>1212</c:v>
                </c:pt>
                <c:pt idx="154">
                  <c:v>1215</c:v>
                </c:pt>
                <c:pt idx="155">
                  <c:v>1218</c:v>
                </c:pt>
                <c:pt idx="156">
                  <c:v>1221</c:v>
                </c:pt>
                <c:pt idx="157">
                  <c:v>1224</c:v>
                </c:pt>
                <c:pt idx="158">
                  <c:v>1227</c:v>
                </c:pt>
                <c:pt idx="159">
                  <c:v>1230</c:v>
                </c:pt>
                <c:pt idx="160">
                  <c:v>1233</c:v>
                </c:pt>
                <c:pt idx="161">
                  <c:v>1236</c:v>
                </c:pt>
                <c:pt idx="162">
                  <c:v>1239</c:v>
                </c:pt>
                <c:pt idx="163">
                  <c:v>1242</c:v>
                </c:pt>
                <c:pt idx="164">
                  <c:v>1245</c:v>
                </c:pt>
                <c:pt idx="165">
                  <c:v>1248</c:v>
                </c:pt>
                <c:pt idx="166">
                  <c:v>1251</c:v>
                </c:pt>
                <c:pt idx="167">
                  <c:v>1254</c:v>
                </c:pt>
                <c:pt idx="168">
                  <c:v>1257</c:v>
                </c:pt>
                <c:pt idx="169">
                  <c:v>1260</c:v>
                </c:pt>
                <c:pt idx="170">
                  <c:v>1263</c:v>
                </c:pt>
                <c:pt idx="171">
                  <c:v>1266</c:v>
                </c:pt>
                <c:pt idx="172">
                  <c:v>1269</c:v>
                </c:pt>
                <c:pt idx="173">
                  <c:v>1272</c:v>
                </c:pt>
                <c:pt idx="174">
                  <c:v>1275</c:v>
                </c:pt>
                <c:pt idx="175">
                  <c:v>1278</c:v>
                </c:pt>
                <c:pt idx="176">
                  <c:v>1281</c:v>
                </c:pt>
                <c:pt idx="177">
                  <c:v>1284</c:v>
                </c:pt>
                <c:pt idx="178">
                  <c:v>1287</c:v>
                </c:pt>
                <c:pt idx="179">
                  <c:v>1290</c:v>
                </c:pt>
                <c:pt idx="180">
                  <c:v>1293</c:v>
                </c:pt>
                <c:pt idx="181">
                  <c:v>1296</c:v>
                </c:pt>
                <c:pt idx="182">
                  <c:v>1299</c:v>
                </c:pt>
                <c:pt idx="183">
                  <c:v>1302</c:v>
                </c:pt>
                <c:pt idx="184">
                  <c:v>1305</c:v>
                </c:pt>
                <c:pt idx="185">
                  <c:v>1308</c:v>
                </c:pt>
                <c:pt idx="186">
                  <c:v>1311</c:v>
                </c:pt>
                <c:pt idx="187">
                  <c:v>1314</c:v>
                </c:pt>
                <c:pt idx="188">
                  <c:v>1317</c:v>
                </c:pt>
                <c:pt idx="189">
                  <c:v>1320</c:v>
                </c:pt>
                <c:pt idx="190">
                  <c:v>1323</c:v>
                </c:pt>
                <c:pt idx="191">
                  <c:v>1326</c:v>
                </c:pt>
                <c:pt idx="192">
                  <c:v>1329</c:v>
                </c:pt>
                <c:pt idx="193">
                  <c:v>1332</c:v>
                </c:pt>
                <c:pt idx="194">
                  <c:v>1335</c:v>
                </c:pt>
                <c:pt idx="195">
                  <c:v>1338</c:v>
                </c:pt>
                <c:pt idx="196">
                  <c:v>1341</c:v>
                </c:pt>
                <c:pt idx="197">
                  <c:v>1344</c:v>
                </c:pt>
                <c:pt idx="198">
                  <c:v>1347</c:v>
                </c:pt>
                <c:pt idx="199">
                  <c:v>1350</c:v>
                </c:pt>
              </c:numCache>
            </c:numRef>
          </c:val>
        </c:ser>
        <c:ser>
          <c:idx val="3"/>
          <c:order val="2"/>
          <c:tx>
            <c:strRef>
              <c:f>'Prob 1.23'!$E$64</c:f>
              <c:strCache>
                <c:ptCount val="1"/>
                <c:pt idx="0">
                  <c:v>TOOL M3</c:v>
                </c:pt>
              </c:strCache>
            </c:strRef>
          </c:tx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val>
            <c:numRef>
              <c:f>'Prob 1.23'!$E$65:$E$264</c:f>
              <c:numCache>
                <c:formatCode>"$"#,##0.00</c:formatCode>
                <c:ptCount val="200"/>
                <c:pt idx="0">
                  <c:v>505</c:v>
                </c:pt>
                <c:pt idx="1">
                  <c:v>510</c:v>
                </c:pt>
                <c:pt idx="2">
                  <c:v>515</c:v>
                </c:pt>
                <c:pt idx="3">
                  <c:v>520</c:v>
                </c:pt>
                <c:pt idx="4">
                  <c:v>525</c:v>
                </c:pt>
                <c:pt idx="5">
                  <c:v>530</c:v>
                </c:pt>
                <c:pt idx="6">
                  <c:v>535</c:v>
                </c:pt>
                <c:pt idx="7">
                  <c:v>540</c:v>
                </c:pt>
                <c:pt idx="8">
                  <c:v>545</c:v>
                </c:pt>
                <c:pt idx="9">
                  <c:v>550</c:v>
                </c:pt>
                <c:pt idx="10">
                  <c:v>555</c:v>
                </c:pt>
                <c:pt idx="11">
                  <c:v>560</c:v>
                </c:pt>
                <c:pt idx="12">
                  <c:v>565</c:v>
                </c:pt>
                <c:pt idx="13">
                  <c:v>570</c:v>
                </c:pt>
                <c:pt idx="14">
                  <c:v>575</c:v>
                </c:pt>
                <c:pt idx="15">
                  <c:v>580</c:v>
                </c:pt>
                <c:pt idx="16">
                  <c:v>585</c:v>
                </c:pt>
                <c:pt idx="17">
                  <c:v>590</c:v>
                </c:pt>
                <c:pt idx="18">
                  <c:v>595</c:v>
                </c:pt>
                <c:pt idx="19">
                  <c:v>600</c:v>
                </c:pt>
                <c:pt idx="20">
                  <c:v>605</c:v>
                </c:pt>
                <c:pt idx="21">
                  <c:v>610</c:v>
                </c:pt>
                <c:pt idx="22">
                  <c:v>615</c:v>
                </c:pt>
                <c:pt idx="23">
                  <c:v>620</c:v>
                </c:pt>
                <c:pt idx="24">
                  <c:v>625</c:v>
                </c:pt>
                <c:pt idx="25">
                  <c:v>630</c:v>
                </c:pt>
                <c:pt idx="26">
                  <c:v>635</c:v>
                </c:pt>
                <c:pt idx="27">
                  <c:v>640</c:v>
                </c:pt>
                <c:pt idx="28">
                  <c:v>645</c:v>
                </c:pt>
                <c:pt idx="29">
                  <c:v>650</c:v>
                </c:pt>
                <c:pt idx="30">
                  <c:v>655</c:v>
                </c:pt>
                <c:pt idx="31">
                  <c:v>660</c:v>
                </c:pt>
                <c:pt idx="32">
                  <c:v>665</c:v>
                </c:pt>
                <c:pt idx="33">
                  <c:v>670</c:v>
                </c:pt>
                <c:pt idx="34">
                  <c:v>675</c:v>
                </c:pt>
                <c:pt idx="35">
                  <c:v>680</c:v>
                </c:pt>
                <c:pt idx="36">
                  <c:v>685</c:v>
                </c:pt>
                <c:pt idx="37">
                  <c:v>690</c:v>
                </c:pt>
                <c:pt idx="38">
                  <c:v>695</c:v>
                </c:pt>
                <c:pt idx="39">
                  <c:v>700</c:v>
                </c:pt>
                <c:pt idx="40">
                  <c:v>705</c:v>
                </c:pt>
                <c:pt idx="41">
                  <c:v>710</c:v>
                </c:pt>
                <c:pt idx="42">
                  <c:v>715</c:v>
                </c:pt>
                <c:pt idx="43">
                  <c:v>720</c:v>
                </c:pt>
                <c:pt idx="44">
                  <c:v>725</c:v>
                </c:pt>
                <c:pt idx="45">
                  <c:v>730</c:v>
                </c:pt>
                <c:pt idx="46">
                  <c:v>735</c:v>
                </c:pt>
                <c:pt idx="47">
                  <c:v>740</c:v>
                </c:pt>
                <c:pt idx="48">
                  <c:v>745</c:v>
                </c:pt>
                <c:pt idx="49">
                  <c:v>750</c:v>
                </c:pt>
                <c:pt idx="50">
                  <c:v>755</c:v>
                </c:pt>
                <c:pt idx="51">
                  <c:v>760</c:v>
                </c:pt>
                <c:pt idx="52">
                  <c:v>765</c:v>
                </c:pt>
                <c:pt idx="53">
                  <c:v>770</c:v>
                </c:pt>
                <c:pt idx="54">
                  <c:v>775</c:v>
                </c:pt>
                <c:pt idx="55">
                  <c:v>780</c:v>
                </c:pt>
                <c:pt idx="56">
                  <c:v>785</c:v>
                </c:pt>
                <c:pt idx="57">
                  <c:v>790</c:v>
                </c:pt>
                <c:pt idx="58">
                  <c:v>795</c:v>
                </c:pt>
                <c:pt idx="59">
                  <c:v>800</c:v>
                </c:pt>
                <c:pt idx="60">
                  <c:v>805</c:v>
                </c:pt>
                <c:pt idx="61">
                  <c:v>810</c:v>
                </c:pt>
                <c:pt idx="62">
                  <c:v>815</c:v>
                </c:pt>
                <c:pt idx="63">
                  <c:v>820</c:v>
                </c:pt>
                <c:pt idx="64">
                  <c:v>825</c:v>
                </c:pt>
                <c:pt idx="65">
                  <c:v>830</c:v>
                </c:pt>
                <c:pt idx="66">
                  <c:v>835</c:v>
                </c:pt>
                <c:pt idx="67">
                  <c:v>840</c:v>
                </c:pt>
                <c:pt idx="68">
                  <c:v>845</c:v>
                </c:pt>
                <c:pt idx="69">
                  <c:v>850</c:v>
                </c:pt>
                <c:pt idx="70">
                  <c:v>855</c:v>
                </c:pt>
                <c:pt idx="71">
                  <c:v>860</c:v>
                </c:pt>
                <c:pt idx="72">
                  <c:v>865</c:v>
                </c:pt>
                <c:pt idx="73">
                  <c:v>870</c:v>
                </c:pt>
                <c:pt idx="74">
                  <c:v>875</c:v>
                </c:pt>
                <c:pt idx="75">
                  <c:v>880</c:v>
                </c:pt>
                <c:pt idx="76">
                  <c:v>885</c:v>
                </c:pt>
                <c:pt idx="77">
                  <c:v>890</c:v>
                </c:pt>
                <c:pt idx="78">
                  <c:v>895</c:v>
                </c:pt>
                <c:pt idx="79">
                  <c:v>900</c:v>
                </c:pt>
                <c:pt idx="80">
                  <c:v>905</c:v>
                </c:pt>
                <c:pt idx="81">
                  <c:v>910</c:v>
                </c:pt>
                <c:pt idx="82">
                  <c:v>915</c:v>
                </c:pt>
                <c:pt idx="83">
                  <c:v>920</c:v>
                </c:pt>
                <c:pt idx="84">
                  <c:v>925</c:v>
                </c:pt>
                <c:pt idx="85">
                  <c:v>930</c:v>
                </c:pt>
                <c:pt idx="86">
                  <c:v>935</c:v>
                </c:pt>
                <c:pt idx="87">
                  <c:v>940</c:v>
                </c:pt>
                <c:pt idx="88">
                  <c:v>945</c:v>
                </c:pt>
                <c:pt idx="89">
                  <c:v>950</c:v>
                </c:pt>
                <c:pt idx="90">
                  <c:v>955</c:v>
                </c:pt>
                <c:pt idx="91">
                  <c:v>960</c:v>
                </c:pt>
                <c:pt idx="92">
                  <c:v>965</c:v>
                </c:pt>
                <c:pt idx="93">
                  <c:v>970</c:v>
                </c:pt>
                <c:pt idx="94">
                  <c:v>975</c:v>
                </c:pt>
                <c:pt idx="95">
                  <c:v>980</c:v>
                </c:pt>
                <c:pt idx="96">
                  <c:v>985</c:v>
                </c:pt>
                <c:pt idx="97">
                  <c:v>990</c:v>
                </c:pt>
                <c:pt idx="98">
                  <c:v>995</c:v>
                </c:pt>
                <c:pt idx="99">
                  <c:v>1000</c:v>
                </c:pt>
                <c:pt idx="100">
                  <c:v>1005</c:v>
                </c:pt>
                <c:pt idx="101">
                  <c:v>1010</c:v>
                </c:pt>
                <c:pt idx="102">
                  <c:v>1015</c:v>
                </c:pt>
                <c:pt idx="103">
                  <c:v>1020</c:v>
                </c:pt>
                <c:pt idx="104">
                  <c:v>1025</c:v>
                </c:pt>
                <c:pt idx="105">
                  <c:v>1030</c:v>
                </c:pt>
                <c:pt idx="106">
                  <c:v>1035</c:v>
                </c:pt>
                <c:pt idx="107">
                  <c:v>1040</c:v>
                </c:pt>
                <c:pt idx="108">
                  <c:v>1045</c:v>
                </c:pt>
                <c:pt idx="109">
                  <c:v>1050</c:v>
                </c:pt>
                <c:pt idx="110">
                  <c:v>1055</c:v>
                </c:pt>
                <c:pt idx="111">
                  <c:v>1060</c:v>
                </c:pt>
                <c:pt idx="112">
                  <c:v>1065</c:v>
                </c:pt>
                <c:pt idx="113">
                  <c:v>1070</c:v>
                </c:pt>
                <c:pt idx="114">
                  <c:v>1075</c:v>
                </c:pt>
                <c:pt idx="115">
                  <c:v>1080</c:v>
                </c:pt>
                <c:pt idx="116">
                  <c:v>1085</c:v>
                </c:pt>
                <c:pt idx="117">
                  <c:v>1090</c:v>
                </c:pt>
                <c:pt idx="118">
                  <c:v>1095</c:v>
                </c:pt>
                <c:pt idx="119">
                  <c:v>1100</c:v>
                </c:pt>
                <c:pt idx="120">
                  <c:v>1105</c:v>
                </c:pt>
                <c:pt idx="121">
                  <c:v>1110</c:v>
                </c:pt>
                <c:pt idx="122">
                  <c:v>1115</c:v>
                </c:pt>
                <c:pt idx="123">
                  <c:v>1120</c:v>
                </c:pt>
                <c:pt idx="124">
                  <c:v>1125</c:v>
                </c:pt>
                <c:pt idx="125">
                  <c:v>1130</c:v>
                </c:pt>
                <c:pt idx="126">
                  <c:v>1135</c:v>
                </c:pt>
                <c:pt idx="127">
                  <c:v>1140</c:v>
                </c:pt>
                <c:pt idx="128">
                  <c:v>1145</c:v>
                </c:pt>
                <c:pt idx="129">
                  <c:v>1150</c:v>
                </c:pt>
                <c:pt idx="130">
                  <c:v>1155</c:v>
                </c:pt>
                <c:pt idx="131">
                  <c:v>1160</c:v>
                </c:pt>
                <c:pt idx="132">
                  <c:v>1165</c:v>
                </c:pt>
                <c:pt idx="133">
                  <c:v>1170</c:v>
                </c:pt>
                <c:pt idx="134">
                  <c:v>1175</c:v>
                </c:pt>
                <c:pt idx="135">
                  <c:v>1180</c:v>
                </c:pt>
                <c:pt idx="136">
                  <c:v>1185</c:v>
                </c:pt>
                <c:pt idx="137">
                  <c:v>1190</c:v>
                </c:pt>
                <c:pt idx="138">
                  <c:v>1195</c:v>
                </c:pt>
                <c:pt idx="139">
                  <c:v>1200</c:v>
                </c:pt>
                <c:pt idx="140">
                  <c:v>1205</c:v>
                </c:pt>
                <c:pt idx="141">
                  <c:v>1210</c:v>
                </c:pt>
                <c:pt idx="142">
                  <c:v>1215</c:v>
                </c:pt>
                <c:pt idx="143">
                  <c:v>1220</c:v>
                </c:pt>
                <c:pt idx="144">
                  <c:v>1225</c:v>
                </c:pt>
                <c:pt idx="145">
                  <c:v>1230</c:v>
                </c:pt>
                <c:pt idx="146">
                  <c:v>1235</c:v>
                </c:pt>
                <c:pt idx="147">
                  <c:v>1240</c:v>
                </c:pt>
                <c:pt idx="148">
                  <c:v>1245</c:v>
                </c:pt>
                <c:pt idx="149">
                  <c:v>1250</c:v>
                </c:pt>
                <c:pt idx="150">
                  <c:v>1255</c:v>
                </c:pt>
                <c:pt idx="151">
                  <c:v>1260</c:v>
                </c:pt>
                <c:pt idx="152">
                  <c:v>1265</c:v>
                </c:pt>
                <c:pt idx="153">
                  <c:v>1270</c:v>
                </c:pt>
                <c:pt idx="154">
                  <c:v>1275</c:v>
                </c:pt>
                <c:pt idx="155">
                  <c:v>1280</c:v>
                </c:pt>
                <c:pt idx="156">
                  <c:v>1285</c:v>
                </c:pt>
                <c:pt idx="157">
                  <c:v>1290</c:v>
                </c:pt>
                <c:pt idx="158">
                  <c:v>1295</c:v>
                </c:pt>
                <c:pt idx="159">
                  <c:v>1300</c:v>
                </c:pt>
                <c:pt idx="160">
                  <c:v>1305</c:v>
                </c:pt>
                <c:pt idx="161">
                  <c:v>1310</c:v>
                </c:pt>
                <c:pt idx="162">
                  <c:v>1315</c:v>
                </c:pt>
                <c:pt idx="163">
                  <c:v>1320</c:v>
                </c:pt>
                <c:pt idx="164">
                  <c:v>1325</c:v>
                </c:pt>
                <c:pt idx="165">
                  <c:v>1330</c:v>
                </c:pt>
                <c:pt idx="166">
                  <c:v>1335</c:v>
                </c:pt>
                <c:pt idx="167">
                  <c:v>1340</c:v>
                </c:pt>
                <c:pt idx="168">
                  <c:v>1345</c:v>
                </c:pt>
                <c:pt idx="169">
                  <c:v>1350</c:v>
                </c:pt>
                <c:pt idx="170">
                  <c:v>1355</c:v>
                </c:pt>
                <c:pt idx="171">
                  <c:v>1360</c:v>
                </c:pt>
                <c:pt idx="172">
                  <c:v>1365</c:v>
                </c:pt>
                <c:pt idx="173">
                  <c:v>1370</c:v>
                </c:pt>
                <c:pt idx="174">
                  <c:v>1375</c:v>
                </c:pt>
                <c:pt idx="175">
                  <c:v>1380</c:v>
                </c:pt>
                <c:pt idx="176">
                  <c:v>1385</c:v>
                </c:pt>
                <c:pt idx="177">
                  <c:v>1390</c:v>
                </c:pt>
                <c:pt idx="178">
                  <c:v>1395</c:v>
                </c:pt>
                <c:pt idx="179">
                  <c:v>1400</c:v>
                </c:pt>
                <c:pt idx="180">
                  <c:v>1405</c:v>
                </c:pt>
                <c:pt idx="181">
                  <c:v>1410</c:v>
                </c:pt>
                <c:pt idx="182">
                  <c:v>1415</c:v>
                </c:pt>
                <c:pt idx="183">
                  <c:v>1420</c:v>
                </c:pt>
                <c:pt idx="184">
                  <c:v>1425</c:v>
                </c:pt>
                <c:pt idx="185">
                  <c:v>1430</c:v>
                </c:pt>
                <c:pt idx="186">
                  <c:v>1435</c:v>
                </c:pt>
                <c:pt idx="187">
                  <c:v>1440</c:v>
                </c:pt>
                <c:pt idx="188">
                  <c:v>1445</c:v>
                </c:pt>
                <c:pt idx="189">
                  <c:v>1450</c:v>
                </c:pt>
                <c:pt idx="190">
                  <c:v>1455</c:v>
                </c:pt>
                <c:pt idx="191">
                  <c:v>1460</c:v>
                </c:pt>
                <c:pt idx="192">
                  <c:v>1465</c:v>
                </c:pt>
                <c:pt idx="193">
                  <c:v>1470</c:v>
                </c:pt>
                <c:pt idx="194">
                  <c:v>1475</c:v>
                </c:pt>
                <c:pt idx="195">
                  <c:v>1480</c:v>
                </c:pt>
                <c:pt idx="196">
                  <c:v>1485</c:v>
                </c:pt>
                <c:pt idx="197">
                  <c:v>1490</c:v>
                </c:pt>
                <c:pt idx="198">
                  <c:v>1495</c:v>
                </c:pt>
                <c:pt idx="199">
                  <c:v>1500</c:v>
                </c:pt>
              </c:numCache>
            </c:numRef>
          </c:val>
        </c:ser>
        <c:marker val="1"/>
        <c:axId val="96131328"/>
        <c:axId val="96862208"/>
      </c:lineChart>
      <c:catAx>
        <c:axId val="96131328"/>
        <c:scaling>
          <c:orientation val="minMax"/>
        </c:scaling>
        <c:axPos val="b"/>
        <c:numFmt formatCode="General" sourceLinked="1"/>
        <c:tickLblPos val="nextTo"/>
        <c:crossAx val="96862208"/>
        <c:crosses val="autoZero"/>
        <c:auto val="1"/>
        <c:lblAlgn val="ctr"/>
        <c:lblOffset val="100"/>
      </c:catAx>
      <c:valAx>
        <c:axId val="96862208"/>
        <c:scaling>
          <c:orientation val="minMax"/>
        </c:scaling>
        <c:axPos val="l"/>
        <c:majorGridlines/>
        <c:numFmt formatCode="&quot;$&quot;#,##0.00" sourceLinked="1"/>
        <c:tickLblPos val="nextTo"/>
        <c:crossAx val="9613132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'Prob 1.25'!$E$67</c:f>
              <c:strCache>
                <c:ptCount val="1"/>
                <c:pt idx="0">
                  <c:v>ENGINE 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'Prob 1.25'!$E$68:$E$668</c:f>
              <c:numCache>
                <c:formatCode>"$"#,##0.00</c:formatCode>
                <c:ptCount val="601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  <c:pt idx="59">
                  <c:v>413</c:v>
                </c:pt>
                <c:pt idx="60">
                  <c:v>420</c:v>
                </c:pt>
                <c:pt idx="61">
                  <c:v>427</c:v>
                </c:pt>
                <c:pt idx="62">
                  <c:v>434</c:v>
                </c:pt>
                <c:pt idx="63">
                  <c:v>441</c:v>
                </c:pt>
                <c:pt idx="64">
                  <c:v>448</c:v>
                </c:pt>
                <c:pt idx="65">
                  <c:v>455</c:v>
                </c:pt>
                <c:pt idx="66">
                  <c:v>462</c:v>
                </c:pt>
                <c:pt idx="67">
                  <c:v>469</c:v>
                </c:pt>
                <c:pt idx="68">
                  <c:v>476</c:v>
                </c:pt>
                <c:pt idx="69">
                  <c:v>483</c:v>
                </c:pt>
                <c:pt idx="70">
                  <c:v>490</c:v>
                </c:pt>
                <c:pt idx="71">
                  <c:v>497</c:v>
                </c:pt>
                <c:pt idx="72">
                  <c:v>504</c:v>
                </c:pt>
                <c:pt idx="73">
                  <c:v>511</c:v>
                </c:pt>
                <c:pt idx="74">
                  <c:v>518</c:v>
                </c:pt>
                <c:pt idx="75">
                  <c:v>525</c:v>
                </c:pt>
                <c:pt idx="76">
                  <c:v>532</c:v>
                </c:pt>
                <c:pt idx="77">
                  <c:v>539</c:v>
                </c:pt>
                <c:pt idx="78">
                  <c:v>546</c:v>
                </c:pt>
                <c:pt idx="79">
                  <c:v>553</c:v>
                </c:pt>
                <c:pt idx="80">
                  <c:v>560</c:v>
                </c:pt>
                <c:pt idx="81">
                  <c:v>567</c:v>
                </c:pt>
                <c:pt idx="82">
                  <c:v>574</c:v>
                </c:pt>
                <c:pt idx="83">
                  <c:v>581</c:v>
                </c:pt>
                <c:pt idx="84">
                  <c:v>588</c:v>
                </c:pt>
                <c:pt idx="85">
                  <c:v>595</c:v>
                </c:pt>
                <c:pt idx="86">
                  <c:v>602</c:v>
                </c:pt>
                <c:pt idx="87">
                  <c:v>609</c:v>
                </c:pt>
                <c:pt idx="88">
                  <c:v>616</c:v>
                </c:pt>
                <c:pt idx="89">
                  <c:v>623</c:v>
                </c:pt>
                <c:pt idx="90">
                  <c:v>630</c:v>
                </c:pt>
                <c:pt idx="91">
                  <c:v>637</c:v>
                </c:pt>
                <c:pt idx="92">
                  <c:v>644</c:v>
                </c:pt>
                <c:pt idx="93">
                  <c:v>651</c:v>
                </c:pt>
                <c:pt idx="94">
                  <c:v>658</c:v>
                </c:pt>
                <c:pt idx="95">
                  <c:v>665</c:v>
                </c:pt>
                <c:pt idx="96">
                  <c:v>672</c:v>
                </c:pt>
                <c:pt idx="97">
                  <c:v>679</c:v>
                </c:pt>
                <c:pt idx="98">
                  <c:v>686</c:v>
                </c:pt>
                <c:pt idx="99">
                  <c:v>693</c:v>
                </c:pt>
                <c:pt idx="100">
                  <c:v>700</c:v>
                </c:pt>
                <c:pt idx="101">
                  <c:v>707</c:v>
                </c:pt>
                <c:pt idx="102">
                  <c:v>714</c:v>
                </c:pt>
                <c:pt idx="103">
                  <c:v>721</c:v>
                </c:pt>
                <c:pt idx="104">
                  <c:v>728</c:v>
                </c:pt>
                <c:pt idx="105">
                  <c:v>735</c:v>
                </c:pt>
                <c:pt idx="106">
                  <c:v>742</c:v>
                </c:pt>
                <c:pt idx="107">
                  <c:v>749</c:v>
                </c:pt>
                <c:pt idx="108">
                  <c:v>756</c:v>
                </c:pt>
                <c:pt idx="109">
                  <c:v>763</c:v>
                </c:pt>
                <c:pt idx="110">
                  <c:v>770</c:v>
                </c:pt>
                <c:pt idx="111">
                  <c:v>777</c:v>
                </c:pt>
                <c:pt idx="112">
                  <c:v>784</c:v>
                </c:pt>
                <c:pt idx="113">
                  <c:v>791</c:v>
                </c:pt>
                <c:pt idx="114">
                  <c:v>798</c:v>
                </c:pt>
                <c:pt idx="115">
                  <c:v>805</c:v>
                </c:pt>
                <c:pt idx="116">
                  <c:v>812</c:v>
                </c:pt>
                <c:pt idx="117">
                  <c:v>819</c:v>
                </c:pt>
                <c:pt idx="118">
                  <c:v>826</c:v>
                </c:pt>
                <c:pt idx="119">
                  <c:v>833</c:v>
                </c:pt>
                <c:pt idx="120">
                  <c:v>840</c:v>
                </c:pt>
                <c:pt idx="121">
                  <c:v>847</c:v>
                </c:pt>
                <c:pt idx="122">
                  <c:v>854</c:v>
                </c:pt>
                <c:pt idx="123">
                  <c:v>861</c:v>
                </c:pt>
                <c:pt idx="124">
                  <c:v>868</c:v>
                </c:pt>
                <c:pt idx="125">
                  <c:v>875</c:v>
                </c:pt>
                <c:pt idx="126">
                  <c:v>882</c:v>
                </c:pt>
                <c:pt idx="127">
                  <c:v>889</c:v>
                </c:pt>
                <c:pt idx="128">
                  <c:v>896</c:v>
                </c:pt>
                <c:pt idx="129">
                  <c:v>903</c:v>
                </c:pt>
                <c:pt idx="130">
                  <c:v>910</c:v>
                </c:pt>
                <c:pt idx="131">
                  <c:v>917</c:v>
                </c:pt>
                <c:pt idx="132">
                  <c:v>924</c:v>
                </c:pt>
                <c:pt idx="133">
                  <c:v>931</c:v>
                </c:pt>
                <c:pt idx="134">
                  <c:v>938</c:v>
                </c:pt>
                <c:pt idx="135">
                  <c:v>945</c:v>
                </c:pt>
                <c:pt idx="136">
                  <c:v>952</c:v>
                </c:pt>
                <c:pt idx="137">
                  <c:v>959</c:v>
                </c:pt>
                <c:pt idx="138">
                  <c:v>966</c:v>
                </c:pt>
                <c:pt idx="139">
                  <c:v>973</c:v>
                </c:pt>
                <c:pt idx="140">
                  <c:v>980</c:v>
                </c:pt>
                <c:pt idx="141">
                  <c:v>987</c:v>
                </c:pt>
                <c:pt idx="142">
                  <c:v>994</c:v>
                </c:pt>
                <c:pt idx="143">
                  <c:v>1001</c:v>
                </c:pt>
                <c:pt idx="144">
                  <c:v>1008</c:v>
                </c:pt>
                <c:pt idx="145">
                  <c:v>1015</c:v>
                </c:pt>
                <c:pt idx="146">
                  <c:v>1022</c:v>
                </c:pt>
                <c:pt idx="147">
                  <c:v>1029</c:v>
                </c:pt>
                <c:pt idx="148">
                  <c:v>1036</c:v>
                </c:pt>
                <c:pt idx="149">
                  <c:v>1043</c:v>
                </c:pt>
                <c:pt idx="150">
                  <c:v>1050</c:v>
                </c:pt>
                <c:pt idx="151">
                  <c:v>1057</c:v>
                </c:pt>
                <c:pt idx="152">
                  <c:v>1064</c:v>
                </c:pt>
                <c:pt idx="153">
                  <c:v>1071</c:v>
                </c:pt>
                <c:pt idx="154">
                  <c:v>1078</c:v>
                </c:pt>
                <c:pt idx="155">
                  <c:v>1085</c:v>
                </c:pt>
                <c:pt idx="156">
                  <c:v>1092</c:v>
                </c:pt>
                <c:pt idx="157">
                  <c:v>1099</c:v>
                </c:pt>
                <c:pt idx="158">
                  <c:v>1106</c:v>
                </c:pt>
                <c:pt idx="159">
                  <c:v>1113</c:v>
                </c:pt>
                <c:pt idx="160">
                  <c:v>1120</c:v>
                </c:pt>
                <c:pt idx="161">
                  <c:v>1127</c:v>
                </c:pt>
                <c:pt idx="162">
                  <c:v>1134</c:v>
                </c:pt>
                <c:pt idx="163">
                  <c:v>1141</c:v>
                </c:pt>
                <c:pt idx="164">
                  <c:v>1148</c:v>
                </c:pt>
                <c:pt idx="165">
                  <c:v>1155</c:v>
                </c:pt>
                <c:pt idx="166">
                  <c:v>1162</c:v>
                </c:pt>
                <c:pt idx="167">
                  <c:v>1169</c:v>
                </c:pt>
                <c:pt idx="168">
                  <c:v>1176</c:v>
                </c:pt>
                <c:pt idx="169">
                  <c:v>1183</c:v>
                </c:pt>
                <c:pt idx="170">
                  <c:v>1190</c:v>
                </c:pt>
                <c:pt idx="171">
                  <c:v>1197</c:v>
                </c:pt>
                <c:pt idx="172">
                  <c:v>1204</c:v>
                </c:pt>
                <c:pt idx="173">
                  <c:v>1211</c:v>
                </c:pt>
                <c:pt idx="174">
                  <c:v>1218</c:v>
                </c:pt>
                <c:pt idx="175">
                  <c:v>1225</c:v>
                </c:pt>
                <c:pt idx="176">
                  <c:v>1232</c:v>
                </c:pt>
                <c:pt idx="177">
                  <c:v>1239</c:v>
                </c:pt>
                <c:pt idx="178">
                  <c:v>1246</c:v>
                </c:pt>
                <c:pt idx="179">
                  <c:v>1253</c:v>
                </c:pt>
                <c:pt idx="180">
                  <c:v>1260</c:v>
                </c:pt>
                <c:pt idx="181">
                  <c:v>1267</c:v>
                </c:pt>
                <c:pt idx="182">
                  <c:v>1274</c:v>
                </c:pt>
                <c:pt idx="183">
                  <c:v>1281</c:v>
                </c:pt>
                <c:pt idx="184">
                  <c:v>1288</c:v>
                </c:pt>
                <c:pt idx="185">
                  <c:v>1295</c:v>
                </c:pt>
                <c:pt idx="186">
                  <c:v>1302</c:v>
                </c:pt>
                <c:pt idx="187">
                  <c:v>1309</c:v>
                </c:pt>
                <c:pt idx="188">
                  <c:v>1316</c:v>
                </c:pt>
                <c:pt idx="189">
                  <c:v>1323</c:v>
                </c:pt>
                <c:pt idx="190">
                  <c:v>1330</c:v>
                </c:pt>
                <c:pt idx="191">
                  <c:v>1337</c:v>
                </c:pt>
                <c:pt idx="192">
                  <c:v>1344</c:v>
                </c:pt>
                <c:pt idx="193">
                  <c:v>1351</c:v>
                </c:pt>
                <c:pt idx="194">
                  <c:v>1358</c:v>
                </c:pt>
                <c:pt idx="195">
                  <c:v>1365</c:v>
                </c:pt>
                <c:pt idx="196">
                  <c:v>1372</c:v>
                </c:pt>
                <c:pt idx="197">
                  <c:v>1379</c:v>
                </c:pt>
                <c:pt idx="198">
                  <c:v>1386</c:v>
                </c:pt>
                <c:pt idx="199">
                  <c:v>1393</c:v>
                </c:pt>
                <c:pt idx="200">
                  <c:v>1400</c:v>
                </c:pt>
                <c:pt idx="201">
                  <c:v>1407</c:v>
                </c:pt>
                <c:pt idx="202">
                  <c:v>1414</c:v>
                </c:pt>
                <c:pt idx="203">
                  <c:v>1421</c:v>
                </c:pt>
                <c:pt idx="204">
                  <c:v>1428</c:v>
                </c:pt>
                <c:pt idx="205">
                  <c:v>1435</c:v>
                </c:pt>
                <c:pt idx="206">
                  <c:v>1442</c:v>
                </c:pt>
                <c:pt idx="207">
                  <c:v>1449</c:v>
                </c:pt>
                <c:pt idx="208">
                  <c:v>1456</c:v>
                </c:pt>
                <c:pt idx="209">
                  <c:v>1463</c:v>
                </c:pt>
                <c:pt idx="210">
                  <c:v>1470</c:v>
                </c:pt>
                <c:pt idx="211">
                  <c:v>1477</c:v>
                </c:pt>
                <c:pt idx="212">
                  <c:v>1484</c:v>
                </c:pt>
                <c:pt idx="213">
                  <c:v>1491</c:v>
                </c:pt>
                <c:pt idx="214">
                  <c:v>1498</c:v>
                </c:pt>
                <c:pt idx="215">
                  <c:v>1505</c:v>
                </c:pt>
                <c:pt idx="216">
                  <c:v>1512</c:v>
                </c:pt>
                <c:pt idx="217">
                  <c:v>1519</c:v>
                </c:pt>
                <c:pt idx="218">
                  <c:v>1526</c:v>
                </c:pt>
                <c:pt idx="219">
                  <c:v>1533</c:v>
                </c:pt>
                <c:pt idx="220">
                  <c:v>1540</c:v>
                </c:pt>
                <c:pt idx="221">
                  <c:v>1547</c:v>
                </c:pt>
                <c:pt idx="222">
                  <c:v>1554</c:v>
                </c:pt>
                <c:pt idx="223">
                  <c:v>1561</c:v>
                </c:pt>
                <c:pt idx="224">
                  <c:v>1568</c:v>
                </c:pt>
                <c:pt idx="225">
                  <c:v>1575</c:v>
                </c:pt>
                <c:pt idx="226">
                  <c:v>1582</c:v>
                </c:pt>
                <c:pt idx="227">
                  <c:v>1589</c:v>
                </c:pt>
                <c:pt idx="228">
                  <c:v>1596</c:v>
                </c:pt>
                <c:pt idx="229">
                  <c:v>1603</c:v>
                </c:pt>
                <c:pt idx="230">
                  <c:v>1610</c:v>
                </c:pt>
                <c:pt idx="231">
                  <c:v>1617</c:v>
                </c:pt>
                <c:pt idx="232">
                  <c:v>1624</c:v>
                </c:pt>
                <c:pt idx="233">
                  <c:v>1631</c:v>
                </c:pt>
                <c:pt idx="234">
                  <c:v>1638</c:v>
                </c:pt>
                <c:pt idx="235">
                  <c:v>1645</c:v>
                </c:pt>
                <c:pt idx="236">
                  <c:v>1652</c:v>
                </c:pt>
                <c:pt idx="237">
                  <c:v>1659</c:v>
                </c:pt>
                <c:pt idx="238">
                  <c:v>1666</c:v>
                </c:pt>
                <c:pt idx="239">
                  <c:v>1673</c:v>
                </c:pt>
                <c:pt idx="240">
                  <c:v>1680</c:v>
                </c:pt>
                <c:pt idx="241">
                  <c:v>1687</c:v>
                </c:pt>
                <c:pt idx="242">
                  <c:v>1694</c:v>
                </c:pt>
                <c:pt idx="243">
                  <c:v>1701</c:v>
                </c:pt>
                <c:pt idx="244">
                  <c:v>1708</c:v>
                </c:pt>
                <c:pt idx="245">
                  <c:v>1715</c:v>
                </c:pt>
                <c:pt idx="246">
                  <c:v>1722</c:v>
                </c:pt>
                <c:pt idx="247">
                  <c:v>1729</c:v>
                </c:pt>
                <c:pt idx="248">
                  <c:v>1736</c:v>
                </c:pt>
                <c:pt idx="249">
                  <c:v>1743</c:v>
                </c:pt>
                <c:pt idx="250">
                  <c:v>1750</c:v>
                </c:pt>
                <c:pt idx="251">
                  <c:v>1757</c:v>
                </c:pt>
                <c:pt idx="252">
                  <c:v>1764</c:v>
                </c:pt>
                <c:pt idx="253">
                  <c:v>1771</c:v>
                </c:pt>
                <c:pt idx="254">
                  <c:v>1778</c:v>
                </c:pt>
                <c:pt idx="255">
                  <c:v>1785</c:v>
                </c:pt>
                <c:pt idx="256">
                  <c:v>1792</c:v>
                </c:pt>
                <c:pt idx="257">
                  <c:v>1799</c:v>
                </c:pt>
                <c:pt idx="258">
                  <c:v>1806</c:v>
                </c:pt>
                <c:pt idx="259">
                  <c:v>1813</c:v>
                </c:pt>
                <c:pt idx="260">
                  <c:v>1820</c:v>
                </c:pt>
                <c:pt idx="261">
                  <c:v>1827</c:v>
                </c:pt>
                <c:pt idx="262">
                  <c:v>1834</c:v>
                </c:pt>
                <c:pt idx="263">
                  <c:v>1841</c:v>
                </c:pt>
                <c:pt idx="264">
                  <c:v>1848</c:v>
                </c:pt>
                <c:pt idx="265">
                  <c:v>1855</c:v>
                </c:pt>
                <c:pt idx="266">
                  <c:v>1862</c:v>
                </c:pt>
                <c:pt idx="267">
                  <c:v>1869</c:v>
                </c:pt>
                <c:pt idx="268">
                  <c:v>1876</c:v>
                </c:pt>
                <c:pt idx="269">
                  <c:v>1883</c:v>
                </c:pt>
                <c:pt idx="270">
                  <c:v>1890</c:v>
                </c:pt>
                <c:pt idx="271">
                  <c:v>1897</c:v>
                </c:pt>
                <c:pt idx="272">
                  <c:v>1904</c:v>
                </c:pt>
                <c:pt idx="273">
                  <c:v>1911</c:v>
                </c:pt>
                <c:pt idx="274">
                  <c:v>1918</c:v>
                </c:pt>
                <c:pt idx="275">
                  <c:v>1925</c:v>
                </c:pt>
                <c:pt idx="276">
                  <c:v>1932</c:v>
                </c:pt>
                <c:pt idx="277">
                  <c:v>1939</c:v>
                </c:pt>
                <c:pt idx="278">
                  <c:v>1946</c:v>
                </c:pt>
                <c:pt idx="279">
                  <c:v>1953</c:v>
                </c:pt>
                <c:pt idx="280">
                  <c:v>1960</c:v>
                </c:pt>
                <c:pt idx="281">
                  <c:v>1967</c:v>
                </c:pt>
                <c:pt idx="282">
                  <c:v>1974</c:v>
                </c:pt>
                <c:pt idx="283">
                  <c:v>1981</c:v>
                </c:pt>
                <c:pt idx="284">
                  <c:v>1988</c:v>
                </c:pt>
                <c:pt idx="285">
                  <c:v>1995</c:v>
                </c:pt>
                <c:pt idx="286">
                  <c:v>2002</c:v>
                </c:pt>
                <c:pt idx="287">
                  <c:v>2009</c:v>
                </c:pt>
                <c:pt idx="288">
                  <c:v>2016</c:v>
                </c:pt>
                <c:pt idx="289">
                  <c:v>2023</c:v>
                </c:pt>
                <c:pt idx="290">
                  <c:v>2030</c:v>
                </c:pt>
                <c:pt idx="291">
                  <c:v>2037</c:v>
                </c:pt>
                <c:pt idx="292">
                  <c:v>2044</c:v>
                </c:pt>
                <c:pt idx="293">
                  <c:v>2051</c:v>
                </c:pt>
                <c:pt idx="294">
                  <c:v>2058</c:v>
                </c:pt>
                <c:pt idx="295">
                  <c:v>2065</c:v>
                </c:pt>
                <c:pt idx="296">
                  <c:v>2072</c:v>
                </c:pt>
                <c:pt idx="297">
                  <c:v>2079</c:v>
                </c:pt>
                <c:pt idx="298">
                  <c:v>2086</c:v>
                </c:pt>
                <c:pt idx="299">
                  <c:v>2093</c:v>
                </c:pt>
                <c:pt idx="300">
                  <c:v>2100</c:v>
                </c:pt>
                <c:pt idx="301">
                  <c:v>2107</c:v>
                </c:pt>
                <c:pt idx="302">
                  <c:v>2114</c:v>
                </c:pt>
                <c:pt idx="303">
                  <c:v>2121</c:v>
                </c:pt>
                <c:pt idx="304">
                  <c:v>2128</c:v>
                </c:pt>
                <c:pt idx="305">
                  <c:v>2135</c:v>
                </c:pt>
                <c:pt idx="306">
                  <c:v>2142</c:v>
                </c:pt>
                <c:pt idx="307">
                  <c:v>2149</c:v>
                </c:pt>
                <c:pt idx="308">
                  <c:v>2156</c:v>
                </c:pt>
                <c:pt idx="309">
                  <c:v>2163</c:v>
                </c:pt>
                <c:pt idx="310">
                  <c:v>2170</c:v>
                </c:pt>
                <c:pt idx="311">
                  <c:v>2177</c:v>
                </c:pt>
                <c:pt idx="312">
                  <c:v>2184</c:v>
                </c:pt>
                <c:pt idx="313">
                  <c:v>2191</c:v>
                </c:pt>
                <c:pt idx="314">
                  <c:v>2198</c:v>
                </c:pt>
                <c:pt idx="315">
                  <c:v>2205</c:v>
                </c:pt>
                <c:pt idx="316">
                  <c:v>2212</c:v>
                </c:pt>
                <c:pt idx="317">
                  <c:v>2219</c:v>
                </c:pt>
                <c:pt idx="318">
                  <c:v>2226</c:v>
                </c:pt>
                <c:pt idx="319">
                  <c:v>2233</c:v>
                </c:pt>
                <c:pt idx="320">
                  <c:v>2240</c:v>
                </c:pt>
                <c:pt idx="321">
                  <c:v>2247</c:v>
                </c:pt>
                <c:pt idx="322">
                  <c:v>2254</c:v>
                </c:pt>
                <c:pt idx="323">
                  <c:v>2261</c:v>
                </c:pt>
                <c:pt idx="324">
                  <c:v>2268</c:v>
                </c:pt>
                <c:pt idx="325">
                  <c:v>2275</c:v>
                </c:pt>
                <c:pt idx="326">
                  <c:v>2282</c:v>
                </c:pt>
                <c:pt idx="327">
                  <c:v>2289</c:v>
                </c:pt>
                <c:pt idx="328">
                  <c:v>2296</c:v>
                </c:pt>
                <c:pt idx="329">
                  <c:v>2303</c:v>
                </c:pt>
                <c:pt idx="330">
                  <c:v>2310</c:v>
                </c:pt>
                <c:pt idx="331">
                  <c:v>2317</c:v>
                </c:pt>
                <c:pt idx="332">
                  <c:v>2324</c:v>
                </c:pt>
                <c:pt idx="333">
                  <c:v>2331</c:v>
                </c:pt>
                <c:pt idx="334">
                  <c:v>2338</c:v>
                </c:pt>
                <c:pt idx="335">
                  <c:v>2345</c:v>
                </c:pt>
                <c:pt idx="336">
                  <c:v>2352</c:v>
                </c:pt>
                <c:pt idx="337">
                  <c:v>2359</c:v>
                </c:pt>
                <c:pt idx="338">
                  <c:v>2366</c:v>
                </c:pt>
                <c:pt idx="339">
                  <c:v>2373</c:v>
                </c:pt>
                <c:pt idx="340">
                  <c:v>2380</c:v>
                </c:pt>
                <c:pt idx="341">
                  <c:v>2387</c:v>
                </c:pt>
                <c:pt idx="342">
                  <c:v>2394</c:v>
                </c:pt>
                <c:pt idx="343">
                  <c:v>2401</c:v>
                </c:pt>
                <c:pt idx="344">
                  <c:v>2408</c:v>
                </c:pt>
                <c:pt idx="345">
                  <c:v>2415</c:v>
                </c:pt>
                <c:pt idx="346">
                  <c:v>2422</c:v>
                </c:pt>
                <c:pt idx="347">
                  <c:v>2429</c:v>
                </c:pt>
                <c:pt idx="348">
                  <c:v>2436</c:v>
                </c:pt>
                <c:pt idx="349">
                  <c:v>2443</c:v>
                </c:pt>
                <c:pt idx="350">
                  <c:v>2450</c:v>
                </c:pt>
                <c:pt idx="351">
                  <c:v>2457</c:v>
                </c:pt>
                <c:pt idx="352">
                  <c:v>2464</c:v>
                </c:pt>
                <c:pt idx="353">
                  <c:v>2471</c:v>
                </c:pt>
                <c:pt idx="354">
                  <c:v>2478</c:v>
                </c:pt>
                <c:pt idx="355">
                  <c:v>2485</c:v>
                </c:pt>
                <c:pt idx="356">
                  <c:v>2492</c:v>
                </c:pt>
                <c:pt idx="357">
                  <c:v>2499</c:v>
                </c:pt>
                <c:pt idx="358">
                  <c:v>2506</c:v>
                </c:pt>
                <c:pt idx="359">
                  <c:v>2513</c:v>
                </c:pt>
                <c:pt idx="360">
                  <c:v>2520</c:v>
                </c:pt>
                <c:pt idx="361">
                  <c:v>2527</c:v>
                </c:pt>
                <c:pt idx="362">
                  <c:v>2534</c:v>
                </c:pt>
                <c:pt idx="363">
                  <c:v>2541</c:v>
                </c:pt>
                <c:pt idx="364">
                  <c:v>2548</c:v>
                </c:pt>
                <c:pt idx="365">
                  <c:v>2555</c:v>
                </c:pt>
                <c:pt idx="366">
                  <c:v>2562</c:v>
                </c:pt>
                <c:pt idx="367">
                  <c:v>2569</c:v>
                </c:pt>
                <c:pt idx="368">
                  <c:v>2576</c:v>
                </c:pt>
                <c:pt idx="369">
                  <c:v>2583</c:v>
                </c:pt>
                <c:pt idx="370">
                  <c:v>2590</c:v>
                </c:pt>
                <c:pt idx="371">
                  <c:v>2597</c:v>
                </c:pt>
                <c:pt idx="372">
                  <c:v>2604</c:v>
                </c:pt>
                <c:pt idx="373">
                  <c:v>2611</c:v>
                </c:pt>
                <c:pt idx="374">
                  <c:v>2618</c:v>
                </c:pt>
                <c:pt idx="375">
                  <c:v>2625</c:v>
                </c:pt>
                <c:pt idx="376">
                  <c:v>2632</c:v>
                </c:pt>
                <c:pt idx="377">
                  <c:v>2639</c:v>
                </c:pt>
                <c:pt idx="378">
                  <c:v>2646</c:v>
                </c:pt>
                <c:pt idx="379">
                  <c:v>2653</c:v>
                </c:pt>
                <c:pt idx="380">
                  <c:v>2660</c:v>
                </c:pt>
                <c:pt idx="381">
                  <c:v>2667</c:v>
                </c:pt>
                <c:pt idx="382">
                  <c:v>2674</c:v>
                </c:pt>
                <c:pt idx="383">
                  <c:v>2681</c:v>
                </c:pt>
                <c:pt idx="384">
                  <c:v>2688</c:v>
                </c:pt>
                <c:pt idx="385">
                  <c:v>2695</c:v>
                </c:pt>
                <c:pt idx="386">
                  <c:v>2702</c:v>
                </c:pt>
                <c:pt idx="387">
                  <c:v>2709</c:v>
                </c:pt>
                <c:pt idx="388">
                  <c:v>2716</c:v>
                </c:pt>
                <c:pt idx="389">
                  <c:v>2723</c:v>
                </c:pt>
                <c:pt idx="390">
                  <c:v>2730</c:v>
                </c:pt>
                <c:pt idx="391">
                  <c:v>2737</c:v>
                </c:pt>
                <c:pt idx="392">
                  <c:v>2744</c:v>
                </c:pt>
                <c:pt idx="393">
                  <c:v>2751</c:v>
                </c:pt>
                <c:pt idx="394">
                  <c:v>2758</c:v>
                </c:pt>
                <c:pt idx="395">
                  <c:v>2765</c:v>
                </c:pt>
                <c:pt idx="396">
                  <c:v>2772</c:v>
                </c:pt>
                <c:pt idx="397">
                  <c:v>2779</c:v>
                </c:pt>
                <c:pt idx="398">
                  <c:v>2786</c:v>
                </c:pt>
                <c:pt idx="399">
                  <c:v>2793</c:v>
                </c:pt>
                <c:pt idx="400">
                  <c:v>2800</c:v>
                </c:pt>
                <c:pt idx="401">
                  <c:v>2807</c:v>
                </c:pt>
                <c:pt idx="402">
                  <c:v>2814</c:v>
                </c:pt>
                <c:pt idx="403">
                  <c:v>2821</c:v>
                </c:pt>
                <c:pt idx="404">
                  <c:v>2828</c:v>
                </c:pt>
                <c:pt idx="405">
                  <c:v>2835</c:v>
                </c:pt>
                <c:pt idx="406">
                  <c:v>2842</c:v>
                </c:pt>
                <c:pt idx="407">
                  <c:v>2849</c:v>
                </c:pt>
                <c:pt idx="408">
                  <c:v>2856</c:v>
                </c:pt>
                <c:pt idx="409">
                  <c:v>2863</c:v>
                </c:pt>
                <c:pt idx="410">
                  <c:v>2870</c:v>
                </c:pt>
                <c:pt idx="411">
                  <c:v>2877</c:v>
                </c:pt>
                <c:pt idx="412">
                  <c:v>2884</c:v>
                </c:pt>
                <c:pt idx="413">
                  <c:v>2891</c:v>
                </c:pt>
                <c:pt idx="414">
                  <c:v>2898</c:v>
                </c:pt>
                <c:pt idx="415">
                  <c:v>2905</c:v>
                </c:pt>
                <c:pt idx="416">
                  <c:v>2912</c:v>
                </c:pt>
                <c:pt idx="417">
                  <c:v>2919</c:v>
                </c:pt>
                <c:pt idx="418">
                  <c:v>2926</c:v>
                </c:pt>
                <c:pt idx="419">
                  <c:v>2933</c:v>
                </c:pt>
                <c:pt idx="420">
                  <c:v>2940</c:v>
                </c:pt>
                <c:pt idx="421">
                  <c:v>2947</c:v>
                </c:pt>
                <c:pt idx="422">
                  <c:v>2954</c:v>
                </c:pt>
                <c:pt idx="423">
                  <c:v>2961</c:v>
                </c:pt>
                <c:pt idx="424">
                  <c:v>2968</c:v>
                </c:pt>
                <c:pt idx="425">
                  <c:v>2975</c:v>
                </c:pt>
                <c:pt idx="426">
                  <c:v>2982</c:v>
                </c:pt>
                <c:pt idx="427">
                  <c:v>2989</c:v>
                </c:pt>
                <c:pt idx="428">
                  <c:v>2996</c:v>
                </c:pt>
                <c:pt idx="429">
                  <c:v>3003</c:v>
                </c:pt>
                <c:pt idx="430">
                  <c:v>3010</c:v>
                </c:pt>
                <c:pt idx="431">
                  <c:v>3017</c:v>
                </c:pt>
                <c:pt idx="432">
                  <c:v>3024</c:v>
                </c:pt>
                <c:pt idx="433">
                  <c:v>3031</c:v>
                </c:pt>
                <c:pt idx="434">
                  <c:v>3038</c:v>
                </c:pt>
                <c:pt idx="435">
                  <c:v>3045</c:v>
                </c:pt>
                <c:pt idx="436">
                  <c:v>3052</c:v>
                </c:pt>
                <c:pt idx="437">
                  <c:v>3059</c:v>
                </c:pt>
                <c:pt idx="438">
                  <c:v>3066</c:v>
                </c:pt>
                <c:pt idx="439">
                  <c:v>3073</c:v>
                </c:pt>
                <c:pt idx="440">
                  <c:v>3080</c:v>
                </c:pt>
                <c:pt idx="441">
                  <c:v>3087</c:v>
                </c:pt>
                <c:pt idx="442">
                  <c:v>3094</c:v>
                </c:pt>
                <c:pt idx="443">
                  <c:v>3101</c:v>
                </c:pt>
                <c:pt idx="444">
                  <c:v>3108</c:v>
                </c:pt>
                <c:pt idx="445">
                  <c:v>3115</c:v>
                </c:pt>
                <c:pt idx="446">
                  <c:v>3122</c:v>
                </c:pt>
                <c:pt idx="447">
                  <c:v>3129</c:v>
                </c:pt>
                <c:pt idx="448">
                  <c:v>3136</c:v>
                </c:pt>
                <c:pt idx="449">
                  <c:v>3143</c:v>
                </c:pt>
                <c:pt idx="450">
                  <c:v>3150</c:v>
                </c:pt>
                <c:pt idx="451">
                  <c:v>3157</c:v>
                </c:pt>
                <c:pt idx="452">
                  <c:v>3164</c:v>
                </c:pt>
                <c:pt idx="453">
                  <c:v>3171</c:v>
                </c:pt>
                <c:pt idx="454">
                  <c:v>3178</c:v>
                </c:pt>
                <c:pt idx="455">
                  <c:v>3185</c:v>
                </c:pt>
                <c:pt idx="456">
                  <c:v>3192</c:v>
                </c:pt>
                <c:pt idx="457">
                  <c:v>3199</c:v>
                </c:pt>
                <c:pt idx="458">
                  <c:v>3206</c:v>
                </c:pt>
                <c:pt idx="459">
                  <c:v>3213</c:v>
                </c:pt>
                <c:pt idx="460">
                  <c:v>3220</c:v>
                </c:pt>
                <c:pt idx="461">
                  <c:v>3227</c:v>
                </c:pt>
                <c:pt idx="462">
                  <c:v>3234</c:v>
                </c:pt>
                <c:pt idx="463">
                  <c:v>3241</c:v>
                </c:pt>
                <c:pt idx="464">
                  <c:v>3248</c:v>
                </c:pt>
                <c:pt idx="465">
                  <c:v>3255</c:v>
                </c:pt>
                <c:pt idx="466">
                  <c:v>3262</c:v>
                </c:pt>
                <c:pt idx="467">
                  <c:v>3269</c:v>
                </c:pt>
                <c:pt idx="468">
                  <c:v>3276</c:v>
                </c:pt>
                <c:pt idx="469">
                  <c:v>3283</c:v>
                </c:pt>
                <c:pt idx="470">
                  <c:v>3290</c:v>
                </c:pt>
                <c:pt idx="471">
                  <c:v>3297</c:v>
                </c:pt>
                <c:pt idx="472">
                  <c:v>3304</c:v>
                </c:pt>
                <c:pt idx="473">
                  <c:v>3311</c:v>
                </c:pt>
                <c:pt idx="474">
                  <c:v>3318</c:v>
                </c:pt>
                <c:pt idx="475">
                  <c:v>3325</c:v>
                </c:pt>
                <c:pt idx="476">
                  <c:v>3332</c:v>
                </c:pt>
                <c:pt idx="477">
                  <c:v>3339</c:v>
                </c:pt>
                <c:pt idx="478">
                  <c:v>3346</c:v>
                </c:pt>
                <c:pt idx="479">
                  <c:v>3353</c:v>
                </c:pt>
                <c:pt idx="480">
                  <c:v>3360</c:v>
                </c:pt>
                <c:pt idx="481">
                  <c:v>3367</c:v>
                </c:pt>
                <c:pt idx="482">
                  <c:v>3374</c:v>
                </c:pt>
                <c:pt idx="483">
                  <c:v>3381</c:v>
                </c:pt>
                <c:pt idx="484">
                  <c:v>3388</c:v>
                </c:pt>
                <c:pt idx="485">
                  <c:v>3395</c:v>
                </c:pt>
                <c:pt idx="486">
                  <c:v>3402</c:v>
                </c:pt>
                <c:pt idx="487">
                  <c:v>3409</c:v>
                </c:pt>
                <c:pt idx="488">
                  <c:v>3416</c:v>
                </c:pt>
                <c:pt idx="489">
                  <c:v>3423</c:v>
                </c:pt>
                <c:pt idx="490">
                  <c:v>3430</c:v>
                </c:pt>
                <c:pt idx="491">
                  <c:v>3437</c:v>
                </c:pt>
                <c:pt idx="492">
                  <c:v>3444</c:v>
                </c:pt>
                <c:pt idx="493">
                  <c:v>3451</c:v>
                </c:pt>
                <c:pt idx="494">
                  <c:v>3458</c:v>
                </c:pt>
                <c:pt idx="495">
                  <c:v>3465</c:v>
                </c:pt>
                <c:pt idx="496">
                  <c:v>3472</c:v>
                </c:pt>
                <c:pt idx="497">
                  <c:v>3479</c:v>
                </c:pt>
                <c:pt idx="498">
                  <c:v>3486</c:v>
                </c:pt>
                <c:pt idx="499">
                  <c:v>3493</c:v>
                </c:pt>
                <c:pt idx="500">
                  <c:v>3500</c:v>
                </c:pt>
                <c:pt idx="501">
                  <c:v>3507</c:v>
                </c:pt>
                <c:pt idx="502">
                  <c:v>3514</c:v>
                </c:pt>
                <c:pt idx="503">
                  <c:v>3521</c:v>
                </c:pt>
                <c:pt idx="504">
                  <c:v>3528</c:v>
                </c:pt>
                <c:pt idx="505">
                  <c:v>3535</c:v>
                </c:pt>
                <c:pt idx="506">
                  <c:v>3542</c:v>
                </c:pt>
                <c:pt idx="507">
                  <c:v>3549</c:v>
                </c:pt>
                <c:pt idx="508">
                  <c:v>3556</c:v>
                </c:pt>
                <c:pt idx="509">
                  <c:v>3563</c:v>
                </c:pt>
                <c:pt idx="510">
                  <c:v>3570</c:v>
                </c:pt>
                <c:pt idx="511">
                  <c:v>3577</c:v>
                </c:pt>
                <c:pt idx="512">
                  <c:v>3584</c:v>
                </c:pt>
                <c:pt idx="513">
                  <c:v>3591</c:v>
                </c:pt>
                <c:pt idx="514">
                  <c:v>3598</c:v>
                </c:pt>
                <c:pt idx="515">
                  <c:v>3605</c:v>
                </c:pt>
                <c:pt idx="516">
                  <c:v>3612</c:v>
                </c:pt>
                <c:pt idx="517">
                  <c:v>3619</c:v>
                </c:pt>
                <c:pt idx="518">
                  <c:v>3626</c:v>
                </c:pt>
                <c:pt idx="519">
                  <c:v>3633</c:v>
                </c:pt>
                <c:pt idx="520">
                  <c:v>3640</c:v>
                </c:pt>
                <c:pt idx="521">
                  <c:v>3647</c:v>
                </c:pt>
                <c:pt idx="522">
                  <c:v>3654</c:v>
                </c:pt>
                <c:pt idx="523">
                  <c:v>3661</c:v>
                </c:pt>
                <c:pt idx="524">
                  <c:v>3668</c:v>
                </c:pt>
                <c:pt idx="525">
                  <c:v>3675</c:v>
                </c:pt>
                <c:pt idx="526">
                  <c:v>3682</c:v>
                </c:pt>
                <c:pt idx="527">
                  <c:v>3689</c:v>
                </c:pt>
                <c:pt idx="528">
                  <c:v>3696</c:v>
                </c:pt>
                <c:pt idx="529">
                  <c:v>3703</c:v>
                </c:pt>
                <c:pt idx="530">
                  <c:v>3710</c:v>
                </c:pt>
                <c:pt idx="531">
                  <c:v>3717</c:v>
                </c:pt>
                <c:pt idx="532">
                  <c:v>3724</c:v>
                </c:pt>
                <c:pt idx="533">
                  <c:v>3731</c:v>
                </c:pt>
                <c:pt idx="534">
                  <c:v>3738</c:v>
                </c:pt>
                <c:pt idx="535">
                  <c:v>3745</c:v>
                </c:pt>
                <c:pt idx="536">
                  <c:v>3752</c:v>
                </c:pt>
                <c:pt idx="537">
                  <c:v>3759</c:v>
                </c:pt>
                <c:pt idx="538">
                  <c:v>3766</c:v>
                </c:pt>
                <c:pt idx="539">
                  <c:v>3773</c:v>
                </c:pt>
                <c:pt idx="540">
                  <c:v>3780</c:v>
                </c:pt>
                <c:pt idx="541">
                  <c:v>3787</c:v>
                </c:pt>
                <c:pt idx="542">
                  <c:v>3794</c:v>
                </c:pt>
                <c:pt idx="543">
                  <c:v>3801</c:v>
                </c:pt>
                <c:pt idx="544">
                  <c:v>3808</c:v>
                </c:pt>
                <c:pt idx="545">
                  <c:v>3815</c:v>
                </c:pt>
                <c:pt idx="546">
                  <c:v>3822</c:v>
                </c:pt>
                <c:pt idx="547">
                  <c:v>3829</c:v>
                </c:pt>
                <c:pt idx="548">
                  <c:v>3836</c:v>
                </c:pt>
                <c:pt idx="549">
                  <c:v>3843</c:v>
                </c:pt>
                <c:pt idx="550">
                  <c:v>3850</c:v>
                </c:pt>
                <c:pt idx="551">
                  <c:v>3857</c:v>
                </c:pt>
                <c:pt idx="552">
                  <c:v>3864</c:v>
                </c:pt>
                <c:pt idx="553">
                  <c:v>3871</c:v>
                </c:pt>
                <c:pt idx="554">
                  <c:v>3878</c:v>
                </c:pt>
                <c:pt idx="555">
                  <c:v>3885</c:v>
                </c:pt>
                <c:pt idx="556">
                  <c:v>3892</c:v>
                </c:pt>
                <c:pt idx="557">
                  <c:v>3899</c:v>
                </c:pt>
                <c:pt idx="558">
                  <c:v>3906</c:v>
                </c:pt>
                <c:pt idx="559">
                  <c:v>3913</c:v>
                </c:pt>
                <c:pt idx="560">
                  <c:v>3920</c:v>
                </c:pt>
                <c:pt idx="561">
                  <c:v>3927</c:v>
                </c:pt>
                <c:pt idx="562">
                  <c:v>3934</c:v>
                </c:pt>
                <c:pt idx="563">
                  <c:v>3941</c:v>
                </c:pt>
                <c:pt idx="564">
                  <c:v>3948</c:v>
                </c:pt>
                <c:pt idx="565">
                  <c:v>3955</c:v>
                </c:pt>
                <c:pt idx="566">
                  <c:v>3962</c:v>
                </c:pt>
                <c:pt idx="567">
                  <c:v>3969</c:v>
                </c:pt>
                <c:pt idx="568">
                  <c:v>3976</c:v>
                </c:pt>
                <c:pt idx="569">
                  <c:v>3983</c:v>
                </c:pt>
                <c:pt idx="570">
                  <c:v>3990</c:v>
                </c:pt>
                <c:pt idx="571">
                  <c:v>3997</c:v>
                </c:pt>
                <c:pt idx="572">
                  <c:v>4004</c:v>
                </c:pt>
                <c:pt idx="573">
                  <c:v>4011</c:v>
                </c:pt>
                <c:pt idx="574">
                  <c:v>4018</c:v>
                </c:pt>
                <c:pt idx="575">
                  <c:v>4025</c:v>
                </c:pt>
                <c:pt idx="576">
                  <c:v>4032</c:v>
                </c:pt>
                <c:pt idx="577">
                  <c:v>4039</c:v>
                </c:pt>
                <c:pt idx="578">
                  <c:v>4046</c:v>
                </c:pt>
                <c:pt idx="579">
                  <c:v>4053</c:v>
                </c:pt>
                <c:pt idx="580">
                  <c:v>4060</c:v>
                </c:pt>
                <c:pt idx="581">
                  <c:v>4067</c:v>
                </c:pt>
                <c:pt idx="582">
                  <c:v>4074</c:v>
                </c:pt>
                <c:pt idx="583">
                  <c:v>4081</c:v>
                </c:pt>
                <c:pt idx="584">
                  <c:v>4088</c:v>
                </c:pt>
                <c:pt idx="585">
                  <c:v>4095</c:v>
                </c:pt>
                <c:pt idx="586">
                  <c:v>4102</c:v>
                </c:pt>
                <c:pt idx="587">
                  <c:v>4109</c:v>
                </c:pt>
                <c:pt idx="588">
                  <c:v>4116</c:v>
                </c:pt>
                <c:pt idx="589">
                  <c:v>4123</c:v>
                </c:pt>
                <c:pt idx="590">
                  <c:v>4130</c:v>
                </c:pt>
                <c:pt idx="591">
                  <c:v>4137</c:v>
                </c:pt>
                <c:pt idx="592">
                  <c:v>4144</c:v>
                </c:pt>
                <c:pt idx="593">
                  <c:v>4151</c:v>
                </c:pt>
                <c:pt idx="594">
                  <c:v>4158</c:v>
                </c:pt>
                <c:pt idx="595">
                  <c:v>4165</c:v>
                </c:pt>
                <c:pt idx="596">
                  <c:v>4172</c:v>
                </c:pt>
                <c:pt idx="597">
                  <c:v>4179</c:v>
                </c:pt>
                <c:pt idx="598">
                  <c:v>4186</c:v>
                </c:pt>
                <c:pt idx="599">
                  <c:v>4193</c:v>
                </c:pt>
                <c:pt idx="600">
                  <c:v>4200</c:v>
                </c:pt>
              </c:numCache>
            </c:numRef>
          </c:val>
        </c:ser>
        <c:ser>
          <c:idx val="2"/>
          <c:order val="1"/>
          <c:tx>
            <c:strRef>
              <c:f>'Prob 1.25'!$F$67</c:f>
              <c:strCache>
                <c:ptCount val="1"/>
                <c:pt idx="0">
                  <c:v>TURRET L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'Prob 1.25'!$F$68:$F$668</c:f>
              <c:numCache>
                <c:formatCode>"$"#,##0.00</c:formatCode>
                <c:ptCount val="601"/>
                <c:pt idx="0">
                  <c:v>120</c:v>
                </c:pt>
                <c:pt idx="1">
                  <c:v>125.25</c:v>
                </c:pt>
                <c:pt idx="2">
                  <c:v>130.5</c:v>
                </c:pt>
                <c:pt idx="3">
                  <c:v>135.75</c:v>
                </c:pt>
                <c:pt idx="4">
                  <c:v>141</c:v>
                </c:pt>
                <c:pt idx="5">
                  <c:v>146.25</c:v>
                </c:pt>
                <c:pt idx="6">
                  <c:v>151.5</c:v>
                </c:pt>
                <c:pt idx="7">
                  <c:v>156.75</c:v>
                </c:pt>
                <c:pt idx="8">
                  <c:v>162</c:v>
                </c:pt>
                <c:pt idx="9">
                  <c:v>167.25</c:v>
                </c:pt>
                <c:pt idx="10">
                  <c:v>172.5</c:v>
                </c:pt>
                <c:pt idx="11">
                  <c:v>177.75</c:v>
                </c:pt>
                <c:pt idx="12">
                  <c:v>183</c:v>
                </c:pt>
                <c:pt idx="13">
                  <c:v>188.25</c:v>
                </c:pt>
                <c:pt idx="14">
                  <c:v>193.5</c:v>
                </c:pt>
                <c:pt idx="15">
                  <c:v>198.75</c:v>
                </c:pt>
                <c:pt idx="16">
                  <c:v>204</c:v>
                </c:pt>
                <c:pt idx="17">
                  <c:v>209.25</c:v>
                </c:pt>
                <c:pt idx="18">
                  <c:v>214.5</c:v>
                </c:pt>
                <c:pt idx="19">
                  <c:v>219.75</c:v>
                </c:pt>
                <c:pt idx="20">
                  <c:v>225</c:v>
                </c:pt>
                <c:pt idx="21">
                  <c:v>230.25</c:v>
                </c:pt>
                <c:pt idx="22">
                  <c:v>235.5</c:v>
                </c:pt>
                <c:pt idx="23">
                  <c:v>240.75</c:v>
                </c:pt>
                <c:pt idx="24">
                  <c:v>246</c:v>
                </c:pt>
                <c:pt idx="25">
                  <c:v>251.25</c:v>
                </c:pt>
                <c:pt idx="26">
                  <c:v>256.5</c:v>
                </c:pt>
                <c:pt idx="27">
                  <c:v>261.75</c:v>
                </c:pt>
                <c:pt idx="28">
                  <c:v>267</c:v>
                </c:pt>
                <c:pt idx="29">
                  <c:v>272.25</c:v>
                </c:pt>
                <c:pt idx="30">
                  <c:v>277.5</c:v>
                </c:pt>
                <c:pt idx="31">
                  <c:v>282.75</c:v>
                </c:pt>
                <c:pt idx="32">
                  <c:v>288</c:v>
                </c:pt>
                <c:pt idx="33">
                  <c:v>293.25</c:v>
                </c:pt>
                <c:pt idx="34">
                  <c:v>298.5</c:v>
                </c:pt>
                <c:pt idx="35">
                  <c:v>303.75</c:v>
                </c:pt>
                <c:pt idx="36">
                  <c:v>309</c:v>
                </c:pt>
                <c:pt idx="37">
                  <c:v>314.25</c:v>
                </c:pt>
                <c:pt idx="38">
                  <c:v>319.5</c:v>
                </c:pt>
                <c:pt idx="39">
                  <c:v>324.75</c:v>
                </c:pt>
                <c:pt idx="40">
                  <c:v>330</c:v>
                </c:pt>
                <c:pt idx="41">
                  <c:v>335.25</c:v>
                </c:pt>
                <c:pt idx="42">
                  <c:v>340.5</c:v>
                </c:pt>
                <c:pt idx="43">
                  <c:v>345.75</c:v>
                </c:pt>
                <c:pt idx="44">
                  <c:v>351</c:v>
                </c:pt>
                <c:pt idx="45">
                  <c:v>356.25</c:v>
                </c:pt>
                <c:pt idx="46">
                  <c:v>361.5</c:v>
                </c:pt>
                <c:pt idx="47">
                  <c:v>366.75</c:v>
                </c:pt>
                <c:pt idx="48">
                  <c:v>372</c:v>
                </c:pt>
                <c:pt idx="49">
                  <c:v>377.25</c:v>
                </c:pt>
                <c:pt idx="50">
                  <c:v>382.5</c:v>
                </c:pt>
                <c:pt idx="51">
                  <c:v>387.75</c:v>
                </c:pt>
                <c:pt idx="52">
                  <c:v>393</c:v>
                </c:pt>
                <c:pt idx="53">
                  <c:v>398.25</c:v>
                </c:pt>
                <c:pt idx="54">
                  <c:v>403.5</c:v>
                </c:pt>
                <c:pt idx="55">
                  <c:v>408.75</c:v>
                </c:pt>
                <c:pt idx="56">
                  <c:v>414</c:v>
                </c:pt>
                <c:pt idx="57">
                  <c:v>419.25</c:v>
                </c:pt>
                <c:pt idx="58">
                  <c:v>424.5</c:v>
                </c:pt>
                <c:pt idx="59">
                  <c:v>429.75</c:v>
                </c:pt>
                <c:pt idx="60">
                  <c:v>435</c:v>
                </c:pt>
                <c:pt idx="61">
                  <c:v>440.25</c:v>
                </c:pt>
                <c:pt idx="62">
                  <c:v>445.5</c:v>
                </c:pt>
                <c:pt idx="63">
                  <c:v>450.75</c:v>
                </c:pt>
                <c:pt idx="64">
                  <c:v>456</c:v>
                </c:pt>
                <c:pt idx="65">
                  <c:v>461.25</c:v>
                </c:pt>
                <c:pt idx="66">
                  <c:v>466.5</c:v>
                </c:pt>
                <c:pt idx="67">
                  <c:v>471.75</c:v>
                </c:pt>
                <c:pt idx="68">
                  <c:v>477</c:v>
                </c:pt>
                <c:pt idx="69">
                  <c:v>482.25</c:v>
                </c:pt>
                <c:pt idx="70">
                  <c:v>487.5</c:v>
                </c:pt>
                <c:pt idx="71">
                  <c:v>492.75</c:v>
                </c:pt>
                <c:pt idx="72">
                  <c:v>498</c:v>
                </c:pt>
                <c:pt idx="73">
                  <c:v>503.25</c:v>
                </c:pt>
                <c:pt idx="74">
                  <c:v>508.5</c:v>
                </c:pt>
                <c:pt idx="75">
                  <c:v>513.75</c:v>
                </c:pt>
                <c:pt idx="76">
                  <c:v>519</c:v>
                </c:pt>
                <c:pt idx="77">
                  <c:v>524.25</c:v>
                </c:pt>
                <c:pt idx="78">
                  <c:v>529.5</c:v>
                </c:pt>
                <c:pt idx="79">
                  <c:v>534.75</c:v>
                </c:pt>
                <c:pt idx="80">
                  <c:v>540</c:v>
                </c:pt>
                <c:pt idx="81">
                  <c:v>545.25</c:v>
                </c:pt>
                <c:pt idx="82">
                  <c:v>550.5</c:v>
                </c:pt>
                <c:pt idx="83">
                  <c:v>555.75</c:v>
                </c:pt>
                <c:pt idx="84">
                  <c:v>561</c:v>
                </c:pt>
                <c:pt idx="85">
                  <c:v>566.25</c:v>
                </c:pt>
                <c:pt idx="86">
                  <c:v>571.5</c:v>
                </c:pt>
                <c:pt idx="87">
                  <c:v>576.75</c:v>
                </c:pt>
                <c:pt idx="88">
                  <c:v>582</c:v>
                </c:pt>
                <c:pt idx="89">
                  <c:v>587.25</c:v>
                </c:pt>
                <c:pt idx="90">
                  <c:v>592.5</c:v>
                </c:pt>
                <c:pt idx="91">
                  <c:v>597.75</c:v>
                </c:pt>
                <c:pt idx="92">
                  <c:v>603</c:v>
                </c:pt>
                <c:pt idx="93">
                  <c:v>608.25</c:v>
                </c:pt>
                <c:pt idx="94">
                  <c:v>613.5</c:v>
                </c:pt>
                <c:pt idx="95">
                  <c:v>618.75</c:v>
                </c:pt>
                <c:pt idx="96">
                  <c:v>624</c:v>
                </c:pt>
                <c:pt idx="97">
                  <c:v>629.25</c:v>
                </c:pt>
                <c:pt idx="98">
                  <c:v>634.5</c:v>
                </c:pt>
                <c:pt idx="99">
                  <c:v>639.75</c:v>
                </c:pt>
                <c:pt idx="100">
                  <c:v>645</c:v>
                </c:pt>
                <c:pt idx="101">
                  <c:v>650.25</c:v>
                </c:pt>
                <c:pt idx="102">
                  <c:v>655.5</c:v>
                </c:pt>
                <c:pt idx="103">
                  <c:v>660.75</c:v>
                </c:pt>
                <c:pt idx="104">
                  <c:v>666</c:v>
                </c:pt>
                <c:pt idx="105">
                  <c:v>671.25</c:v>
                </c:pt>
                <c:pt idx="106">
                  <c:v>676.5</c:v>
                </c:pt>
                <c:pt idx="107">
                  <c:v>681.75</c:v>
                </c:pt>
                <c:pt idx="108">
                  <c:v>687</c:v>
                </c:pt>
                <c:pt idx="109">
                  <c:v>692.25</c:v>
                </c:pt>
                <c:pt idx="110">
                  <c:v>697.5</c:v>
                </c:pt>
                <c:pt idx="111">
                  <c:v>702.75</c:v>
                </c:pt>
                <c:pt idx="112">
                  <c:v>708</c:v>
                </c:pt>
                <c:pt idx="113">
                  <c:v>713.25</c:v>
                </c:pt>
                <c:pt idx="114">
                  <c:v>718.5</c:v>
                </c:pt>
                <c:pt idx="115">
                  <c:v>723.75</c:v>
                </c:pt>
                <c:pt idx="116">
                  <c:v>729</c:v>
                </c:pt>
                <c:pt idx="117">
                  <c:v>734.25</c:v>
                </c:pt>
                <c:pt idx="118">
                  <c:v>739.5</c:v>
                </c:pt>
                <c:pt idx="119">
                  <c:v>744.75</c:v>
                </c:pt>
                <c:pt idx="120">
                  <c:v>750</c:v>
                </c:pt>
                <c:pt idx="121">
                  <c:v>755.25</c:v>
                </c:pt>
                <c:pt idx="122">
                  <c:v>760.5</c:v>
                </c:pt>
                <c:pt idx="123">
                  <c:v>765.75</c:v>
                </c:pt>
                <c:pt idx="124">
                  <c:v>771</c:v>
                </c:pt>
                <c:pt idx="125">
                  <c:v>776.25</c:v>
                </c:pt>
                <c:pt idx="126">
                  <c:v>781.5</c:v>
                </c:pt>
                <c:pt idx="127">
                  <c:v>786.75</c:v>
                </c:pt>
                <c:pt idx="128">
                  <c:v>792</c:v>
                </c:pt>
                <c:pt idx="129">
                  <c:v>797.25</c:v>
                </c:pt>
                <c:pt idx="130">
                  <c:v>802.5</c:v>
                </c:pt>
                <c:pt idx="131">
                  <c:v>807.75</c:v>
                </c:pt>
                <c:pt idx="132">
                  <c:v>813</c:v>
                </c:pt>
                <c:pt idx="133">
                  <c:v>818.25</c:v>
                </c:pt>
                <c:pt idx="134">
                  <c:v>823.5</c:v>
                </c:pt>
                <c:pt idx="135">
                  <c:v>828.75</c:v>
                </c:pt>
                <c:pt idx="136">
                  <c:v>834</c:v>
                </c:pt>
                <c:pt idx="137">
                  <c:v>839.25</c:v>
                </c:pt>
                <c:pt idx="138">
                  <c:v>844.5</c:v>
                </c:pt>
                <c:pt idx="139">
                  <c:v>849.75</c:v>
                </c:pt>
                <c:pt idx="140">
                  <c:v>855</c:v>
                </c:pt>
                <c:pt idx="141">
                  <c:v>860.25</c:v>
                </c:pt>
                <c:pt idx="142">
                  <c:v>865.5</c:v>
                </c:pt>
                <c:pt idx="143">
                  <c:v>870.75</c:v>
                </c:pt>
                <c:pt idx="144">
                  <c:v>876</c:v>
                </c:pt>
                <c:pt idx="145">
                  <c:v>881.25</c:v>
                </c:pt>
                <c:pt idx="146">
                  <c:v>886.5</c:v>
                </c:pt>
                <c:pt idx="147">
                  <c:v>891.75</c:v>
                </c:pt>
                <c:pt idx="148">
                  <c:v>897</c:v>
                </c:pt>
                <c:pt idx="149">
                  <c:v>902.25</c:v>
                </c:pt>
                <c:pt idx="150">
                  <c:v>907.5</c:v>
                </c:pt>
                <c:pt idx="151">
                  <c:v>912.75</c:v>
                </c:pt>
                <c:pt idx="152">
                  <c:v>918</c:v>
                </c:pt>
                <c:pt idx="153">
                  <c:v>923.25</c:v>
                </c:pt>
                <c:pt idx="154">
                  <c:v>928.5</c:v>
                </c:pt>
                <c:pt idx="155">
                  <c:v>933.75</c:v>
                </c:pt>
                <c:pt idx="156">
                  <c:v>939</c:v>
                </c:pt>
                <c:pt idx="157">
                  <c:v>944.25</c:v>
                </c:pt>
                <c:pt idx="158">
                  <c:v>949.5</c:v>
                </c:pt>
                <c:pt idx="159">
                  <c:v>954.75</c:v>
                </c:pt>
                <c:pt idx="160">
                  <c:v>960</c:v>
                </c:pt>
                <c:pt idx="161">
                  <c:v>965.25</c:v>
                </c:pt>
                <c:pt idx="162">
                  <c:v>970.5</c:v>
                </c:pt>
                <c:pt idx="163">
                  <c:v>975.75</c:v>
                </c:pt>
                <c:pt idx="164">
                  <c:v>981</c:v>
                </c:pt>
                <c:pt idx="165">
                  <c:v>986.25</c:v>
                </c:pt>
                <c:pt idx="166">
                  <c:v>991.5</c:v>
                </c:pt>
                <c:pt idx="167">
                  <c:v>996.75</c:v>
                </c:pt>
                <c:pt idx="168">
                  <c:v>1002</c:v>
                </c:pt>
                <c:pt idx="169">
                  <c:v>1007.25</c:v>
                </c:pt>
                <c:pt idx="170">
                  <c:v>1012.5</c:v>
                </c:pt>
                <c:pt idx="171">
                  <c:v>1017.75</c:v>
                </c:pt>
                <c:pt idx="172">
                  <c:v>1023</c:v>
                </c:pt>
                <c:pt idx="173">
                  <c:v>1028.25</c:v>
                </c:pt>
                <c:pt idx="174">
                  <c:v>1033.5</c:v>
                </c:pt>
                <c:pt idx="175">
                  <c:v>1038.75</c:v>
                </c:pt>
                <c:pt idx="176">
                  <c:v>1044</c:v>
                </c:pt>
                <c:pt idx="177">
                  <c:v>1049.25</c:v>
                </c:pt>
                <c:pt idx="178">
                  <c:v>1054.5</c:v>
                </c:pt>
                <c:pt idx="179">
                  <c:v>1059.75</c:v>
                </c:pt>
                <c:pt idx="180">
                  <c:v>1065</c:v>
                </c:pt>
                <c:pt idx="181">
                  <c:v>1070.25</c:v>
                </c:pt>
                <c:pt idx="182">
                  <c:v>1075.5</c:v>
                </c:pt>
                <c:pt idx="183">
                  <c:v>1080.75</c:v>
                </c:pt>
                <c:pt idx="184">
                  <c:v>1086</c:v>
                </c:pt>
                <c:pt idx="185">
                  <c:v>1091.25</c:v>
                </c:pt>
                <c:pt idx="186">
                  <c:v>1096.5</c:v>
                </c:pt>
                <c:pt idx="187">
                  <c:v>1101.75</c:v>
                </c:pt>
                <c:pt idx="188">
                  <c:v>1107</c:v>
                </c:pt>
                <c:pt idx="189">
                  <c:v>1112.25</c:v>
                </c:pt>
                <c:pt idx="190">
                  <c:v>1117.5</c:v>
                </c:pt>
                <c:pt idx="191">
                  <c:v>1122.75</c:v>
                </c:pt>
                <c:pt idx="192">
                  <c:v>1128</c:v>
                </c:pt>
                <c:pt idx="193">
                  <c:v>1133.25</c:v>
                </c:pt>
                <c:pt idx="194">
                  <c:v>1138.5</c:v>
                </c:pt>
                <c:pt idx="195">
                  <c:v>1143.75</c:v>
                </c:pt>
                <c:pt idx="196">
                  <c:v>1149</c:v>
                </c:pt>
                <c:pt idx="197">
                  <c:v>1154.25</c:v>
                </c:pt>
                <c:pt idx="198">
                  <c:v>1159.5</c:v>
                </c:pt>
                <c:pt idx="199">
                  <c:v>1164.75</c:v>
                </c:pt>
                <c:pt idx="200">
                  <c:v>1170</c:v>
                </c:pt>
                <c:pt idx="201">
                  <c:v>1175.25</c:v>
                </c:pt>
                <c:pt idx="202">
                  <c:v>1180.5</c:v>
                </c:pt>
                <c:pt idx="203">
                  <c:v>1185.75</c:v>
                </c:pt>
                <c:pt idx="204">
                  <c:v>1191</c:v>
                </c:pt>
                <c:pt idx="205">
                  <c:v>1196.25</c:v>
                </c:pt>
                <c:pt idx="206">
                  <c:v>1201.5</c:v>
                </c:pt>
                <c:pt idx="207">
                  <c:v>1206.75</c:v>
                </c:pt>
                <c:pt idx="208">
                  <c:v>1212</c:v>
                </c:pt>
                <c:pt idx="209">
                  <c:v>1217.25</c:v>
                </c:pt>
                <c:pt idx="210">
                  <c:v>1222.5</c:v>
                </c:pt>
                <c:pt idx="211">
                  <c:v>1227.75</c:v>
                </c:pt>
                <c:pt idx="212">
                  <c:v>1233</c:v>
                </c:pt>
                <c:pt idx="213">
                  <c:v>1238.25</c:v>
                </c:pt>
                <c:pt idx="214">
                  <c:v>1243.5</c:v>
                </c:pt>
                <c:pt idx="215">
                  <c:v>1248.75</c:v>
                </c:pt>
                <c:pt idx="216">
                  <c:v>1254</c:v>
                </c:pt>
                <c:pt idx="217">
                  <c:v>1259.25</c:v>
                </c:pt>
                <c:pt idx="218">
                  <c:v>1264.5</c:v>
                </c:pt>
                <c:pt idx="219">
                  <c:v>1269.75</c:v>
                </c:pt>
                <c:pt idx="220">
                  <c:v>1275</c:v>
                </c:pt>
                <c:pt idx="221">
                  <c:v>1280.25</c:v>
                </c:pt>
                <c:pt idx="222">
                  <c:v>1285.5</c:v>
                </c:pt>
                <c:pt idx="223">
                  <c:v>1290.75</c:v>
                </c:pt>
                <c:pt idx="224">
                  <c:v>1296</c:v>
                </c:pt>
                <c:pt idx="225">
                  <c:v>1301.25</c:v>
                </c:pt>
                <c:pt idx="226">
                  <c:v>1306.5</c:v>
                </c:pt>
                <c:pt idx="227">
                  <c:v>1311.75</c:v>
                </c:pt>
                <c:pt idx="228">
                  <c:v>1317</c:v>
                </c:pt>
                <c:pt idx="229">
                  <c:v>1322.25</c:v>
                </c:pt>
                <c:pt idx="230">
                  <c:v>1327.5</c:v>
                </c:pt>
                <c:pt idx="231">
                  <c:v>1332.75</c:v>
                </c:pt>
                <c:pt idx="232">
                  <c:v>1338</c:v>
                </c:pt>
                <c:pt idx="233">
                  <c:v>1343.25</c:v>
                </c:pt>
                <c:pt idx="234">
                  <c:v>1348.5</c:v>
                </c:pt>
                <c:pt idx="235">
                  <c:v>1353.75</c:v>
                </c:pt>
                <c:pt idx="236">
                  <c:v>1359</c:v>
                </c:pt>
                <c:pt idx="237">
                  <c:v>1364.25</c:v>
                </c:pt>
                <c:pt idx="238">
                  <c:v>1369.5</c:v>
                </c:pt>
                <c:pt idx="239">
                  <c:v>1374.75</c:v>
                </c:pt>
                <c:pt idx="240">
                  <c:v>1380</c:v>
                </c:pt>
                <c:pt idx="241">
                  <c:v>1385.25</c:v>
                </c:pt>
                <c:pt idx="242">
                  <c:v>1390.5</c:v>
                </c:pt>
                <c:pt idx="243">
                  <c:v>1395.75</c:v>
                </c:pt>
                <c:pt idx="244">
                  <c:v>1401</c:v>
                </c:pt>
                <c:pt idx="245">
                  <c:v>1406.25</c:v>
                </c:pt>
                <c:pt idx="246">
                  <c:v>1411.5</c:v>
                </c:pt>
                <c:pt idx="247">
                  <c:v>1416.75</c:v>
                </c:pt>
                <c:pt idx="248">
                  <c:v>1422</c:v>
                </c:pt>
                <c:pt idx="249">
                  <c:v>1427.25</c:v>
                </c:pt>
                <c:pt idx="250">
                  <c:v>1432.5</c:v>
                </c:pt>
                <c:pt idx="251">
                  <c:v>1437.75</c:v>
                </c:pt>
                <c:pt idx="252">
                  <c:v>1443</c:v>
                </c:pt>
                <c:pt idx="253">
                  <c:v>1448.25</c:v>
                </c:pt>
                <c:pt idx="254">
                  <c:v>1453.5</c:v>
                </c:pt>
                <c:pt idx="255">
                  <c:v>1458.75</c:v>
                </c:pt>
                <c:pt idx="256">
                  <c:v>1464</c:v>
                </c:pt>
                <c:pt idx="257">
                  <c:v>1469.25</c:v>
                </c:pt>
                <c:pt idx="258">
                  <c:v>1474.5</c:v>
                </c:pt>
                <c:pt idx="259">
                  <c:v>1479.75</c:v>
                </c:pt>
                <c:pt idx="260">
                  <c:v>1485</c:v>
                </c:pt>
                <c:pt idx="261">
                  <c:v>1490.25</c:v>
                </c:pt>
                <c:pt idx="262">
                  <c:v>1495.5</c:v>
                </c:pt>
                <c:pt idx="263">
                  <c:v>1500.75</c:v>
                </c:pt>
                <c:pt idx="264">
                  <c:v>1506</c:v>
                </c:pt>
                <c:pt idx="265">
                  <c:v>1511.25</c:v>
                </c:pt>
                <c:pt idx="266">
                  <c:v>1516.5</c:v>
                </c:pt>
                <c:pt idx="267">
                  <c:v>1521.75</c:v>
                </c:pt>
                <c:pt idx="268">
                  <c:v>1527</c:v>
                </c:pt>
                <c:pt idx="269">
                  <c:v>1532.25</c:v>
                </c:pt>
                <c:pt idx="270">
                  <c:v>1537.5</c:v>
                </c:pt>
                <c:pt idx="271">
                  <c:v>1542.75</c:v>
                </c:pt>
                <c:pt idx="272">
                  <c:v>1548</c:v>
                </c:pt>
                <c:pt idx="273">
                  <c:v>1553.25</c:v>
                </c:pt>
                <c:pt idx="274">
                  <c:v>1558.5</c:v>
                </c:pt>
                <c:pt idx="275">
                  <c:v>1563.75</c:v>
                </c:pt>
                <c:pt idx="276">
                  <c:v>1569</c:v>
                </c:pt>
                <c:pt idx="277">
                  <c:v>1574.25</c:v>
                </c:pt>
                <c:pt idx="278">
                  <c:v>1579.5</c:v>
                </c:pt>
                <c:pt idx="279">
                  <c:v>1584.75</c:v>
                </c:pt>
                <c:pt idx="280">
                  <c:v>1590</c:v>
                </c:pt>
                <c:pt idx="281">
                  <c:v>1595.25</c:v>
                </c:pt>
                <c:pt idx="282">
                  <c:v>1600.5</c:v>
                </c:pt>
                <c:pt idx="283">
                  <c:v>1605.75</c:v>
                </c:pt>
                <c:pt idx="284">
                  <c:v>1611</c:v>
                </c:pt>
                <c:pt idx="285">
                  <c:v>1616.25</c:v>
                </c:pt>
                <c:pt idx="286">
                  <c:v>1621.5</c:v>
                </c:pt>
                <c:pt idx="287">
                  <c:v>1626.75</c:v>
                </c:pt>
                <c:pt idx="288">
                  <c:v>1632</c:v>
                </c:pt>
                <c:pt idx="289">
                  <c:v>1637.25</c:v>
                </c:pt>
                <c:pt idx="290">
                  <c:v>1642.5</c:v>
                </c:pt>
                <c:pt idx="291">
                  <c:v>1647.75</c:v>
                </c:pt>
                <c:pt idx="292">
                  <c:v>1653</c:v>
                </c:pt>
                <c:pt idx="293">
                  <c:v>1658.25</c:v>
                </c:pt>
                <c:pt idx="294">
                  <c:v>1663.5</c:v>
                </c:pt>
                <c:pt idx="295">
                  <c:v>1668.75</c:v>
                </c:pt>
                <c:pt idx="296">
                  <c:v>1674</c:v>
                </c:pt>
                <c:pt idx="297">
                  <c:v>1679.25</c:v>
                </c:pt>
                <c:pt idx="298">
                  <c:v>1684.5</c:v>
                </c:pt>
                <c:pt idx="299">
                  <c:v>1689.75</c:v>
                </c:pt>
                <c:pt idx="300">
                  <c:v>1695</c:v>
                </c:pt>
                <c:pt idx="301">
                  <c:v>1820.25</c:v>
                </c:pt>
                <c:pt idx="302">
                  <c:v>1825.5</c:v>
                </c:pt>
                <c:pt idx="303">
                  <c:v>1830.75</c:v>
                </c:pt>
                <c:pt idx="304">
                  <c:v>1836</c:v>
                </c:pt>
                <c:pt idx="305">
                  <c:v>1841.25</c:v>
                </c:pt>
                <c:pt idx="306">
                  <c:v>1846.5</c:v>
                </c:pt>
                <c:pt idx="307">
                  <c:v>1851.75</c:v>
                </c:pt>
                <c:pt idx="308">
                  <c:v>1857</c:v>
                </c:pt>
                <c:pt idx="309">
                  <c:v>1862.25</c:v>
                </c:pt>
                <c:pt idx="310">
                  <c:v>1867.5</c:v>
                </c:pt>
                <c:pt idx="311">
                  <c:v>1872.75</c:v>
                </c:pt>
                <c:pt idx="312">
                  <c:v>1878</c:v>
                </c:pt>
                <c:pt idx="313">
                  <c:v>1883.25</c:v>
                </c:pt>
                <c:pt idx="314">
                  <c:v>1888.5</c:v>
                </c:pt>
                <c:pt idx="315">
                  <c:v>1893.75</c:v>
                </c:pt>
                <c:pt idx="316">
                  <c:v>1899</c:v>
                </c:pt>
                <c:pt idx="317">
                  <c:v>1904.25</c:v>
                </c:pt>
                <c:pt idx="318">
                  <c:v>1909.5</c:v>
                </c:pt>
                <c:pt idx="319">
                  <c:v>1914.75</c:v>
                </c:pt>
                <c:pt idx="320">
                  <c:v>1920</c:v>
                </c:pt>
                <c:pt idx="321">
                  <c:v>1925.25</c:v>
                </c:pt>
                <c:pt idx="322">
                  <c:v>1930.5</c:v>
                </c:pt>
                <c:pt idx="323">
                  <c:v>1935.75</c:v>
                </c:pt>
                <c:pt idx="324">
                  <c:v>1941</c:v>
                </c:pt>
                <c:pt idx="325">
                  <c:v>1946.25</c:v>
                </c:pt>
                <c:pt idx="326">
                  <c:v>1951.5</c:v>
                </c:pt>
                <c:pt idx="327">
                  <c:v>1956.75</c:v>
                </c:pt>
                <c:pt idx="328">
                  <c:v>1962</c:v>
                </c:pt>
                <c:pt idx="329">
                  <c:v>1967.25</c:v>
                </c:pt>
                <c:pt idx="330">
                  <c:v>1972.5</c:v>
                </c:pt>
                <c:pt idx="331">
                  <c:v>1977.75</c:v>
                </c:pt>
                <c:pt idx="332">
                  <c:v>1983</c:v>
                </c:pt>
                <c:pt idx="333">
                  <c:v>1988.25</c:v>
                </c:pt>
                <c:pt idx="334">
                  <c:v>1993.5</c:v>
                </c:pt>
                <c:pt idx="335">
                  <c:v>1998.75</c:v>
                </c:pt>
                <c:pt idx="336">
                  <c:v>2004</c:v>
                </c:pt>
                <c:pt idx="337">
                  <c:v>2009.25</c:v>
                </c:pt>
                <c:pt idx="338">
                  <c:v>2014.5</c:v>
                </c:pt>
                <c:pt idx="339">
                  <c:v>2019.75</c:v>
                </c:pt>
                <c:pt idx="340">
                  <c:v>2025</c:v>
                </c:pt>
                <c:pt idx="341">
                  <c:v>2030.25</c:v>
                </c:pt>
                <c:pt idx="342">
                  <c:v>2035.5</c:v>
                </c:pt>
                <c:pt idx="343">
                  <c:v>2040.75</c:v>
                </c:pt>
                <c:pt idx="344">
                  <c:v>2046</c:v>
                </c:pt>
                <c:pt idx="345">
                  <c:v>2051.25</c:v>
                </c:pt>
                <c:pt idx="346">
                  <c:v>2056.5</c:v>
                </c:pt>
                <c:pt idx="347">
                  <c:v>2061.75</c:v>
                </c:pt>
                <c:pt idx="348">
                  <c:v>2067</c:v>
                </c:pt>
                <c:pt idx="349">
                  <c:v>2072.25</c:v>
                </c:pt>
                <c:pt idx="350">
                  <c:v>2077.5</c:v>
                </c:pt>
                <c:pt idx="351">
                  <c:v>2082.75</c:v>
                </c:pt>
                <c:pt idx="352">
                  <c:v>2088</c:v>
                </c:pt>
                <c:pt idx="353">
                  <c:v>2093.25</c:v>
                </c:pt>
                <c:pt idx="354">
                  <c:v>2098.5</c:v>
                </c:pt>
                <c:pt idx="355">
                  <c:v>2103.75</c:v>
                </c:pt>
                <c:pt idx="356">
                  <c:v>2109</c:v>
                </c:pt>
                <c:pt idx="357">
                  <c:v>2114.25</c:v>
                </c:pt>
                <c:pt idx="358">
                  <c:v>2119.5</c:v>
                </c:pt>
                <c:pt idx="359">
                  <c:v>2124.75</c:v>
                </c:pt>
                <c:pt idx="360">
                  <c:v>2130</c:v>
                </c:pt>
                <c:pt idx="361">
                  <c:v>2135.25</c:v>
                </c:pt>
                <c:pt idx="362">
                  <c:v>2140.5</c:v>
                </c:pt>
                <c:pt idx="363">
                  <c:v>2145.75</c:v>
                </c:pt>
                <c:pt idx="364">
                  <c:v>2151</c:v>
                </c:pt>
                <c:pt idx="365">
                  <c:v>2156.25</c:v>
                </c:pt>
                <c:pt idx="366">
                  <c:v>2161.5</c:v>
                </c:pt>
                <c:pt idx="367">
                  <c:v>2166.75</c:v>
                </c:pt>
                <c:pt idx="368">
                  <c:v>2172</c:v>
                </c:pt>
                <c:pt idx="369">
                  <c:v>2177.25</c:v>
                </c:pt>
                <c:pt idx="370">
                  <c:v>2182.5</c:v>
                </c:pt>
                <c:pt idx="371">
                  <c:v>2187.75</c:v>
                </c:pt>
                <c:pt idx="372">
                  <c:v>2193</c:v>
                </c:pt>
                <c:pt idx="373">
                  <c:v>2198.25</c:v>
                </c:pt>
                <c:pt idx="374">
                  <c:v>2203.5</c:v>
                </c:pt>
                <c:pt idx="375">
                  <c:v>2208.75</c:v>
                </c:pt>
                <c:pt idx="376">
                  <c:v>2214</c:v>
                </c:pt>
                <c:pt idx="377">
                  <c:v>2219.25</c:v>
                </c:pt>
                <c:pt idx="378">
                  <c:v>2224.5</c:v>
                </c:pt>
                <c:pt idx="379">
                  <c:v>2229.75</c:v>
                </c:pt>
                <c:pt idx="380">
                  <c:v>2235</c:v>
                </c:pt>
                <c:pt idx="381">
                  <c:v>2240.25</c:v>
                </c:pt>
                <c:pt idx="382">
                  <c:v>2245.5</c:v>
                </c:pt>
                <c:pt idx="383">
                  <c:v>2250.75</c:v>
                </c:pt>
                <c:pt idx="384">
                  <c:v>2256</c:v>
                </c:pt>
                <c:pt idx="385">
                  <c:v>2261.25</c:v>
                </c:pt>
                <c:pt idx="386">
                  <c:v>2266.5</c:v>
                </c:pt>
                <c:pt idx="387">
                  <c:v>2271.75</c:v>
                </c:pt>
                <c:pt idx="388">
                  <c:v>2277</c:v>
                </c:pt>
                <c:pt idx="389">
                  <c:v>2282.25</c:v>
                </c:pt>
                <c:pt idx="390">
                  <c:v>2287.5</c:v>
                </c:pt>
                <c:pt idx="391">
                  <c:v>2292.75</c:v>
                </c:pt>
                <c:pt idx="392">
                  <c:v>2298</c:v>
                </c:pt>
                <c:pt idx="393">
                  <c:v>2303.25</c:v>
                </c:pt>
                <c:pt idx="394">
                  <c:v>2308.5</c:v>
                </c:pt>
                <c:pt idx="395">
                  <c:v>2313.75</c:v>
                </c:pt>
                <c:pt idx="396">
                  <c:v>2319</c:v>
                </c:pt>
                <c:pt idx="397">
                  <c:v>2324.25</c:v>
                </c:pt>
                <c:pt idx="398">
                  <c:v>2329.5</c:v>
                </c:pt>
                <c:pt idx="399">
                  <c:v>2334.75</c:v>
                </c:pt>
                <c:pt idx="400">
                  <c:v>2340</c:v>
                </c:pt>
                <c:pt idx="401">
                  <c:v>2345.25</c:v>
                </c:pt>
                <c:pt idx="402">
                  <c:v>2350.5</c:v>
                </c:pt>
                <c:pt idx="403">
                  <c:v>2355.75</c:v>
                </c:pt>
                <c:pt idx="404">
                  <c:v>2361</c:v>
                </c:pt>
                <c:pt idx="405">
                  <c:v>2366.25</c:v>
                </c:pt>
                <c:pt idx="406">
                  <c:v>2371.5</c:v>
                </c:pt>
                <c:pt idx="407">
                  <c:v>2376.75</c:v>
                </c:pt>
                <c:pt idx="408">
                  <c:v>2382</c:v>
                </c:pt>
                <c:pt idx="409">
                  <c:v>2387.25</c:v>
                </c:pt>
                <c:pt idx="410">
                  <c:v>2392.5</c:v>
                </c:pt>
                <c:pt idx="411">
                  <c:v>2397.75</c:v>
                </c:pt>
                <c:pt idx="412">
                  <c:v>2403</c:v>
                </c:pt>
                <c:pt idx="413">
                  <c:v>2408.25</c:v>
                </c:pt>
                <c:pt idx="414">
                  <c:v>2413.5</c:v>
                </c:pt>
                <c:pt idx="415">
                  <c:v>2418.75</c:v>
                </c:pt>
                <c:pt idx="416">
                  <c:v>2424</c:v>
                </c:pt>
                <c:pt idx="417">
                  <c:v>2429.25</c:v>
                </c:pt>
                <c:pt idx="418">
                  <c:v>2434.5</c:v>
                </c:pt>
                <c:pt idx="419">
                  <c:v>2439.75</c:v>
                </c:pt>
                <c:pt idx="420">
                  <c:v>2445</c:v>
                </c:pt>
                <c:pt idx="421">
                  <c:v>2450.25</c:v>
                </c:pt>
                <c:pt idx="422">
                  <c:v>2455.5</c:v>
                </c:pt>
                <c:pt idx="423">
                  <c:v>2460.75</c:v>
                </c:pt>
                <c:pt idx="424">
                  <c:v>2466</c:v>
                </c:pt>
                <c:pt idx="425">
                  <c:v>2471.25</c:v>
                </c:pt>
                <c:pt idx="426">
                  <c:v>2476.5</c:v>
                </c:pt>
                <c:pt idx="427">
                  <c:v>2481.75</c:v>
                </c:pt>
                <c:pt idx="428">
                  <c:v>2487</c:v>
                </c:pt>
                <c:pt idx="429">
                  <c:v>2492.25</c:v>
                </c:pt>
                <c:pt idx="430">
                  <c:v>2497.5</c:v>
                </c:pt>
                <c:pt idx="431">
                  <c:v>2502.75</c:v>
                </c:pt>
                <c:pt idx="432">
                  <c:v>2508</c:v>
                </c:pt>
                <c:pt idx="433">
                  <c:v>2513.25</c:v>
                </c:pt>
                <c:pt idx="434">
                  <c:v>2518.5</c:v>
                </c:pt>
                <c:pt idx="435">
                  <c:v>2523.75</c:v>
                </c:pt>
                <c:pt idx="436">
                  <c:v>2529</c:v>
                </c:pt>
                <c:pt idx="437">
                  <c:v>2534.25</c:v>
                </c:pt>
                <c:pt idx="438">
                  <c:v>2539.5</c:v>
                </c:pt>
                <c:pt idx="439">
                  <c:v>2544.75</c:v>
                </c:pt>
                <c:pt idx="440">
                  <c:v>2550</c:v>
                </c:pt>
                <c:pt idx="441">
                  <c:v>2555.25</c:v>
                </c:pt>
                <c:pt idx="442">
                  <c:v>2560.5</c:v>
                </c:pt>
                <c:pt idx="443">
                  <c:v>2565.75</c:v>
                </c:pt>
                <c:pt idx="444">
                  <c:v>2571</c:v>
                </c:pt>
                <c:pt idx="445">
                  <c:v>2576.25</c:v>
                </c:pt>
                <c:pt idx="446">
                  <c:v>2581.5</c:v>
                </c:pt>
                <c:pt idx="447">
                  <c:v>2586.75</c:v>
                </c:pt>
                <c:pt idx="448">
                  <c:v>2592</c:v>
                </c:pt>
                <c:pt idx="449">
                  <c:v>2597.25</c:v>
                </c:pt>
                <c:pt idx="450">
                  <c:v>2602.5</c:v>
                </c:pt>
                <c:pt idx="451">
                  <c:v>2607.75</c:v>
                </c:pt>
                <c:pt idx="452">
                  <c:v>2613</c:v>
                </c:pt>
                <c:pt idx="453">
                  <c:v>2618.25</c:v>
                </c:pt>
                <c:pt idx="454">
                  <c:v>2623.5</c:v>
                </c:pt>
                <c:pt idx="455">
                  <c:v>2628.75</c:v>
                </c:pt>
                <c:pt idx="456">
                  <c:v>2634</c:v>
                </c:pt>
                <c:pt idx="457">
                  <c:v>2639.25</c:v>
                </c:pt>
                <c:pt idx="458">
                  <c:v>2644.5</c:v>
                </c:pt>
                <c:pt idx="459">
                  <c:v>2649.75</c:v>
                </c:pt>
                <c:pt idx="460">
                  <c:v>2655</c:v>
                </c:pt>
                <c:pt idx="461">
                  <c:v>2660.25</c:v>
                </c:pt>
                <c:pt idx="462">
                  <c:v>2665.5</c:v>
                </c:pt>
                <c:pt idx="463">
                  <c:v>2670.75</c:v>
                </c:pt>
                <c:pt idx="464">
                  <c:v>2676</c:v>
                </c:pt>
                <c:pt idx="465">
                  <c:v>2681.25</c:v>
                </c:pt>
                <c:pt idx="466">
                  <c:v>2686.5</c:v>
                </c:pt>
                <c:pt idx="467">
                  <c:v>2691.75</c:v>
                </c:pt>
                <c:pt idx="468">
                  <c:v>2697</c:v>
                </c:pt>
                <c:pt idx="469">
                  <c:v>2702.25</c:v>
                </c:pt>
                <c:pt idx="470">
                  <c:v>2707.5</c:v>
                </c:pt>
                <c:pt idx="471">
                  <c:v>2712.75</c:v>
                </c:pt>
                <c:pt idx="472">
                  <c:v>2718</c:v>
                </c:pt>
                <c:pt idx="473">
                  <c:v>2723.25</c:v>
                </c:pt>
                <c:pt idx="474">
                  <c:v>2728.5</c:v>
                </c:pt>
                <c:pt idx="475">
                  <c:v>2733.75</c:v>
                </c:pt>
                <c:pt idx="476">
                  <c:v>2739</c:v>
                </c:pt>
                <c:pt idx="477">
                  <c:v>2744.25</c:v>
                </c:pt>
                <c:pt idx="478">
                  <c:v>2749.5</c:v>
                </c:pt>
                <c:pt idx="479">
                  <c:v>2754.75</c:v>
                </c:pt>
                <c:pt idx="480">
                  <c:v>2760</c:v>
                </c:pt>
                <c:pt idx="481">
                  <c:v>2765.25</c:v>
                </c:pt>
                <c:pt idx="482">
                  <c:v>2770.5</c:v>
                </c:pt>
                <c:pt idx="483">
                  <c:v>2775.75</c:v>
                </c:pt>
                <c:pt idx="484">
                  <c:v>2781</c:v>
                </c:pt>
                <c:pt idx="485">
                  <c:v>2786.25</c:v>
                </c:pt>
                <c:pt idx="486">
                  <c:v>2791.5</c:v>
                </c:pt>
                <c:pt idx="487">
                  <c:v>2796.75</c:v>
                </c:pt>
                <c:pt idx="488">
                  <c:v>2802</c:v>
                </c:pt>
                <c:pt idx="489">
                  <c:v>2807.25</c:v>
                </c:pt>
                <c:pt idx="490">
                  <c:v>2812.5</c:v>
                </c:pt>
                <c:pt idx="491">
                  <c:v>2817.75</c:v>
                </c:pt>
                <c:pt idx="492">
                  <c:v>2823</c:v>
                </c:pt>
                <c:pt idx="493">
                  <c:v>2828.25</c:v>
                </c:pt>
                <c:pt idx="494">
                  <c:v>2833.5</c:v>
                </c:pt>
                <c:pt idx="495">
                  <c:v>2838.75</c:v>
                </c:pt>
                <c:pt idx="496">
                  <c:v>2844</c:v>
                </c:pt>
                <c:pt idx="497">
                  <c:v>2849.25</c:v>
                </c:pt>
                <c:pt idx="498">
                  <c:v>2854.5</c:v>
                </c:pt>
                <c:pt idx="499">
                  <c:v>2859.75</c:v>
                </c:pt>
                <c:pt idx="500">
                  <c:v>2865</c:v>
                </c:pt>
                <c:pt idx="501">
                  <c:v>2870.25</c:v>
                </c:pt>
                <c:pt idx="502">
                  <c:v>2875.5</c:v>
                </c:pt>
                <c:pt idx="503">
                  <c:v>2880.75</c:v>
                </c:pt>
                <c:pt idx="504">
                  <c:v>2886</c:v>
                </c:pt>
                <c:pt idx="505">
                  <c:v>2891.25</c:v>
                </c:pt>
                <c:pt idx="506">
                  <c:v>2896.5</c:v>
                </c:pt>
                <c:pt idx="507">
                  <c:v>2901.75</c:v>
                </c:pt>
                <c:pt idx="508">
                  <c:v>2907</c:v>
                </c:pt>
                <c:pt idx="509">
                  <c:v>2912.25</c:v>
                </c:pt>
                <c:pt idx="510">
                  <c:v>2917.5</c:v>
                </c:pt>
                <c:pt idx="511">
                  <c:v>2922.75</c:v>
                </c:pt>
                <c:pt idx="512">
                  <c:v>2928</c:v>
                </c:pt>
                <c:pt idx="513">
                  <c:v>2933.25</c:v>
                </c:pt>
                <c:pt idx="514">
                  <c:v>2938.5</c:v>
                </c:pt>
                <c:pt idx="515">
                  <c:v>2943.75</c:v>
                </c:pt>
                <c:pt idx="516">
                  <c:v>2949</c:v>
                </c:pt>
                <c:pt idx="517">
                  <c:v>2954.25</c:v>
                </c:pt>
                <c:pt idx="518">
                  <c:v>2959.5</c:v>
                </c:pt>
                <c:pt idx="519">
                  <c:v>2964.75</c:v>
                </c:pt>
                <c:pt idx="520">
                  <c:v>2970</c:v>
                </c:pt>
                <c:pt idx="521">
                  <c:v>2975.25</c:v>
                </c:pt>
                <c:pt idx="522">
                  <c:v>2980.5</c:v>
                </c:pt>
                <c:pt idx="523">
                  <c:v>2985.75</c:v>
                </c:pt>
                <c:pt idx="524">
                  <c:v>2991</c:v>
                </c:pt>
                <c:pt idx="525">
                  <c:v>2996.25</c:v>
                </c:pt>
                <c:pt idx="526">
                  <c:v>3001.5</c:v>
                </c:pt>
                <c:pt idx="527">
                  <c:v>3006.75</c:v>
                </c:pt>
                <c:pt idx="528">
                  <c:v>3012</c:v>
                </c:pt>
                <c:pt idx="529">
                  <c:v>3017.25</c:v>
                </c:pt>
                <c:pt idx="530">
                  <c:v>3022.5</c:v>
                </c:pt>
                <c:pt idx="531">
                  <c:v>3027.75</c:v>
                </c:pt>
                <c:pt idx="532">
                  <c:v>3033</c:v>
                </c:pt>
                <c:pt idx="533">
                  <c:v>3038.25</c:v>
                </c:pt>
                <c:pt idx="534">
                  <c:v>3043.5</c:v>
                </c:pt>
                <c:pt idx="535">
                  <c:v>3048.75</c:v>
                </c:pt>
                <c:pt idx="536">
                  <c:v>3054</c:v>
                </c:pt>
                <c:pt idx="537">
                  <c:v>3059.25</c:v>
                </c:pt>
                <c:pt idx="538">
                  <c:v>3064.5</c:v>
                </c:pt>
                <c:pt idx="539">
                  <c:v>3069.75</c:v>
                </c:pt>
                <c:pt idx="540">
                  <c:v>3075</c:v>
                </c:pt>
                <c:pt idx="541">
                  <c:v>3080.25</c:v>
                </c:pt>
                <c:pt idx="542">
                  <c:v>3085.5</c:v>
                </c:pt>
                <c:pt idx="543">
                  <c:v>3090.75</c:v>
                </c:pt>
                <c:pt idx="544">
                  <c:v>3096</c:v>
                </c:pt>
                <c:pt idx="545">
                  <c:v>3101.25</c:v>
                </c:pt>
                <c:pt idx="546">
                  <c:v>3106.5</c:v>
                </c:pt>
                <c:pt idx="547">
                  <c:v>3111.75</c:v>
                </c:pt>
                <c:pt idx="548">
                  <c:v>3117</c:v>
                </c:pt>
                <c:pt idx="549">
                  <c:v>3122.25</c:v>
                </c:pt>
                <c:pt idx="550">
                  <c:v>3127.5</c:v>
                </c:pt>
                <c:pt idx="551">
                  <c:v>3132.75</c:v>
                </c:pt>
                <c:pt idx="552">
                  <c:v>3138</c:v>
                </c:pt>
                <c:pt idx="553">
                  <c:v>3143.25</c:v>
                </c:pt>
                <c:pt idx="554">
                  <c:v>3148.5</c:v>
                </c:pt>
                <c:pt idx="555">
                  <c:v>3153.75</c:v>
                </c:pt>
                <c:pt idx="556">
                  <c:v>3159</c:v>
                </c:pt>
                <c:pt idx="557">
                  <c:v>3164.25</c:v>
                </c:pt>
                <c:pt idx="558">
                  <c:v>3169.5</c:v>
                </c:pt>
                <c:pt idx="559">
                  <c:v>3174.75</c:v>
                </c:pt>
                <c:pt idx="560">
                  <c:v>3180</c:v>
                </c:pt>
                <c:pt idx="561">
                  <c:v>3185.25</c:v>
                </c:pt>
                <c:pt idx="562">
                  <c:v>3190.5</c:v>
                </c:pt>
                <c:pt idx="563">
                  <c:v>3195.75</c:v>
                </c:pt>
                <c:pt idx="564">
                  <c:v>3201</c:v>
                </c:pt>
                <c:pt idx="565">
                  <c:v>3206.25</c:v>
                </c:pt>
                <c:pt idx="566">
                  <c:v>3211.5</c:v>
                </c:pt>
                <c:pt idx="567">
                  <c:v>3216.75</c:v>
                </c:pt>
                <c:pt idx="568">
                  <c:v>3222</c:v>
                </c:pt>
                <c:pt idx="569">
                  <c:v>3227.25</c:v>
                </c:pt>
                <c:pt idx="570">
                  <c:v>3232.5</c:v>
                </c:pt>
                <c:pt idx="571">
                  <c:v>3237.75</c:v>
                </c:pt>
                <c:pt idx="572">
                  <c:v>3243</c:v>
                </c:pt>
                <c:pt idx="573">
                  <c:v>3248.25</c:v>
                </c:pt>
                <c:pt idx="574">
                  <c:v>3253.5</c:v>
                </c:pt>
                <c:pt idx="575">
                  <c:v>3258.75</c:v>
                </c:pt>
                <c:pt idx="576">
                  <c:v>3264</c:v>
                </c:pt>
                <c:pt idx="577">
                  <c:v>3269.25</c:v>
                </c:pt>
                <c:pt idx="578">
                  <c:v>3274.5</c:v>
                </c:pt>
                <c:pt idx="579">
                  <c:v>3279.75</c:v>
                </c:pt>
                <c:pt idx="580">
                  <c:v>3285</c:v>
                </c:pt>
                <c:pt idx="581">
                  <c:v>3290.25</c:v>
                </c:pt>
                <c:pt idx="582">
                  <c:v>3295.5</c:v>
                </c:pt>
                <c:pt idx="583">
                  <c:v>3300.75</c:v>
                </c:pt>
                <c:pt idx="584">
                  <c:v>3306</c:v>
                </c:pt>
                <c:pt idx="585">
                  <c:v>3311.25</c:v>
                </c:pt>
                <c:pt idx="586">
                  <c:v>3316.5</c:v>
                </c:pt>
                <c:pt idx="587">
                  <c:v>3321.75</c:v>
                </c:pt>
                <c:pt idx="588">
                  <c:v>3327</c:v>
                </c:pt>
                <c:pt idx="589">
                  <c:v>3332.25</c:v>
                </c:pt>
                <c:pt idx="590">
                  <c:v>3337.5</c:v>
                </c:pt>
                <c:pt idx="591">
                  <c:v>3342.75</c:v>
                </c:pt>
                <c:pt idx="592">
                  <c:v>3348</c:v>
                </c:pt>
                <c:pt idx="593">
                  <c:v>3353.25</c:v>
                </c:pt>
                <c:pt idx="594">
                  <c:v>3358.5</c:v>
                </c:pt>
                <c:pt idx="595">
                  <c:v>3363.75</c:v>
                </c:pt>
                <c:pt idx="596">
                  <c:v>3369</c:v>
                </c:pt>
                <c:pt idx="597">
                  <c:v>3374.25</c:v>
                </c:pt>
                <c:pt idx="598">
                  <c:v>3379.5</c:v>
                </c:pt>
                <c:pt idx="599">
                  <c:v>3384.75</c:v>
                </c:pt>
                <c:pt idx="600">
                  <c:v>3390</c:v>
                </c:pt>
              </c:numCache>
            </c:numRef>
          </c:val>
        </c:ser>
        <c:marker val="1"/>
        <c:axId val="96993664"/>
        <c:axId val="96995200"/>
      </c:lineChart>
      <c:catAx>
        <c:axId val="96993664"/>
        <c:scaling>
          <c:orientation val="minMax"/>
        </c:scaling>
        <c:axPos val="b"/>
        <c:numFmt formatCode="General" sourceLinked="1"/>
        <c:tickLblPos val="nextTo"/>
        <c:crossAx val="96995200"/>
        <c:crosses val="autoZero"/>
        <c:auto val="1"/>
        <c:lblAlgn val="ctr"/>
        <c:lblOffset val="100"/>
      </c:catAx>
      <c:valAx>
        <c:axId val="96995200"/>
        <c:scaling>
          <c:orientation val="minMax"/>
        </c:scaling>
        <c:axPos val="l"/>
        <c:majorGridlines/>
        <c:numFmt formatCode="&quot;$&quot;#,##0.00" sourceLinked="1"/>
        <c:tickLblPos val="nextTo"/>
        <c:crossAx val="9699366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27</xdr:row>
      <xdr:rowOff>104775</xdr:rowOff>
    </xdr:from>
    <xdr:to>
      <xdr:col>5</xdr:col>
      <xdr:colOff>133350</xdr:colOff>
      <xdr:row>44</xdr:row>
      <xdr:rowOff>95250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26</xdr:row>
      <xdr:rowOff>95250</xdr:rowOff>
    </xdr:from>
    <xdr:to>
      <xdr:col>7</xdr:col>
      <xdr:colOff>542925</xdr:colOff>
      <xdr:row>49</xdr:row>
      <xdr:rowOff>152400</xdr:rowOff>
    </xdr:to>
    <xdr:graphicFrame macro="">
      <xdr:nvGraphicFramePr>
        <xdr:cNvPr id="20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RENCHER@$80%20FOR%205%20DAYS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cols>
    <col min="1" max="1" width="13.42578125" style="2" bestFit="1" customWidth="1"/>
    <col min="2" max="2" width="51" style="2" bestFit="1" customWidth="1"/>
    <col min="3" max="3" width="9.7109375" style="2" bestFit="1" customWidth="1"/>
    <col min="4" max="4" width="19.28515625" style="2" bestFit="1" customWidth="1"/>
    <col min="5" max="5" width="7.28515625" style="2" bestFit="1" customWidth="1"/>
    <col min="6" max="16384" width="9.140625" style="2"/>
  </cols>
  <sheetData>
    <row r="1" spans="1:5">
      <c r="A1" s="2" t="s">
        <v>325</v>
      </c>
    </row>
    <row r="3" spans="1:5">
      <c r="B3" s="2" t="s">
        <v>404</v>
      </c>
      <c r="C3" s="3">
        <v>5000</v>
      </c>
    </row>
    <row r="5" spans="1:5">
      <c r="B5" s="2" t="s">
        <v>405</v>
      </c>
      <c r="C5" s="3">
        <v>5700</v>
      </c>
    </row>
    <row r="7" spans="1:5">
      <c r="B7" s="2" t="s">
        <v>406</v>
      </c>
      <c r="C7" s="3">
        <f>C5-C3</f>
        <v>700</v>
      </c>
      <c r="D7" s="40" t="s">
        <v>408</v>
      </c>
      <c r="E7" s="4"/>
    </row>
    <row r="9" spans="1:5">
      <c r="B9" s="2" t="s">
        <v>407</v>
      </c>
      <c r="C9" s="4">
        <f>C7/C3</f>
        <v>0.14000000000000001</v>
      </c>
      <c r="D9" s="40" t="s">
        <v>409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1" sqref="B1"/>
    </sheetView>
  </sheetViews>
  <sheetFormatPr defaultRowHeight="12.75"/>
  <cols>
    <col min="1" max="1" width="14.42578125" style="2" bestFit="1" customWidth="1"/>
    <col min="2" max="2" width="13.5703125" style="2" bestFit="1" customWidth="1"/>
    <col min="3" max="5" width="11.28515625" style="2" bestFit="1" customWidth="1"/>
    <col min="6" max="7" width="30.42578125" style="2" bestFit="1" customWidth="1"/>
    <col min="8" max="16384" width="9.140625" style="2"/>
  </cols>
  <sheetData>
    <row r="1" spans="1:6">
      <c r="A1" s="2" t="s">
        <v>335</v>
      </c>
    </row>
    <row r="3" spans="1:6">
      <c r="B3" s="8" t="s">
        <v>376</v>
      </c>
      <c r="C3" s="1"/>
      <c r="E3" s="8" t="s">
        <v>377</v>
      </c>
    </row>
    <row r="5" spans="1:6">
      <c r="B5" s="1" t="s">
        <v>78</v>
      </c>
      <c r="C5" s="1" t="s">
        <v>80</v>
      </c>
      <c r="D5" s="1" t="s">
        <v>80</v>
      </c>
      <c r="E5" s="1" t="s">
        <v>80</v>
      </c>
      <c r="F5" s="1" t="s">
        <v>87</v>
      </c>
    </row>
    <row r="6" spans="1:6">
      <c r="C6" s="1" t="s">
        <v>79</v>
      </c>
      <c r="D6" s="1" t="s">
        <v>99</v>
      </c>
      <c r="E6" s="1" t="s">
        <v>100</v>
      </c>
    </row>
    <row r="7" spans="1:6">
      <c r="B7" s="1"/>
      <c r="C7" s="1"/>
      <c r="D7" s="1"/>
      <c r="E7" s="1"/>
    </row>
    <row r="8" spans="1:6">
      <c r="B8" s="1">
        <v>1</v>
      </c>
      <c r="C8" s="1">
        <v>0</v>
      </c>
      <c r="D8" s="1">
        <v>0</v>
      </c>
      <c r="E8" s="1">
        <v>0</v>
      </c>
      <c r="F8" s="2" t="s">
        <v>101</v>
      </c>
    </row>
    <row r="9" spans="1:6">
      <c r="B9" s="1">
        <v>2</v>
      </c>
      <c r="C9" s="1">
        <v>0</v>
      </c>
      <c r="D9" s="1">
        <v>0</v>
      </c>
      <c r="E9" s="1">
        <v>1</v>
      </c>
      <c r="F9" s="2" t="s">
        <v>103</v>
      </c>
    </row>
    <row r="10" spans="1:6">
      <c r="B10" s="1">
        <v>3</v>
      </c>
      <c r="C10" s="1">
        <v>0</v>
      </c>
      <c r="D10" s="1">
        <v>1</v>
      </c>
      <c r="E10" s="1">
        <v>0</v>
      </c>
    </row>
    <row r="11" spans="1:6">
      <c r="B11" s="1">
        <v>4</v>
      </c>
      <c r="C11" s="1">
        <v>0</v>
      </c>
      <c r="D11" s="1">
        <v>1</v>
      </c>
      <c r="E11" s="1">
        <v>1</v>
      </c>
      <c r="F11" s="2" t="s">
        <v>103</v>
      </c>
    </row>
    <row r="12" spans="1:6">
      <c r="B12" s="1">
        <v>5</v>
      </c>
      <c r="C12" s="1">
        <v>1</v>
      </c>
      <c r="D12" s="1">
        <v>0</v>
      </c>
      <c r="E12" s="1">
        <v>0</v>
      </c>
    </row>
    <row r="13" spans="1:6">
      <c r="B13" s="1">
        <v>6</v>
      </c>
      <c r="C13" s="1">
        <v>1</v>
      </c>
      <c r="D13" s="1">
        <v>0</v>
      </c>
      <c r="E13" s="1">
        <v>1</v>
      </c>
    </row>
    <row r="14" spans="1:6">
      <c r="B14" s="1">
        <v>7</v>
      </c>
      <c r="C14" s="1">
        <v>1</v>
      </c>
      <c r="D14" s="1">
        <v>1</v>
      </c>
      <c r="E14" s="1">
        <v>0</v>
      </c>
      <c r="F14" s="2" t="s">
        <v>102</v>
      </c>
    </row>
    <row r="15" spans="1:6" ht="25.5">
      <c r="B15" s="44">
        <v>8</v>
      </c>
      <c r="C15" s="44">
        <v>1</v>
      </c>
      <c r="D15" s="44">
        <v>1</v>
      </c>
      <c r="E15" s="44">
        <v>1</v>
      </c>
      <c r="F15" s="38" t="s">
        <v>424</v>
      </c>
    </row>
    <row r="17" spans="1:2">
      <c r="A17" s="1"/>
      <c r="B17" s="8"/>
    </row>
    <row r="18" spans="1:2">
      <c r="A18" s="1"/>
      <c r="B18" s="1"/>
    </row>
    <row r="19" spans="1:2">
      <c r="A19" s="1"/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B19" sqref="B19:G19"/>
    </sheetView>
  </sheetViews>
  <sheetFormatPr defaultRowHeight="12.75"/>
  <cols>
    <col min="1" max="1" width="14.42578125" style="2" bestFit="1" customWidth="1"/>
    <col min="2" max="2" width="13.85546875" style="2" bestFit="1" customWidth="1"/>
    <col min="3" max="3" width="7.5703125" style="2" customWidth="1"/>
    <col min="4" max="4" width="11.85546875" style="2" bestFit="1" customWidth="1"/>
    <col min="5" max="5" width="11" style="2" bestFit="1" customWidth="1"/>
    <col min="6" max="6" width="11.85546875" style="2" bestFit="1" customWidth="1"/>
    <col min="7" max="7" width="11" style="2" bestFit="1" customWidth="1"/>
    <col min="8" max="8" width="10.7109375" style="2" bestFit="1" customWidth="1"/>
    <col min="9" max="16384" width="9.140625" style="2"/>
  </cols>
  <sheetData>
    <row r="1" spans="1:7">
      <c r="A1" s="2" t="s">
        <v>336</v>
      </c>
    </row>
    <row r="3" spans="1:7">
      <c r="B3" s="2" t="s">
        <v>113</v>
      </c>
    </row>
    <row r="5" spans="1:7" ht="25.5" customHeight="1">
      <c r="B5" s="53" t="s">
        <v>425</v>
      </c>
      <c r="C5" s="53"/>
      <c r="D5" s="53"/>
      <c r="E5" s="53"/>
      <c r="F5" s="53"/>
      <c r="G5" s="53"/>
    </row>
    <row r="7" spans="1:7">
      <c r="B7" s="2" t="s">
        <v>119</v>
      </c>
    </row>
    <row r="9" spans="1:7">
      <c r="B9" s="2" t="s">
        <v>427</v>
      </c>
    </row>
    <row r="11" spans="1:7" ht="25.5" customHeight="1">
      <c r="B11" s="53" t="s">
        <v>115</v>
      </c>
      <c r="C11" s="53"/>
      <c r="D11" s="53"/>
      <c r="E11" s="53"/>
      <c r="F11" s="53"/>
      <c r="G11" s="53"/>
    </row>
    <row r="13" spans="1:7">
      <c r="B13" s="2" t="s">
        <v>114</v>
      </c>
    </row>
    <row r="15" spans="1:7" ht="25.5" customHeight="1">
      <c r="B15" s="53" t="s">
        <v>116</v>
      </c>
      <c r="C15" s="53"/>
      <c r="D15" s="53"/>
      <c r="E15" s="53"/>
      <c r="F15" s="53"/>
      <c r="G15" s="53"/>
    </row>
    <row r="17" spans="1:8" ht="26.25" customHeight="1">
      <c r="B17" s="53" t="s">
        <v>337</v>
      </c>
      <c r="C17" s="53"/>
      <c r="D17" s="53"/>
      <c r="E17" s="53"/>
      <c r="F17" s="53"/>
      <c r="G17" s="53"/>
    </row>
    <row r="19" spans="1:8" ht="25.5" customHeight="1">
      <c r="B19" s="53" t="s">
        <v>118</v>
      </c>
      <c r="C19" s="53"/>
      <c r="D19" s="53"/>
      <c r="E19" s="53"/>
      <c r="F19" s="53"/>
      <c r="G19" s="53"/>
    </row>
    <row r="21" spans="1:8">
      <c r="E21" s="2" t="s">
        <v>108</v>
      </c>
      <c r="G21" s="2" t="s">
        <v>108</v>
      </c>
    </row>
    <row r="22" spans="1:8">
      <c r="C22" s="2" t="s">
        <v>106</v>
      </c>
      <c r="D22" s="2" t="s">
        <v>104</v>
      </c>
      <c r="E22" s="2" t="s">
        <v>109</v>
      </c>
      <c r="F22" s="2" t="s">
        <v>104</v>
      </c>
      <c r="G22" s="2" t="s">
        <v>109</v>
      </c>
      <c r="H22" s="2" t="s">
        <v>111</v>
      </c>
    </row>
    <row r="23" spans="1:8">
      <c r="B23" s="1" t="s">
        <v>78</v>
      </c>
      <c r="C23" s="2" t="s">
        <v>107</v>
      </c>
      <c r="D23" s="2" t="s">
        <v>105</v>
      </c>
      <c r="E23" s="2" t="s">
        <v>105</v>
      </c>
      <c r="F23" s="2" t="s">
        <v>110</v>
      </c>
      <c r="G23" s="2" t="s">
        <v>110</v>
      </c>
      <c r="H23" s="2" t="s">
        <v>112</v>
      </c>
    </row>
    <row r="24" spans="1:8">
      <c r="B24" s="1" t="s">
        <v>81</v>
      </c>
      <c r="C24" s="5">
        <v>100</v>
      </c>
      <c r="D24" s="9">
        <v>0.95</v>
      </c>
      <c r="E24" s="5">
        <v>110.78947473684211</v>
      </c>
      <c r="F24" s="9">
        <f>1-D24</f>
        <v>5.0000000000000044E-2</v>
      </c>
      <c r="G24" s="5">
        <v>95</v>
      </c>
      <c r="H24" s="5">
        <f>D24*E24+F24*G24-C24</f>
        <v>10.000000999999997</v>
      </c>
    </row>
    <row r="25" spans="1:8">
      <c r="B25" s="1" t="s">
        <v>82</v>
      </c>
      <c r="C25" s="5">
        <v>100</v>
      </c>
      <c r="D25" s="9">
        <v>0.6</v>
      </c>
      <c r="E25" s="5">
        <v>150.00000166666666</v>
      </c>
      <c r="F25" s="9">
        <f>1-D25</f>
        <v>0.4</v>
      </c>
      <c r="G25" s="5">
        <v>50</v>
      </c>
      <c r="H25" s="5">
        <f>D25*E25+F25*G25-C25</f>
        <v>10.000000999999997</v>
      </c>
    </row>
    <row r="26" spans="1:8">
      <c r="B26" s="1" t="s">
        <v>83</v>
      </c>
      <c r="C26" s="5">
        <v>100</v>
      </c>
      <c r="D26" s="9">
        <v>0.2</v>
      </c>
      <c r="E26" s="5">
        <v>510.00000499999999</v>
      </c>
      <c r="F26" s="9">
        <f>1-D26</f>
        <v>0.8</v>
      </c>
      <c r="G26" s="5">
        <v>10</v>
      </c>
      <c r="H26" s="5">
        <f>D26*E26+F26*G26-C26</f>
        <v>10.000000999999997</v>
      </c>
    </row>
    <row r="27" spans="1:8">
      <c r="B27" s="1"/>
      <c r="C27" s="5"/>
      <c r="D27" s="9"/>
      <c r="E27" s="5"/>
      <c r="F27" s="9"/>
      <c r="G27" s="5"/>
      <c r="H27" s="5"/>
    </row>
    <row r="28" spans="1:8">
      <c r="A28" s="1" t="s">
        <v>6</v>
      </c>
      <c r="B28" s="8" t="s">
        <v>338</v>
      </c>
      <c r="C28" s="5"/>
      <c r="D28" s="9"/>
      <c r="E28" s="5"/>
      <c r="F28" s="9"/>
      <c r="G28" s="5"/>
      <c r="H28" s="5"/>
    </row>
    <row r="29" spans="1:8">
      <c r="A29" s="1"/>
    </row>
    <row r="30" spans="1:8">
      <c r="A30" s="1" t="s">
        <v>7</v>
      </c>
      <c r="B30" s="2" t="s">
        <v>339</v>
      </c>
    </row>
    <row r="31" spans="1:8">
      <c r="A31" s="1"/>
    </row>
    <row r="32" spans="1:8">
      <c r="A32" s="1" t="s">
        <v>42</v>
      </c>
      <c r="B32" s="2" t="s">
        <v>122</v>
      </c>
    </row>
    <row r="33" spans="1:7">
      <c r="A33" s="1"/>
    </row>
    <row r="34" spans="1:7">
      <c r="A34" s="1"/>
      <c r="B34" s="2" t="s">
        <v>35</v>
      </c>
    </row>
    <row r="35" spans="1:7" ht="25.5" customHeight="1">
      <c r="A35" s="1"/>
      <c r="B35" s="53" t="s">
        <v>36</v>
      </c>
      <c r="C35" s="53"/>
      <c r="D35" s="53"/>
      <c r="E35" s="53"/>
      <c r="F35" s="53"/>
      <c r="G35" s="53"/>
    </row>
    <row r="36" spans="1:7" ht="25.5" customHeight="1">
      <c r="A36" s="1"/>
      <c r="B36" s="53" t="s">
        <v>37</v>
      </c>
      <c r="C36" s="53"/>
      <c r="D36" s="53"/>
      <c r="E36" s="53"/>
      <c r="F36" s="53"/>
      <c r="G36" s="53"/>
    </row>
    <row r="37" spans="1:7">
      <c r="A37" s="1"/>
      <c r="B37" s="2" t="s">
        <v>38</v>
      </c>
    </row>
    <row r="38" spans="1:7">
      <c r="A38" s="1"/>
      <c r="B38" s="2" t="s">
        <v>40</v>
      </c>
    </row>
    <row r="39" spans="1:7">
      <c r="A39" s="1"/>
    </row>
    <row r="40" spans="1:7" ht="26.25" customHeight="1">
      <c r="A40" s="44" t="s">
        <v>76</v>
      </c>
      <c r="B40" s="53" t="s">
        <v>123</v>
      </c>
      <c r="C40" s="53"/>
      <c r="D40" s="53"/>
      <c r="E40" s="53"/>
      <c r="F40" s="53"/>
      <c r="G40" s="53"/>
    </row>
    <row r="41" spans="1:7">
      <c r="A41" s="1"/>
    </row>
    <row r="42" spans="1:7">
      <c r="A42" s="1"/>
      <c r="B42" s="2" t="s">
        <v>29</v>
      </c>
    </row>
    <row r="43" spans="1:7">
      <c r="A43" s="1"/>
      <c r="B43" s="2" t="s">
        <v>31</v>
      </c>
    </row>
    <row r="44" spans="1:7">
      <c r="A44" s="1"/>
      <c r="B44" s="2" t="s">
        <v>32</v>
      </c>
    </row>
    <row r="45" spans="1:7">
      <c r="A45" s="1"/>
      <c r="B45" s="2" t="s">
        <v>33</v>
      </c>
    </row>
    <row r="46" spans="1:7">
      <c r="A46" s="1"/>
      <c r="B46" s="2" t="s">
        <v>34</v>
      </c>
    </row>
    <row r="47" spans="1:7">
      <c r="A47" s="1"/>
    </row>
    <row r="48" spans="1:7">
      <c r="A48" s="1"/>
    </row>
    <row r="49" spans="1:6">
      <c r="A49" s="1"/>
    </row>
    <row r="50" spans="1:6">
      <c r="A50" s="5"/>
      <c r="B50" s="9"/>
      <c r="C50" s="5"/>
      <c r="D50" s="9"/>
      <c r="E50" s="5"/>
      <c r="F50" s="5"/>
    </row>
    <row r="51" spans="1:6">
      <c r="A51" s="5"/>
      <c r="B51" s="9"/>
      <c r="C51" s="5"/>
      <c r="D51" s="9"/>
      <c r="E51" s="5"/>
      <c r="F51" s="5"/>
    </row>
    <row r="52" spans="1:6">
      <c r="A52" s="5"/>
      <c r="B52" s="9"/>
      <c r="C52" s="5"/>
      <c r="D52" s="9"/>
      <c r="E52" s="5"/>
      <c r="F52" s="5"/>
    </row>
  </sheetData>
  <mergeCells count="8">
    <mergeCell ref="B5:G5"/>
    <mergeCell ref="B35:G35"/>
    <mergeCell ref="B36:G36"/>
    <mergeCell ref="B40:G40"/>
    <mergeCell ref="B11:G11"/>
    <mergeCell ref="B15:G15"/>
    <mergeCell ref="B17:G17"/>
    <mergeCell ref="B19:G19"/>
  </mergeCells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46"/>
  <sheetViews>
    <sheetView topLeftCell="A21" workbookViewId="0">
      <selection activeCell="A30" sqref="A30"/>
    </sheetView>
  </sheetViews>
  <sheetFormatPr defaultRowHeight="12.75"/>
  <cols>
    <col min="1" max="1" width="14.42578125" style="2" bestFit="1" customWidth="1"/>
    <col min="2" max="2" width="4.28515625" style="2" customWidth="1"/>
    <col min="3" max="3" width="11.140625" style="2" bestFit="1" customWidth="1"/>
    <col min="4" max="4" width="11.85546875" style="2" bestFit="1" customWidth="1"/>
    <col min="5" max="5" width="11.140625" style="2" bestFit="1" customWidth="1"/>
    <col min="6" max="6" width="11.85546875" style="2" bestFit="1" customWidth="1"/>
    <col min="7" max="7" width="11" style="2" bestFit="1" customWidth="1"/>
    <col min="8" max="8" width="10.7109375" style="2" bestFit="1" customWidth="1"/>
    <col min="9" max="16384" width="9.140625" style="2"/>
  </cols>
  <sheetData>
    <row r="1" spans="1:7">
      <c r="A1" s="2" t="s">
        <v>340</v>
      </c>
    </row>
    <row r="2" spans="1:7">
      <c r="A2" s="1"/>
    </row>
    <row r="3" spans="1:7">
      <c r="B3" s="2" t="s">
        <v>113</v>
      </c>
    </row>
    <row r="5" spans="1:7" ht="28.5" customHeight="1">
      <c r="B5" s="53" t="s">
        <v>426</v>
      </c>
      <c r="C5" s="53"/>
      <c r="D5" s="53"/>
      <c r="E5" s="53"/>
      <c r="F5" s="53"/>
      <c r="G5" s="53"/>
    </row>
    <row r="7" spans="1:7">
      <c r="B7" s="2" t="s">
        <v>119</v>
      </c>
    </row>
    <row r="9" spans="1:7">
      <c r="B9" s="2" t="s">
        <v>427</v>
      </c>
    </row>
    <row r="11" spans="1:7" ht="38.25" customHeight="1">
      <c r="B11" s="53" t="s">
        <v>120</v>
      </c>
      <c r="C11" s="53"/>
      <c r="D11" s="53"/>
      <c r="E11" s="53"/>
      <c r="F11" s="53"/>
      <c r="G11" s="53"/>
    </row>
    <row r="13" spans="1:7">
      <c r="B13" s="2" t="s">
        <v>114</v>
      </c>
    </row>
    <row r="15" spans="1:7" ht="26.25" customHeight="1">
      <c r="B15" s="53" t="s">
        <v>121</v>
      </c>
      <c r="C15" s="53"/>
      <c r="D15" s="53"/>
      <c r="E15" s="53"/>
      <c r="F15" s="53"/>
      <c r="G15" s="53"/>
    </row>
    <row r="17" spans="1:8" ht="26.25" customHeight="1">
      <c r="B17" s="53" t="s">
        <v>117</v>
      </c>
      <c r="C17" s="53"/>
      <c r="D17" s="53"/>
      <c r="E17" s="53"/>
      <c r="F17" s="53"/>
      <c r="G17" s="53"/>
    </row>
    <row r="19" spans="1:8" ht="26.25" customHeight="1">
      <c r="B19" s="53" t="s">
        <v>118</v>
      </c>
      <c r="C19" s="53"/>
      <c r="D19" s="53"/>
      <c r="E19" s="53"/>
      <c r="F19" s="53"/>
      <c r="G19" s="53"/>
    </row>
    <row r="21" spans="1:8">
      <c r="E21" s="2" t="s">
        <v>108</v>
      </c>
      <c r="G21" s="2" t="s">
        <v>108</v>
      </c>
    </row>
    <row r="22" spans="1:8">
      <c r="C22" s="2" t="s">
        <v>106</v>
      </c>
      <c r="D22" s="2" t="s">
        <v>104</v>
      </c>
      <c r="E22" s="2" t="s">
        <v>109</v>
      </c>
      <c r="F22" s="2" t="s">
        <v>104</v>
      </c>
      <c r="G22" s="2" t="s">
        <v>109</v>
      </c>
      <c r="H22" s="2" t="s">
        <v>111</v>
      </c>
    </row>
    <row r="23" spans="1:8">
      <c r="B23" s="1" t="s">
        <v>383</v>
      </c>
      <c r="C23" s="2" t="s">
        <v>107</v>
      </c>
      <c r="D23" s="2" t="s">
        <v>105</v>
      </c>
      <c r="E23" s="2" t="s">
        <v>105</v>
      </c>
      <c r="F23" s="2" t="s">
        <v>110</v>
      </c>
      <c r="G23" s="2" t="s">
        <v>110</v>
      </c>
      <c r="H23" s="2" t="s">
        <v>112</v>
      </c>
    </row>
    <row r="24" spans="1:8">
      <c r="B24" s="1" t="s">
        <v>81</v>
      </c>
      <c r="C24" s="5">
        <v>100000</v>
      </c>
      <c r="D24" s="9">
        <v>0.95</v>
      </c>
      <c r="E24" s="5">
        <v>110789.47</v>
      </c>
      <c r="F24" s="9">
        <f>1-D24</f>
        <v>5.0000000000000044E-2</v>
      </c>
      <c r="G24" s="5">
        <v>95000</v>
      </c>
      <c r="H24" s="5">
        <f>D24*E24+F24*G24-C24</f>
        <v>9999.9964999999938</v>
      </c>
    </row>
    <row r="25" spans="1:8">
      <c r="B25" s="1" t="s">
        <v>82</v>
      </c>
      <c r="C25" s="5">
        <v>100000</v>
      </c>
      <c r="D25" s="9">
        <v>0.6</v>
      </c>
      <c r="E25" s="5">
        <v>150000</v>
      </c>
      <c r="F25" s="9">
        <f>1-D25</f>
        <v>0.4</v>
      </c>
      <c r="G25" s="5">
        <v>50000</v>
      </c>
      <c r="H25" s="5">
        <f>D25*E25+F25*G25-C25</f>
        <v>10000</v>
      </c>
    </row>
    <row r="26" spans="1:8">
      <c r="B26" s="1" t="s">
        <v>83</v>
      </c>
      <c r="C26" s="5">
        <v>100000</v>
      </c>
      <c r="D26" s="9">
        <v>0.2</v>
      </c>
      <c r="E26" s="5">
        <v>510000.01</v>
      </c>
      <c r="F26" s="9">
        <f>1-D26</f>
        <v>0.8</v>
      </c>
      <c r="G26" s="5">
        <v>10000</v>
      </c>
      <c r="H26" s="5">
        <f>D26*E26+F26*G26-C26</f>
        <v>10000.002000000008</v>
      </c>
    </row>
    <row r="28" spans="1:8">
      <c r="A28" s="1" t="s">
        <v>6</v>
      </c>
      <c r="B28" s="2" t="s">
        <v>323</v>
      </c>
    </row>
    <row r="30" spans="1:8" ht="25.5" customHeight="1">
      <c r="A30" s="1" t="s">
        <v>7</v>
      </c>
      <c r="B30" s="53" t="s">
        <v>324</v>
      </c>
      <c r="C30" s="53"/>
      <c r="D30" s="53"/>
      <c r="E30" s="53"/>
      <c r="F30" s="53"/>
      <c r="G30" s="53"/>
    </row>
    <row r="32" spans="1:8">
      <c r="A32" s="1" t="s">
        <v>42</v>
      </c>
      <c r="B32" s="2" t="s">
        <v>122</v>
      </c>
    </row>
    <row r="33" spans="1:7">
      <c r="A33" s="1"/>
    </row>
    <row r="34" spans="1:7">
      <c r="A34" s="1"/>
      <c r="B34" s="2" t="s">
        <v>35</v>
      </c>
    </row>
    <row r="35" spans="1:7" ht="26.25" customHeight="1">
      <c r="A35" s="1"/>
      <c r="B35" s="53" t="s">
        <v>36</v>
      </c>
      <c r="C35" s="53"/>
      <c r="D35" s="53"/>
      <c r="E35" s="53"/>
      <c r="F35" s="53"/>
      <c r="G35" s="53"/>
    </row>
    <row r="36" spans="1:7" ht="25.5" customHeight="1">
      <c r="A36" s="1"/>
      <c r="B36" s="53" t="s">
        <v>37</v>
      </c>
      <c r="C36" s="53"/>
      <c r="D36" s="53"/>
      <c r="E36" s="53"/>
      <c r="F36" s="53"/>
      <c r="G36" s="53"/>
    </row>
    <row r="37" spans="1:7">
      <c r="A37" s="1"/>
      <c r="B37" s="2" t="s">
        <v>38</v>
      </c>
    </row>
    <row r="38" spans="1:7">
      <c r="A38" s="1"/>
      <c r="B38" s="2" t="s">
        <v>40</v>
      </c>
    </row>
    <row r="39" spans="1:7">
      <c r="A39" s="1"/>
    </row>
    <row r="40" spans="1:7" ht="25.5" customHeight="1">
      <c r="A40" s="1" t="s">
        <v>76</v>
      </c>
      <c r="B40" s="53" t="s">
        <v>123</v>
      </c>
      <c r="C40" s="53"/>
      <c r="D40" s="53"/>
      <c r="E40" s="53"/>
      <c r="F40" s="53"/>
      <c r="G40" s="53"/>
    </row>
    <row r="41" spans="1:7">
      <c r="A41" s="1"/>
    </row>
    <row r="42" spans="1:7">
      <c r="A42" s="1"/>
      <c r="B42" s="2" t="s">
        <v>29</v>
      </c>
    </row>
    <row r="43" spans="1:7">
      <c r="A43" s="1"/>
      <c r="B43" s="2" t="s">
        <v>31</v>
      </c>
    </row>
    <row r="44" spans="1:7">
      <c r="A44" s="1"/>
      <c r="B44" s="2" t="s">
        <v>32</v>
      </c>
    </row>
    <row r="45" spans="1:7">
      <c r="A45" s="1"/>
      <c r="B45" s="2" t="s">
        <v>33</v>
      </c>
    </row>
    <row r="46" spans="1:7">
      <c r="A46" s="1"/>
      <c r="B46" s="2" t="s">
        <v>34</v>
      </c>
    </row>
  </sheetData>
  <mergeCells count="9">
    <mergeCell ref="B5:G5"/>
    <mergeCell ref="B35:G35"/>
    <mergeCell ref="B36:G36"/>
    <mergeCell ref="B40:G40"/>
    <mergeCell ref="B30:G30"/>
    <mergeCell ref="B19:G19"/>
    <mergeCell ref="B17:G17"/>
    <mergeCell ref="B15:G15"/>
    <mergeCell ref="B11:G11"/>
  </mergeCells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12.75"/>
  <cols>
    <col min="1" max="1" width="14.42578125" style="2" bestFit="1" customWidth="1"/>
    <col min="2" max="2" width="75.85546875" style="2" customWidth="1"/>
    <col min="3" max="16384" width="9.140625" style="2"/>
  </cols>
  <sheetData>
    <row r="1" spans="1:2">
      <c r="A1" s="2" t="s">
        <v>341</v>
      </c>
    </row>
    <row r="3" spans="1:2" ht="25.5">
      <c r="A3" s="44" t="s">
        <v>6</v>
      </c>
      <c r="B3" s="38" t="s">
        <v>124</v>
      </c>
    </row>
    <row r="4" spans="1:2">
      <c r="A4" s="1"/>
      <c r="B4" s="38"/>
    </row>
    <row r="5" spans="1:2" ht="25.5">
      <c r="A5" s="1"/>
      <c r="B5" s="38" t="s">
        <v>125</v>
      </c>
    </row>
    <row r="6" spans="1:2">
      <c r="A6" s="1"/>
      <c r="B6" s="38"/>
    </row>
    <row r="7" spans="1:2">
      <c r="A7" s="1"/>
      <c r="B7" s="38"/>
    </row>
    <row r="8" spans="1:2">
      <c r="A8" s="1" t="s">
        <v>7</v>
      </c>
      <c r="B8" s="38" t="s">
        <v>35</v>
      </c>
    </row>
    <row r="9" spans="1:2" ht="25.5">
      <c r="A9" s="1"/>
      <c r="B9" s="38" t="s">
        <v>36</v>
      </c>
    </row>
    <row r="10" spans="1:2" ht="25.5">
      <c r="A10" s="1"/>
      <c r="B10" s="38" t="s">
        <v>37</v>
      </c>
    </row>
    <row r="11" spans="1:2">
      <c r="A11" s="1"/>
      <c r="B11" s="38" t="s">
        <v>38</v>
      </c>
    </row>
    <row r="12" spans="1:2" ht="25.5">
      <c r="A12" s="1"/>
      <c r="B12" s="38" t="s">
        <v>342</v>
      </c>
    </row>
    <row r="13" spans="1:2">
      <c r="A13" s="1"/>
      <c r="B13" s="38"/>
    </row>
    <row r="14" spans="1:2">
      <c r="A14" s="1" t="s">
        <v>42</v>
      </c>
      <c r="B14" s="38" t="s">
        <v>29</v>
      </c>
    </row>
    <row r="15" spans="1:2">
      <c r="A15" s="1"/>
      <c r="B15" s="38" t="s">
        <v>343</v>
      </c>
    </row>
    <row r="16" spans="1:2">
      <c r="A16" s="1"/>
      <c r="B16" s="38" t="s">
        <v>31</v>
      </c>
    </row>
    <row r="17" spans="1:2">
      <c r="A17" s="1"/>
      <c r="B17" s="38" t="s">
        <v>32</v>
      </c>
    </row>
    <row r="18" spans="1:2">
      <c r="A18" s="1"/>
      <c r="B18" s="38" t="s">
        <v>34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cols>
    <col min="1" max="1" width="14.42578125" style="2" bestFit="1" customWidth="1"/>
    <col min="2" max="2" width="78.85546875" style="2" customWidth="1"/>
    <col min="3" max="16384" width="9.140625" style="2"/>
  </cols>
  <sheetData>
    <row r="1" spans="1:2">
      <c r="A1" s="2" t="s">
        <v>344</v>
      </c>
    </row>
    <row r="3" spans="1:2" ht="38.25">
      <c r="A3" s="44" t="s">
        <v>6</v>
      </c>
      <c r="B3" s="38" t="s">
        <v>428</v>
      </c>
    </row>
    <row r="4" spans="1:2">
      <c r="A4" s="1"/>
      <c r="B4" s="38"/>
    </row>
    <row r="5" spans="1:2">
      <c r="A5" s="1" t="s">
        <v>7</v>
      </c>
      <c r="B5" s="38" t="s">
        <v>35</v>
      </c>
    </row>
    <row r="6" spans="1:2" ht="25.5">
      <c r="A6" s="1"/>
      <c r="B6" s="38" t="s">
        <v>36</v>
      </c>
    </row>
    <row r="7" spans="1:2">
      <c r="A7" s="1"/>
      <c r="B7" s="38" t="s">
        <v>39</v>
      </c>
    </row>
    <row r="8" spans="1:2">
      <c r="A8" s="1"/>
      <c r="B8" s="38"/>
    </row>
    <row r="9" spans="1:2">
      <c r="A9" s="1" t="s">
        <v>42</v>
      </c>
      <c r="B9" s="38" t="s">
        <v>29</v>
      </c>
    </row>
    <row r="10" spans="1:2">
      <c r="B10" s="38" t="s">
        <v>30</v>
      </c>
    </row>
    <row r="11" spans="1:2">
      <c r="B11" s="38" t="s">
        <v>32</v>
      </c>
    </row>
    <row r="12" spans="1:2">
      <c r="B12" s="38" t="s">
        <v>34</v>
      </c>
    </row>
    <row r="13" spans="1:2">
      <c r="B13" s="38"/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5" sqref="B5:B12"/>
    </sheetView>
  </sheetViews>
  <sheetFormatPr defaultRowHeight="12.75"/>
  <cols>
    <col min="1" max="1" width="14.42578125" style="2" bestFit="1" customWidth="1"/>
    <col min="2" max="2" width="77" style="2" customWidth="1"/>
    <col min="3" max="16384" width="9.140625" style="2"/>
  </cols>
  <sheetData>
    <row r="1" spans="1:2">
      <c r="A1" s="2" t="s">
        <v>345</v>
      </c>
    </row>
    <row r="3" spans="1:2" ht="165.75">
      <c r="A3" s="44" t="s">
        <v>6</v>
      </c>
      <c r="B3" s="38" t="s">
        <v>429</v>
      </c>
    </row>
    <row r="4" spans="1:2">
      <c r="A4" s="1"/>
    </row>
    <row r="5" spans="1:2">
      <c r="A5" s="1" t="s">
        <v>276</v>
      </c>
      <c r="B5" s="38" t="s">
        <v>35</v>
      </c>
    </row>
    <row r="6" spans="1:2" ht="25.5">
      <c r="A6" s="1"/>
      <c r="B6" s="38" t="s">
        <v>36</v>
      </c>
    </row>
    <row r="7" spans="1:2">
      <c r="A7" s="1"/>
      <c r="B7" s="38" t="s">
        <v>39</v>
      </c>
    </row>
    <row r="8" spans="1:2">
      <c r="A8" s="1"/>
      <c r="B8" s="38"/>
    </row>
    <row r="9" spans="1:2">
      <c r="A9" s="1" t="s">
        <v>277</v>
      </c>
      <c r="B9" s="38" t="s">
        <v>29</v>
      </c>
    </row>
    <row r="10" spans="1:2">
      <c r="B10" s="38" t="s">
        <v>30</v>
      </c>
    </row>
    <row r="11" spans="1:2">
      <c r="B11" s="38" t="s">
        <v>32</v>
      </c>
    </row>
    <row r="12" spans="1:2">
      <c r="B12" s="38" t="s">
        <v>34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9"/>
  <sheetViews>
    <sheetView workbookViewId="0"/>
  </sheetViews>
  <sheetFormatPr defaultRowHeight="12.75"/>
  <cols>
    <col min="1" max="1" width="14.42578125" style="2" bestFit="1" customWidth="1"/>
    <col min="2" max="2" width="9" style="2" bestFit="1" customWidth="1"/>
    <col min="3" max="3" width="3.85546875" style="2" bestFit="1" customWidth="1"/>
    <col min="4" max="5" width="4" style="2" bestFit="1" customWidth="1"/>
    <col min="6" max="6" width="3.28515625" style="2" bestFit="1" customWidth="1"/>
    <col min="7" max="7" width="4" style="2" bestFit="1" customWidth="1"/>
    <col min="8" max="8" width="4.140625" style="2" bestFit="1" customWidth="1"/>
    <col min="9" max="9" width="4" style="2" bestFit="1" customWidth="1"/>
    <col min="10" max="10" width="4.140625" style="2" bestFit="1" customWidth="1"/>
    <col min="11" max="11" width="4" style="2" bestFit="1" customWidth="1"/>
    <col min="12" max="16384" width="9.140625" style="2"/>
  </cols>
  <sheetData>
    <row r="1" spans="1:13">
      <c r="A1" s="2" t="s">
        <v>346</v>
      </c>
    </row>
    <row r="3" spans="1:13">
      <c r="A3" s="1" t="s">
        <v>6</v>
      </c>
      <c r="B3" s="10"/>
      <c r="C3" s="10"/>
      <c r="D3" s="59" t="s">
        <v>280</v>
      </c>
      <c r="E3" s="60"/>
      <c r="F3" s="59" t="s">
        <v>281</v>
      </c>
      <c r="G3" s="60"/>
      <c r="H3" s="59" t="s">
        <v>282</v>
      </c>
      <c r="I3" s="60"/>
      <c r="J3" s="59" t="s">
        <v>283</v>
      </c>
      <c r="K3" s="60"/>
    </row>
    <row r="4" spans="1:13">
      <c r="A4" s="1"/>
      <c r="B4" s="10" t="s">
        <v>278</v>
      </c>
      <c r="C4" s="10" t="s">
        <v>279</v>
      </c>
      <c r="D4" s="10" t="s">
        <v>285</v>
      </c>
      <c r="E4" s="10" t="s">
        <v>286</v>
      </c>
      <c r="F4" s="10" t="s">
        <v>285</v>
      </c>
      <c r="G4" s="10" t="s">
        <v>286</v>
      </c>
      <c r="H4" s="10" t="s">
        <v>285</v>
      </c>
      <c r="I4" s="10" t="s">
        <v>286</v>
      </c>
      <c r="J4" s="10" t="s">
        <v>285</v>
      </c>
      <c r="K4" s="10" t="s">
        <v>286</v>
      </c>
    </row>
    <row r="5" spans="1:13">
      <c r="A5" s="1"/>
      <c r="B5" s="10" t="s">
        <v>79</v>
      </c>
      <c r="C5" s="10">
        <v>20</v>
      </c>
      <c r="D5" s="10">
        <v>9.1999999999999993</v>
      </c>
      <c r="E5" s="10">
        <f>$C5*D5</f>
        <v>184</v>
      </c>
      <c r="F5" s="10">
        <v>10</v>
      </c>
      <c r="G5" s="10">
        <f>$C5*F5</f>
        <v>200</v>
      </c>
      <c r="H5" s="10">
        <v>6.7</v>
      </c>
      <c r="I5" s="10">
        <f>$C5*H5</f>
        <v>134</v>
      </c>
      <c r="J5" s="10">
        <v>8.1999999999999993</v>
      </c>
      <c r="K5" s="10">
        <f>$C5*J5</f>
        <v>164</v>
      </c>
    </row>
    <row r="6" spans="1:13">
      <c r="A6" s="1"/>
      <c r="B6" s="10" t="s">
        <v>99</v>
      </c>
      <c r="C6" s="10">
        <v>30</v>
      </c>
      <c r="D6" s="10">
        <v>10</v>
      </c>
      <c r="E6" s="10">
        <f t="shared" ref="E6:G9" si="0">$C6*D6</f>
        <v>300</v>
      </c>
      <c r="F6" s="10">
        <v>7</v>
      </c>
      <c r="G6" s="10">
        <f t="shared" si="0"/>
        <v>210</v>
      </c>
      <c r="H6" s="10">
        <v>8</v>
      </c>
      <c r="I6" s="10">
        <f>$C6*H6</f>
        <v>240</v>
      </c>
      <c r="J6" s="10">
        <v>6</v>
      </c>
      <c r="K6" s="10">
        <f>$C6*J6</f>
        <v>180</v>
      </c>
    </row>
    <row r="7" spans="1:13">
      <c r="A7" s="1"/>
      <c r="B7" s="10" t="s">
        <v>84</v>
      </c>
      <c r="C7" s="10">
        <v>25</v>
      </c>
      <c r="D7" s="10">
        <v>9</v>
      </c>
      <c r="E7" s="10">
        <f t="shared" si="0"/>
        <v>225</v>
      </c>
      <c r="F7" s="10">
        <v>7</v>
      </c>
      <c r="G7" s="10">
        <f t="shared" si="0"/>
        <v>175</v>
      </c>
      <c r="H7" s="10">
        <v>10</v>
      </c>
      <c r="I7" s="10">
        <f>$C7*H7</f>
        <v>250</v>
      </c>
      <c r="J7" s="10">
        <v>7</v>
      </c>
      <c r="K7" s="10">
        <f>$C7*J7</f>
        <v>175</v>
      </c>
    </row>
    <row r="8" spans="1:13">
      <c r="A8" s="1"/>
      <c r="B8" s="10" t="s">
        <v>100</v>
      </c>
      <c r="C8" s="10">
        <v>15</v>
      </c>
      <c r="D8" s="10">
        <v>6</v>
      </c>
      <c r="E8" s="10">
        <f t="shared" si="0"/>
        <v>90</v>
      </c>
      <c r="F8" s="10">
        <v>5</v>
      </c>
      <c r="G8" s="10">
        <f t="shared" si="0"/>
        <v>75</v>
      </c>
      <c r="H8" s="10">
        <v>7</v>
      </c>
      <c r="I8" s="10">
        <f>$C8*H8</f>
        <v>105</v>
      </c>
      <c r="J8" s="10">
        <v>10</v>
      </c>
      <c r="K8" s="10">
        <f>$C8*J8</f>
        <v>150</v>
      </c>
    </row>
    <row r="9" spans="1:13">
      <c r="A9" s="1"/>
      <c r="B9" s="10" t="s">
        <v>284</v>
      </c>
      <c r="C9" s="10">
        <v>10</v>
      </c>
      <c r="D9" s="10">
        <v>8</v>
      </c>
      <c r="E9" s="10">
        <f t="shared" si="0"/>
        <v>80</v>
      </c>
      <c r="F9" s="10">
        <v>9</v>
      </c>
      <c r="G9" s="10">
        <f t="shared" si="0"/>
        <v>90</v>
      </c>
      <c r="H9" s="10">
        <v>6</v>
      </c>
      <c r="I9" s="10">
        <f>$C9*H9</f>
        <v>60</v>
      </c>
      <c r="J9" s="10">
        <v>10</v>
      </c>
      <c r="K9" s="10">
        <f>$C9*J9</f>
        <v>100</v>
      </c>
    </row>
    <row r="10" spans="1:13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3">
      <c r="A11" s="1"/>
      <c r="B11" s="10" t="s">
        <v>287</v>
      </c>
      <c r="C11" s="10"/>
      <c r="D11" s="10"/>
      <c r="E11" s="10">
        <f>SUM(E5:E10)</f>
        <v>879</v>
      </c>
      <c r="F11" s="10"/>
      <c r="G11" s="10">
        <f>SUM(G5:G10)</f>
        <v>750</v>
      </c>
      <c r="H11" s="10"/>
      <c r="I11" s="10">
        <f>SUM(I5:I10)</f>
        <v>789</v>
      </c>
      <c r="J11" s="10"/>
      <c r="K11" s="10">
        <f>SUM(K5:K10)</f>
        <v>769</v>
      </c>
    </row>
    <row r="12" spans="1:13">
      <c r="A12" s="1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3" ht="52.5" customHeight="1">
      <c r="A13" s="44" t="s">
        <v>7</v>
      </c>
      <c r="B13" s="58" t="s">
        <v>430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>
      <c r="A14" s="1"/>
    </row>
    <row r="15" spans="1:13">
      <c r="A15" s="1" t="s">
        <v>42</v>
      </c>
      <c r="B15" s="2" t="s">
        <v>35</v>
      </c>
    </row>
    <row r="16" spans="1:13">
      <c r="A16" s="1"/>
    </row>
    <row r="17" spans="1:2">
      <c r="A17" s="1" t="s">
        <v>76</v>
      </c>
      <c r="B17" s="2" t="s">
        <v>29</v>
      </c>
    </row>
    <row r="18" spans="1:2">
      <c r="B18" s="2" t="s">
        <v>32</v>
      </c>
    </row>
    <row r="19" spans="1:2">
      <c r="B19" s="2" t="s">
        <v>34</v>
      </c>
    </row>
  </sheetData>
  <mergeCells count="5">
    <mergeCell ref="B13:M13"/>
    <mergeCell ref="D3:E3"/>
    <mergeCell ref="F3:G3"/>
    <mergeCell ref="H3:I3"/>
    <mergeCell ref="J3:K3"/>
  </mergeCells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B1" sqref="B1"/>
    </sheetView>
  </sheetViews>
  <sheetFormatPr defaultRowHeight="12.75"/>
  <cols>
    <col min="1" max="1" width="14.42578125" style="2" bestFit="1" customWidth="1"/>
    <col min="2" max="2" width="8.5703125" style="2" customWidth="1"/>
    <col min="3" max="4" width="4" style="2" bestFit="1" customWidth="1"/>
    <col min="5" max="5" width="6" style="2" bestFit="1" customWidth="1"/>
    <col min="6" max="8" width="4" style="2" bestFit="1" customWidth="1"/>
    <col min="9" max="9" width="6" style="2" bestFit="1" customWidth="1"/>
    <col min="10" max="11" width="4" style="2" bestFit="1" customWidth="1"/>
    <col min="12" max="16384" width="9.140625" style="2"/>
  </cols>
  <sheetData>
    <row r="1" spans="1:13">
      <c r="A1" s="2" t="s">
        <v>347</v>
      </c>
      <c r="B1" s="2" t="s">
        <v>528</v>
      </c>
    </row>
    <row r="3" spans="1:13">
      <c r="A3" s="1" t="s">
        <v>6</v>
      </c>
      <c r="B3" s="10"/>
      <c r="C3" s="10"/>
      <c r="D3" s="59" t="s">
        <v>81</v>
      </c>
      <c r="E3" s="60"/>
      <c r="F3" s="59" t="s">
        <v>82</v>
      </c>
      <c r="G3" s="60"/>
      <c r="H3" s="59" t="s">
        <v>83</v>
      </c>
      <c r="I3" s="60"/>
      <c r="J3" s="59" t="s">
        <v>84</v>
      </c>
      <c r="K3" s="60"/>
    </row>
    <row r="4" spans="1:13">
      <c r="A4" s="1"/>
      <c r="B4" s="10" t="s">
        <v>278</v>
      </c>
      <c r="C4" s="10" t="s">
        <v>279</v>
      </c>
      <c r="D4" s="10" t="s">
        <v>285</v>
      </c>
      <c r="E4" s="10" t="s">
        <v>286</v>
      </c>
      <c r="F4" s="10" t="s">
        <v>285</v>
      </c>
      <c r="G4" s="10" t="s">
        <v>286</v>
      </c>
      <c r="H4" s="10" t="s">
        <v>285</v>
      </c>
      <c r="I4" s="10" t="s">
        <v>286</v>
      </c>
      <c r="J4" s="10" t="s">
        <v>285</v>
      </c>
      <c r="K4" s="10" t="s">
        <v>286</v>
      </c>
    </row>
    <row r="5" spans="1:13">
      <c r="A5" s="1"/>
      <c r="B5" s="10" t="s">
        <v>288</v>
      </c>
      <c r="C5" s="10">
        <v>35</v>
      </c>
      <c r="D5" s="10">
        <v>6.3</v>
      </c>
      <c r="E5" s="10">
        <f>$C5*D5</f>
        <v>220.5</v>
      </c>
      <c r="F5" s="10">
        <v>10</v>
      </c>
      <c r="G5" s="10">
        <f>$C5*F5</f>
        <v>350</v>
      </c>
      <c r="H5" s="10">
        <v>7.5</v>
      </c>
      <c r="I5" s="10">
        <f>$C5*H5</f>
        <v>262.5</v>
      </c>
      <c r="J5" s="10">
        <v>8.8000000000000007</v>
      </c>
      <c r="K5" s="10">
        <f>$C5*J5</f>
        <v>308</v>
      </c>
    </row>
    <row r="6" spans="1:13">
      <c r="A6" s="1"/>
      <c r="B6" s="10" t="s">
        <v>289</v>
      </c>
      <c r="C6" s="10">
        <v>40</v>
      </c>
      <c r="D6" s="10">
        <v>9.1</v>
      </c>
      <c r="E6" s="10">
        <f t="shared" ref="E6:G7" si="0">$C6*D6</f>
        <v>364</v>
      </c>
      <c r="F6" s="10">
        <v>7.7</v>
      </c>
      <c r="G6" s="10">
        <f t="shared" si="0"/>
        <v>308</v>
      </c>
      <c r="H6" s="10">
        <v>10</v>
      </c>
      <c r="I6" s="10">
        <f>$C6*H6</f>
        <v>400</v>
      </c>
      <c r="J6" s="10">
        <v>5.8</v>
      </c>
      <c r="K6" s="10">
        <f>$C6*J6</f>
        <v>232</v>
      </c>
    </row>
    <row r="7" spans="1:13">
      <c r="A7" s="1"/>
      <c r="B7" s="10" t="s">
        <v>290</v>
      </c>
      <c r="C7" s="10">
        <v>25</v>
      </c>
      <c r="D7" s="10">
        <v>7.5</v>
      </c>
      <c r="E7" s="10">
        <f t="shared" si="0"/>
        <v>187.5</v>
      </c>
      <c r="F7" s="10">
        <v>9</v>
      </c>
      <c r="G7" s="10">
        <f t="shared" si="0"/>
        <v>225</v>
      </c>
      <c r="H7" s="10">
        <v>9</v>
      </c>
      <c r="I7" s="10">
        <f>$C7*H7</f>
        <v>225</v>
      </c>
      <c r="J7" s="10">
        <v>10</v>
      </c>
      <c r="K7" s="10">
        <f>$C7*J7</f>
        <v>250</v>
      </c>
    </row>
    <row r="8" spans="1:13">
      <c r="A8" s="1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3">
      <c r="A9" s="1"/>
      <c r="B9" s="10" t="s">
        <v>287</v>
      </c>
      <c r="C9" s="10"/>
      <c r="D9" s="10"/>
      <c r="E9" s="10">
        <f>SUM(E5:E8)</f>
        <v>772</v>
      </c>
      <c r="F9" s="10"/>
      <c r="G9" s="10">
        <f>SUM(G5:G8)</f>
        <v>883</v>
      </c>
      <c r="H9" s="10"/>
      <c r="I9" s="10">
        <f>SUM(I5:I8)</f>
        <v>887.5</v>
      </c>
      <c r="J9" s="10"/>
      <c r="K9" s="10">
        <f>SUM(K5:K8)</f>
        <v>790</v>
      </c>
    </row>
    <row r="10" spans="1:13">
      <c r="A10" s="1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3">
      <c r="A11" s="1"/>
      <c r="B11" s="13" t="s">
        <v>291</v>
      </c>
      <c r="C11" s="12"/>
      <c r="D11" s="12"/>
      <c r="E11" s="12"/>
      <c r="F11" s="12"/>
      <c r="G11" s="12"/>
      <c r="H11" s="12"/>
      <c r="I11" s="12"/>
      <c r="J11" s="12"/>
      <c r="K11" s="12"/>
    </row>
    <row r="12" spans="1:13">
      <c r="A12" s="1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3" ht="51.75" customHeight="1">
      <c r="A13" s="44" t="s">
        <v>7</v>
      </c>
      <c r="B13" s="58" t="s">
        <v>431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>
      <c r="A14" s="1"/>
      <c r="B14" s="11"/>
    </row>
    <row r="15" spans="1:13">
      <c r="A15" s="1" t="s">
        <v>42</v>
      </c>
      <c r="B15" s="2" t="s">
        <v>35</v>
      </c>
    </row>
    <row r="16" spans="1:13">
      <c r="A16" s="1"/>
    </row>
    <row r="17" spans="1:2">
      <c r="A17" s="1" t="s">
        <v>76</v>
      </c>
      <c r="B17" s="2" t="s">
        <v>29</v>
      </c>
    </row>
    <row r="18" spans="1:2">
      <c r="B18" s="2" t="s">
        <v>32</v>
      </c>
    </row>
    <row r="19" spans="1:2">
      <c r="B19" s="2" t="s">
        <v>34</v>
      </c>
    </row>
  </sheetData>
  <mergeCells count="5">
    <mergeCell ref="D3:E3"/>
    <mergeCell ref="F3:G3"/>
    <mergeCell ref="H3:I3"/>
    <mergeCell ref="J3:K3"/>
    <mergeCell ref="B13:M13"/>
  </mergeCells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D18" sqref="D18"/>
    </sheetView>
  </sheetViews>
  <sheetFormatPr defaultRowHeight="12.75"/>
  <cols>
    <col min="1" max="1" width="14.42578125" style="1" bestFit="1" customWidth="1"/>
    <col min="2" max="2" width="23.140625" style="8" bestFit="1" customWidth="1"/>
    <col min="3" max="3" width="7.28515625" style="2" bestFit="1" customWidth="1"/>
    <col min="4" max="16384" width="9.140625" style="2"/>
  </cols>
  <sheetData>
    <row r="1" spans="1:4">
      <c r="A1" s="1" t="s">
        <v>348</v>
      </c>
    </row>
    <row r="3" spans="1:4">
      <c r="B3" s="8" t="s">
        <v>134</v>
      </c>
      <c r="C3" s="5">
        <v>7.5</v>
      </c>
    </row>
    <row r="4" spans="1:4">
      <c r="B4" s="8" t="s">
        <v>133</v>
      </c>
      <c r="C4" s="5">
        <v>13.5</v>
      </c>
    </row>
    <row r="5" spans="1:4">
      <c r="B5" s="8" t="s">
        <v>138</v>
      </c>
      <c r="C5" s="4">
        <v>0.11</v>
      </c>
    </row>
    <row r="6" spans="1:4">
      <c r="B6" s="8" t="s">
        <v>139</v>
      </c>
      <c r="C6" s="4">
        <v>0.22</v>
      </c>
    </row>
    <row r="7" spans="1:4">
      <c r="C7" s="4"/>
    </row>
    <row r="8" spans="1:4">
      <c r="B8" s="8" t="s">
        <v>433</v>
      </c>
      <c r="C8" s="4">
        <v>0.18</v>
      </c>
    </row>
    <row r="9" spans="1:4">
      <c r="B9" s="1" t="s">
        <v>126</v>
      </c>
      <c r="C9" s="2" t="s">
        <v>127</v>
      </c>
    </row>
    <row r="10" spans="1:4">
      <c r="B10" s="1" t="s">
        <v>128</v>
      </c>
      <c r="C10" s="2" t="s">
        <v>129</v>
      </c>
    </row>
    <row r="11" spans="1:4">
      <c r="C11" s="4"/>
    </row>
    <row r="13" spans="1:4">
      <c r="A13" s="1" t="s">
        <v>6</v>
      </c>
      <c r="B13" s="8" t="s">
        <v>432</v>
      </c>
    </row>
    <row r="14" spans="1:4">
      <c r="B14" s="8" t="s">
        <v>435</v>
      </c>
      <c r="C14" s="4">
        <f>C5*C16 + C6*(1-C16)</f>
        <v>0.18</v>
      </c>
      <c r="D14" s="40" t="s">
        <v>434</v>
      </c>
    </row>
    <row r="15" spans="1:4">
      <c r="B15" s="8" t="s">
        <v>436</v>
      </c>
      <c r="C15" s="40"/>
      <c r="D15" s="40" t="s">
        <v>437</v>
      </c>
    </row>
    <row r="16" spans="1:4">
      <c r="B16" s="1" t="s">
        <v>126</v>
      </c>
      <c r="C16" s="4">
        <f>(C6-C8)/(C6-C5)</f>
        <v>0.3636363636363637</v>
      </c>
      <c r="D16" s="40" t="s">
        <v>457</v>
      </c>
    </row>
    <row r="17" spans="1:4">
      <c r="B17" s="1" t="s">
        <v>128</v>
      </c>
      <c r="C17" s="4">
        <f>1-C16</f>
        <v>0.63636363636363624</v>
      </c>
      <c r="D17" s="40" t="s">
        <v>458</v>
      </c>
    </row>
    <row r="18" spans="1:4">
      <c r="B18" s="8" t="s">
        <v>130</v>
      </c>
      <c r="C18" s="15"/>
    </row>
    <row r="20" spans="1:4">
      <c r="A20" s="1" t="s">
        <v>7</v>
      </c>
      <c r="B20" s="8" t="s">
        <v>131</v>
      </c>
    </row>
    <row r="21" spans="1:4">
      <c r="B21" s="8" t="s">
        <v>132</v>
      </c>
      <c r="C21" s="5">
        <f>C3*C16+C4*(1-C16)</f>
        <v>11.318181818181818</v>
      </c>
      <c r="D21" s="41" t="s">
        <v>438</v>
      </c>
    </row>
    <row r="40" spans="2:2">
      <c r="B40" s="47"/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D24" sqref="D24"/>
    </sheetView>
  </sheetViews>
  <sheetFormatPr defaultRowHeight="12.75"/>
  <cols>
    <col min="1" max="1" width="14.42578125" style="2" customWidth="1"/>
    <col min="2" max="2" width="27.5703125" style="2" bestFit="1" customWidth="1"/>
    <col min="3" max="3" width="11.140625" style="2" bestFit="1" customWidth="1"/>
    <col min="4" max="4" width="11" style="2" customWidth="1"/>
    <col min="5" max="16384" width="9.140625" style="2"/>
  </cols>
  <sheetData>
    <row r="1" spans="1:4">
      <c r="A1" s="2" t="s">
        <v>349</v>
      </c>
    </row>
    <row r="3" spans="1:4">
      <c r="B3" s="2" t="s">
        <v>140</v>
      </c>
      <c r="C3" s="16">
        <v>500000</v>
      </c>
      <c r="D3" s="2" t="s">
        <v>141</v>
      </c>
    </row>
    <row r="4" spans="1:4">
      <c r="B4" s="2" t="s">
        <v>142</v>
      </c>
      <c r="C4" s="5">
        <v>0.75</v>
      </c>
    </row>
    <row r="5" spans="1:4">
      <c r="B5" s="2" t="s">
        <v>143</v>
      </c>
      <c r="C5" s="5">
        <v>0.25</v>
      </c>
    </row>
    <row r="6" spans="1:4">
      <c r="B6" s="2" t="s">
        <v>145</v>
      </c>
      <c r="C6" s="5">
        <v>0.52</v>
      </c>
    </row>
    <row r="7" spans="1:4">
      <c r="B7" s="2" t="s">
        <v>144</v>
      </c>
      <c r="C7" s="5">
        <v>0.16</v>
      </c>
    </row>
    <row r="8" spans="1:4">
      <c r="B8" s="2" t="s">
        <v>146</v>
      </c>
      <c r="C8" s="5">
        <v>90000</v>
      </c>
    </row>
    <row r="10" spans="1:4">
      <c r="A10" s="1"/>
      <c r="B10" s="2" t="s">
        <v>135</v>
      </c>
    </row>
    <row r="11" spans="1:4">
      <c r="A11" s="1"/>
    </row>
    <row r="12" spans="1:4">
      <c r="A12" s="1" t="s">
        <v>6</v>
      </c>
      <c r="B12" s="2" t="s">
        <v>136</v>
      </c>
    </row>
    <row r="13" spans="1:4">
      <c r="A13" s="1"/>
      <c r="B13" s="2" t="s">
        <v>137</v>
      </c>
      <c r="C13" s="5">
        <f>(C3/2)*C4</f>
        <v>187500</v>
      </c>
      <c r="D13" s="5" t="s">
        <v>440</v>
      </c>
    </row>
    <row r="14" spans="1:4">
      <c r="A14" s="1"/>
      <c r="B14" s="2" t="s">
        <v>147</v>
      </c>
      <c r="C14" s="5">
        <f>(C3/2)*C5</f>
        <v>62500</v>
      </c>
      <c r="D14" s="5" t="s">
        <v>439</v>
      </c>
    </row>
    <row r="15" spans="1:4">
      <c r="A15" s="1"/>
      <c r="B15" s="2" t="s">
        <v>148</v>
      </c>
      <c r="C15" s="5">
        <f>2*C14</f>
        <v>125000</v>
      </c>
      <c r="D15" s="5" t="s">
        <v>441</v>
      </c>
    </row>
    <row r="16" spans="1:4">
      <c r="A16" s="1"/>
      <c r="B16" s="2" t="s">
        <v>149</v>
      </c>
      <c r="C16" s="5">
        <f>SUM(C13:C15)</f>
        <v>375000</v>
      </c>
      <c r="D16" s="41" t="s">
        <v>442</v>
      </c>
    </row>
    <row r="17" spans="1:4">
      <c r="A17" s="1"/>
      <c r="D17" s="5"/>
    </row>
    <row r="18" spans="1:4">
      <c r="A18" s="1" t="s">
        <v>7</v>
      </c>
      <c r="B18" s="2" t="s">
        <v>150</v>
      </c>
      <c r="D18" s="5"/>
    </row>
    <row r="19" spans="1:4">
      <c r="A19" s="1"/>
      <c r="B19" s="2" t="s">
        <v>151</v>
      </c>
      <c r="C19" s="5">
        <f>C8</f>
        <v>90000</v>
      </c>
      <c r="D19" s="41" t="s">
        <v>443</v>
      </c>
    </row>
    <row r="20" spans="1:4">
      <c r="A20" s="1"/>
      <c r="B20" s="2" t="s">
        <v>137</v>
      </c>
      <c r="C20" s="5">
        <f>(C3/2)*C6</f>
        <v>130000</v>
      </c>
      <c r="D20" s="41" t="s">
        <v>444</v>
      </c>
    </row>
    <row r="21" spans="1:4">
      <c r="A21" s="1"/>
      <c r="B21" s="2" t="s">
        <v>144</v>
      </c>
      <c r="C21" s="5">
        <f>(C3/2)*C7</f>
        <v>40000</v>
      </c>
      <c r="D21" s="41" t="s">
        <v>445</v>
      </c>
    </row>
    <row r="22" spans="1:4">
      <c r="A22" s="1"/>
      <c r="B22" s="2" t="s">
        <v>148</v>
      </c>
      <c r="C22" s="5">
        <f>2*C21</f>
        <v>80000</v>
      </c>
      <c r="D22" s="41" t="s">
        <v>446</v>
      </c>
    </row>
    <row r="23" spans="1:4">
      <c r="A23" s="1"/>
      <c r="B23" s="2" t="s">
        <v>149</v>
      </c>
      <c r="C23" s="5">
        <f>SUM(C19:C22)</f>
        <v>340000</v>
      </c>
      <c r="D23" s="41" t="s">
        <v>447</v>
      </c>
    </row>
    <row r="24" spans="1:4">
      <c r="A24" s="1"/>
    </row>
    <row r="25" spans="1:4">
      <c r="A25" s="1" t="s">
        <v>42</v>
      </c>
      <c r="B25" s="2" t="s">
        <v>152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F18" sqref="F18"/>
    </sheetView>
  </sheetViews>
  <sheetFormatPr defaultRowHeight="12.75"/>
  <cols>
    <col min="1" max="1" width="13.42578125" style="2" customWidth="1"/>
    <col min="2" max="2" width="22" style="2" customWidth="1"/>
    <col min="3" max="3" width="10.140625" style="2" bestFit="1" customWidth="1"/>
    <col min="4" max="5" width="22.140625" style="2" bestFit="1" customWidth="1"/>
    <col min="6" max="6" width="10.140625" style="2" bestFit="1" customWidth="1"/>
    <col min="7" max="16384" width="9.140625" style="2"/>
  </cols>
  <sheetData>
    <row r="1" spans="1:3">
      <c r="A1" s="2" t="s">
        <v>326</v>
      </c>
    </row>
    <row r="3" spans="1:3">
      <c r="B3" s="2" t="s">
        <v>0</v>
      </c>
      <c r="C3" s="5">
        <v>20000</v>
      </c>
    </row>
    <row r="5" spans="1:3">
      <c r="B5" s="2" t="s">
        <v>1</v>
      </c>
      <c r="C5" s="4">
        <v>0.08</v>
      </c>
    </row>
    <row r="7" spans="1:3">
      <c r="B7" s="2" t="s">
        <v>4</v>
      </c>
      <c r="C7" s="5">
        <f>C3*C5</f>
        <v>1600</v>
      </c>
    </row>
    <row r="9" spans="1:3">
      <c r="B9" s="2" t="s">
        <v>2</v>
      </c>
      <c r="C9" s="5">
        <v>20000</v>
      </c>
    </row>
    <row r="11" spans="1:3">
      <c r="B11" s="2" t="s">
        <v>3</v>
      </c>
      <c r="C11" s="4">
        <v>0.12</v>
      </c>
    </row>
    <row r="13" spans="1:3">
      <c r="B13" s="2" t="s">
        <v>5</v>
      </c>
      <c r="C13" s="5">
        <f>C11*C9</f>
        <v>2400</v>
      </c>
    </row>
    <row r="15" spans="1:3">
      <c r="A15" s="1" t="s">
        <v>6</v>
      </c>
      <c r="B15" s="2" t="s">
        <v>8</v>
      </c>
    </row>
    <row r="16" spans="1:3">
      <c r="A16" s="1"/>
    </row>
    <row r="17" spans="1:2">
      <c r="A17" s="1" t="s">
        <v>7</v>
      </c>
      <c r="B17" s="2" t="s">
        <v>9</v>
      </c>
    </row>
    <row r="18" spans="1:2">
      <c r="B18" s="2" t="s">
        <v>11</v>
      </c>
    </row>
    <row r="20" spans="1:2">
      <c r="B20" s="2" t="s">
        <v>10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L30"/>
  <sheetViews>
    <sheetView workbookViewId="0">
      <selection activeCell="C20" sqref="C20"/>
    </sheetView>
  </sheetViews>
  <sheetFormatPr defaultRowHeight="12.75"/>
  <cols>
    <col min="1" max="1" width="14.42578125" style="2" customWidth="1"/>
    <col min="2" max="2" width="29.42578125" style="1" customWidth="1"/>
    <col min="3" max="3" width="7.28515625" style="2" customWidth="1"/>
    <col min="4" max="9" width="9.140625" style="2"/>
    <col min="10" max="10" width="18.140625" style="2" bestFit="1" customWidth="1"/>
    <col min="11" max="16384" width="9.140625" style="2"/>
  </cols>
  <sheetData>
    <row r="1" spans="1:12">
      <c r="A1" s="2" t="s">
        <v>350</v>
      </c>
    </row>
    <row r="3" spans="1:12">
      <c r="B3" s="1" t="s">
        <v>155</v>
      </c>
      <c r="C3" s="17">
        <v>1</v>
      </c>
      <c r="I3" s="1"/>
      <c r="J3" s="8"/>
      <c r="K3" s="5"/>
    </row>
    <row r="4" spans="1:12">
      <c r="B4" s="1" t="s">
        <v>154</v>
      </c>
      <c r="C4" s="17">
        <v>2.5</v>
      </c>
      <c r="I4" s="1"/>
      <c r="J4" s="8"/>
      <c r="K4" s="5"/>
    </row>
    <row r="5" spans="1:12">
      <c r="B5" s="1" t="s">
        <v>153</v>
      </c>
      <c r="C5" s="18">
        <v>0.125</v>
      </c>
      <c r="I5" s="1"/>
      <c r="J5" s="8"/>
      <c r="K5" s="4"/>
    </row>
    <row r="6" spans="1:12">
      <c r="B6" s="1" t="s">
        <v>156</v>
      </c>
      <c r="C6" s="18">
        <v>0.2</v>
      </c>
      <c r="I6" s="1"/>
      <c r="J6" s="8"/>
      <c r="K6" s="4"/>
    </row>
    <row r="7" spans="1:12">
      <c r="B7" s="2"/>
      <c r="I7" s="1"/>
      <c r="J7" s="8"/>
      <c r="K7" s="4"/>
    </row>
    <row r="8" spans="1:12">
      <c r="B8" s="8" t="s">
        <v>448</v>
      </c>
      <c r="C8" s="4">
        <v>0.155</v>
      </c>
      <c r="I8" s="1"/>
      <c r="J8" s="8"/>
      <c r="K8" s="4"/>
    </row>
    <row r="9" spans="1:12">
      <c r="B9" s="1" t="s">
        <v>126</v>
      </c>
      <c r="C9" s="2" t="s">
        <v>453</v>
      </c>
      <c r="I9" s="1"/>
      <c r="J9" s="8"/>
    </row>
    <row r="10" spans="1:12">
      <c r="B10" s="1" t="s">
        <v>128</v>
      </c>
      <c r="C10" s="2" t="s">
        <v>454</v>
      </c>
      <c r="I10" s="1"/>
      <c r="J10" s="8"/>
    </row>
    <row r="11" spans="1:12">
      <c r="A11" s="1"/>
      <c r="I11" s="1"/>
      <c r="J11" s="8"/>
      <c r="K11" s="40"/>
      <c r="L11" s="40"/>
    </row>
    <row r="12" spans="1:12">
      <c r="A12" s="1" t="s">
        <v>6</v>
      </c>
      <c r="B12" s="8" t="s">
        <v>432</v>
      </c>
      <c r="I12" s="1"/>
      <c r="J12" s="1"/>
      <c r="K12" s="4"/>
    </row>
    <row r="13" spans="1:12">
      <c r="A13" s="1"/>
      <c r="B13" s="1" t="s">
        <v>449</v>
      </c>
      <c r="C13" s="4">
        <f>C8</f>
        <v>0.155</v>
      </c>
      <c r="D13" s="47" t="s">
        <v>450</v>
      </c>
      <c r="I13" s="1"/>
      <c r="J13" s="1"/>
      <c r="K13" s="4"/>
    </row>
    <row r="14" spans="1:12">
      <c r="A14" s="1"/>
      <c r="B14" s="8" t="s">
        <v>436</v>
      </c>
      <c r="D14" s="8" t="s">
        <v>451</v>
      </c>
      <c r="I14" s="1"/>
      <c r="J14" s="8"/>
      <c r="K14" s="15"/>
    </row>
    <row r="15" spans="1:12">
      <c r="A15" s="1"/>
      <c r="B15" s="1" t="s">
        <v>126</v>
      </c>
      <c r="C15" s="4">
        <f>(C6-C8)/(C6-C5)</f>
        <v>0.60000000000000009</v>
      </c>
      <c r="D15" s="40" t="s">
        <v>455</v>
      </c>
      <c r="I15" s="1"/>
      <c r="J15" s="8"/>
    </row>
    <row r="16" spans="1:12">
      <c r="B16" s="47" t="s">
        <v>128</v>
      </c>
      <c r="C16" s="4">
        <f>1-C15</f>
        <v>0.39999999999999991</v>
      </c>
      <c r="D16" s="40" t="s">
        <v>456</v>
      </c>
      <c r="I16" s="1"/>
      <c r="J16" s="8"/>
    </row>
    <row r="17" spans="1:12">
      <c r="A17" s="1"/>
      <c r="B17" s="8" t="s">
        <v>351</v>
      </c>
      <c r="C17" s="15"/>
      <c r="I17" s="1"/>
      <c r="J17" s="8"/>
      <c r="K17" s="5"/>
      <c r="L17" s="41"/>
    </row>
    <row r="18" spans="1:12">
      <c r="A18" s="1"/>
    </row>
    <row r="19" spans="1:12">
      <c r="A19" s="1" t="s">
        <v>7</v>
      </c>
      <c r="B19" s="1" t="s">
        <v>131</v>
      </c>
    </row>
    <row r="20" spans="1:12">
      <c r="A20" s="1"/>
      <c r="B20" s="1" t="s">
        <v>157</v>
      </c>
      <c r="C20" s="5">
        <f>C3*C15+C4*(1-C15)</f>
        <v>1.5999999999999999</v>
      </c>
      <c r="D20" s="5" t="s">
        <v>452</v>
      </c>
    </row>
    <row r="21" spans="1:12">
      <c r="A21" s="1"/>
    </row>
    <row r="22" spans="1:12">
      <c r="A22" s="1"/>
    </row>
    <row r="23" spans="1:12">
      <c r="A23" s="1"/>
      <c r="J23" s="1"/>
    </row>
    <row r="24" spans="1:12">
      <c r="A24" s="1"/>
    </row>
    <row r="25" spans="1:12">
      <c r="A25" s="1"/>
    </row>
    <row r="26" spans="1:12">
      <c r="A26" s="1"/>
    </row>
    <row r="27" spans="1:12">
      <c r="A27" s="1"/>
    </row>
    <row r="28" spans="1:12">
      <c r="A28" s="1"/>
    </row>
    <row r="29" spans="1:12">
      <c r="A29" s="1"/>
    </row>
    <row r="30" spans="1:12">
      <c r="A30" s="14"/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37"/>
  <sheetViews>
    <sheetView topLeftCell="A7" workbookViewId="0">
      <selection activeCell="F18" sqref="F18"/>
    </sheetView>
  </sheetViews>
  <sheetFormatPr defaultRowHeight="12.75"/>
  <cols>
    <col min="1" max="1" width="14.42578125" style="2" bestFit="1" customWidth="1"/>
    <col min="2" max="2" width="32.5703125" style="2" customWidth="1"/>
    <col min="3" max="5" width="15.140625" style="2" bestFit="1" customWidth="1"/>
    <col min="6" max="6" width="11.140625" style="2" bestFit="1" customWidth="1"/>
    <col min="7" max="16384" width="9.140625" style="2"/>
  </cols>
  <sheetData>
    <row r="1" spans="1:5">
      <c r="A1" s="2" t="s">
        <v>352</v>
      </c>
    </row>
    <row r="3" spans="1:5">
      <c r="B3" s="2" t="s">
        <v>385</v>
      </c>
      <c r="C3" s="5">
        <v>5.18</v>
      </c>
    </row>
    <row r="4" spans="1:5">
      <c r="B4" s="2" t="s">
        <v>386</v>
      </c>
      <c r="C4" s="5">
        <v>1.61</v>
      </c>
    </row>
    <row r="5" spans="1:5">
      <c r="B5" s="2" t="s">
        <v>387</v>
      </c>
      <c r="C5" s="5">
        <v>2.82</v>
      </c>
    </row>
    <row r="7" spans="1:5">
      <c r="C7" s="1" t="s">
        <v>167</v>
      </c>
      <c r="D7" s="1" t="s">
        <v>168</v>
      </c>
      <c r="E7" s="1" t="s">
        <v>169</v>
      </c>
    </row>
    <row r="8" spans="1:5">
      <c r="B8" s="2" t="s">
        <v>158</v>
      </c>
    </row>
    <row r="9" spans="1:5">
      <c r="B9" s="2" t="s">
        <v>159</v>
      </c>
      <c r="C9" s="19">
        <v>0.05</v>
      </c>
      <c r="D9" s="19">
        <v>7.0000000000000007E-2</v>
      </c>
      <c r="E9" s="19">
        <v>7.4999999999999997E-2</v>
      </c>
    </row>
    <row r="10" spans="1:5">
      <c r="B10" s="2" t="s">
        <v>391</v>
      </c>
      <c r="C10" s="39" t="s">
        <v>388</v>
      </c>
      <c r="D10" s="39" t="s">
        <v>389</v>
      </c>
      <c r="E10" s="39" t="s">
        <v>390</v>
      </c>
    </row>
    <row r="11" spans="1:5">
      <c r="B11" s="2" t="s">
        <v>170</v>
      </c>
      <c r="C11" s="20">
        <f>C3*C9</f>
        <v>0.25900000000000001</v>
      </c>
      <c r="D11" s="20">
        <f>C3*D9</f>
        <v>0.36260000000000003</v>
      </c>
      <c r="E11" s="20">
        <f>C3*E9</f>
        <v>0.38849999999999996</v>
      </c>
    </row>
    <row r="13" spans="1:5">
      <c r="B13" s="2" t="s">
        <v>171</v>
      </c>
    </row>
    <row r="14" spans="1:5">
      <c r="B14" s="2" t="s">
        <v>159</v>
      </c>
      <c r="C14" s="19">
        <v>0.19</v>
      </c>
      <c r="D14" s="19">
        <v>0.18</v>
      </c>
      <c r="E14" s="19">
        <v>0.26</v>
      </c>
    </row>
    <row r="15" spans="1:5">
      <c r="B15" s="2" t="s">
        <v>392</v>
      </c>
      <c r="C15" s="39" t="s">
        <v>393</v>
      </c>
      <c r="D15" s="39" t="s">
        <v>394</v>
      </c>
      <c r="E15" s="39" t="s">
        <v>395</v>
      </c>
    </row>
    <row r="16" spans="1:5">
      <c r="B16" s="2" t="s">
        <v>172</v>
      </c>
      <c r="C16" s="20">
        <f>C4*C14</f>
        <v>0.30590000000000001</v>
      </c>
      <c r="D16" s="20">
        <f>C4*D14</f>
        <v>0.2898</v>
      </c>
      <c r="E16" s="20">
        <f>C4*E14</f>
        <v>0.41860000000000003</v>
      </c>
    </row>
    <row r="18" spans="2:5">
      <c r="B18" s="2" t="s">
        <v>173</v>
      </c>
    </row>
    <row r="19" spans="2:5">
      <c r="B19" s="2" t="s">
        <v>159</v>
      </c>
      <c r="C19" s="19">
        <v>0.14000000000000001</v>
      </c>
      <c r="D19" s="19">
        <v>0.12</v>
      </c>
      <c r="E19" s="19">
        <v>0.17</v>
      </c>
    </row>
    <row r="20" spans="2:5">
      <c r="B20" s="2" t="s">
        <v>396</v>
      </c>
      <c r="C20" s="39" t="s">
        <v>397</v>
      </c>
      <c r="D20" s="39" t="s">
        <v>398</v>
      </c>
      <c r="E20" s="39" t="s">
        <v>399</v>
      </c>
    </row>
    <row r="21" spans="2:5">
      <c r="B21" s="2" t="s">
        <v>174</v>
      </c>
      <c r="C21" s="20">
        <f>C5*C19</f>
        <v>0.39480000000000004</v>
      </c>
      <c r="D21" s="20">
        <f>C5*D19</f>
        <v>0.33839999999999998</v>
      </c>
      <c r="E21" s="20">
        <f>C5*E19</f>
        <v>0.47939999999999999</v>
      </c>
    </row>
    <row r="23" spans="2:5">
      <c r="B23" s="2" t="s">
        <v>160</v>
      </c>
      <c r="C23" s="20">
        <f>C21+C16+C11</f>
        <v>0.95970000000000011</v>
      </c>
      <c r="D23" s="20">
        <f>D21+D16+D11</f>
        <v>0.99080000000000001</v>
      </c>
      <c r="E23" s="20">
        <f>E21+E16+E11</f>
        <v>1.2865</v>
      </c>
    </row>
    <row r="25" spans="2:5">
      <c r="B25" s="2" t="s">
        <v>161</v>
      </c>
      <c r="C25" s="20">
        <v>0.24</v>
      </c>
      <c r="D25" s="20">
        <v>0.36</v>
      </c>
      <c r="E25" s="20">
        <v>0.34</v>
      </c>
    </row>
    <row r="26" spans="2:5">
      <c r="C26" s="20"/>
      <c r="D26" s="20"/>
      <c r="E26" s="20"/>
    </row>
    <row r="27" spans="2:5">
      <c r="B27" s="2" t="s">
        <v>162</v>
      </c>
      <c r="C27" s="20">
        <f>C25+C23</f>
        <v>1.1997</v>
      </c>
      <c r="D27" s="20">
        <f>D25+D23</f>
        <v>1.3508</v>
      </c>
      <c r="E27" s="20">
        <f>E25+E23</f>
        <v>1.6265000000000001</v>
      </c>
    </row>
    <row r="28" spans="2:5">
      <c r="C28" s="20"/>
      <c r="D28" s="20"/>
      <c r="E28" s="20"/>
    </row>
    <row r="29" spans="2:5">
      <c r="B29" s="2" t="s">
        <v>163</v>
      </c>
      <c r="C29" s="20">
        <v>1.43</v>
      </c>
      <c r="D29" s="20">
        <v>1.58</v>
      </c>
      <c r="E29" s="20">
        <v>1.88</v>
      </c>
    </row>
    <row r="30" spans="2:5">
      <c r="C30" s="20"/>
      <c r="D30" s="20"/>
      <c r="E30" s="20"/>
    </row>
    <row r="31" spans="2:5">
      <c r="B31" s="2" t="s">
        <v>164</v>
      </c>
      <c r="C31" s="20">
        <f>C29-C27</f>
        <v>0.23029999999999995</v>
      </c>
      <c r="D31" s="20">
        <f>D29-D27</f>
        <v>0.22920000000000007</v>
      </c>
      <c r="E31" s="20">
        <f>E29-E27</f>
        <v>0.25349999999999984</v>
      </c>
    </row>
    <row r="33" spans="2:5">
      <c r="B33" s="2" t="s">
        <v>165</v>
      </c>
      <c r="C33" s="16">
        <v>1000000</v>
      </c>
      <c r="D33" s="16">
        <v>1250000</v>
      </c>
      <c r="E33" s="16">
        <v>800000</v>
      </c>
    </row>
    <row r="35" spans="2:5">
      <c r="B35" s="2" t="s">
        <v>166</v>
      </c>
      <c r="C35" s="7">
        <f>C33*C31</f>
        <v>230299.99999999994</v>
      </c>
      <c r="D35" s="7">
        <f>D33*D31</f>
        <v>286500.00000000012</v>
      </c>
      <c r="E35" s="7">
        <f>E33*E31</f>
        <v>202799.99999999988</v>
      </c>
    </row>
    <row r="37" spans="2:5">
      <c r="B37" s="2" t="s">
        <v>175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H3" sqref="H3"/>
    </sheetView>
  </sheetViews>
  <sheetFormatPr defaultRowHeight="12.75"/>
  <cols>
    <col min="1" max="1" width="14.42578125" style="2" bestFit="1" customWidth="1"/>
    <col min="2" max="2" width="39.28515625" style="2" bestFit="1" customWidth="1"/>
    <col min="3" max="5" width="7.5703125" style="2" bestFit="1" customWidth="1"/>
    <col min="6" max="6" width="13.140625" style="2" customWidth="1"/>
    <col min="7" max="16384" width="9.140625" style="2"/>
  </cols>
  <sheetData>
    <row r="1" spans="1:5">
      <c r="A1" s="2" t="s">
        <v>353</v>
      </c>
    </row>
    <row r="3" spans="1:5">
      <c r="B3" s="2" t="s">
        <v>180</v>
      </c>
      <c r="C3" s="5">
        <v>1.4</v>
      </c>
    </row>
    <row r="5" spans="1:5">
      <c r="B5" s="2" t="s">
        <v>181</v>
      </c>
      <c r="C5" s="5">
        <v>5.5</v>
      </c>
    </row>
    <row r="7" spans="1:5">
      <c r="B7" s="2" t="s">
        <v>176</v>
      </c>
      <c r="C7" s="2">
        <v>100</v>
      </c>
      <c r="D7" s="2">
        <v>125</v>
      </c>
      <c r="E7" s="2">
        <v>150</v>
      </c>
    </row>
    <row r="8" spans="1:5">
      <c r="B8" s="2" t="s">
        <v>177</v>
      </c>
      <c r="C8" s="4">
        <v>0.03</v>
      </c>
      <c r="D8" s="4">
        <v>0.08</v>
      </c>
      <c r="E8" s="4">
        <v>0.2</v>
      </c>
    </row>
    <row r="9" spans="1:5">
      <c r="B9" s="2" t="s">
        <v>178</v>
      </c>
      <c r="C9" s="2">
        <f>C7*(1-C8)</f>
        <v>97</v>
      </c>
      <c r="D9" s="2">
        <f>D7*(1-D8)</f>
        <v>115</v>
      </c>
      <c r="E9" s="2">
        <f>E7*(1-E8)</f>
        <v>120</v>
      </c>
    </row>
    <row r="11" spans="1:5">
      <c r="B11" s="2" t="s">
        <v>179</v>
      </c>
      <c r="C11" s="5">
        <f>$C3*C9</f>
        <v>135.79999999999998</v>
      </c>
      <c r="D11" s="5">
        <f>$C3*D9</f>
        <v>161</v>
      </c>
      <c r="E11" s="5">
        <f>$C3*E9</f>
        <v>168</v>
      </c>
    </row>
    <row r="12" spans="1:5">
      <c r="B12" s="2" t="s">
        <v>459</v>
      </c>
      <c r="C12" s="5">
        <f>$C5*C7</f>
        <v>550</v>
      </c>
      <c r="D12" s="5">
        <f>$C5*D7</f>
        <v>687.5</v>
      </c>
      <c r="E12" s="5">
        <f>$C5*E7</f>
        <v>825</v>
      </c>
    </row>
    <row r="14" spans="1:5">
      <c r="B14" s="2" t="s">
        <v>182</v>
      </c>
      <c r="C14" s="5">
        <f>SUM(C11:C13)</f>
        <v>685.8</v>
      </c>
      <c r="D14" s="5">
        <f>SUM(D11:D13)</f>
        <v>848.5</v>
      </c>
      <c r="E14" s="5">
        <f>SUM(E11:E13)</f>
        <v>993</v>
      </c>
    </row>
    <row r="15" spans="1:5">
      <c r="B15" s="2" t="s">
        <v>183</v>
      </c>
      <c r="C15" s="5">
        <f>C14/C9</f>
        <v>7.0701030927835049</v>
      </c>
      <c r="D15" s="5">
        <f>D14/D9</f>
        <v>7.3782608695652172</v>
      </c>
      <c r="E15" s="5">
        <f>E14/E9</f>
        <v>8.2750000000000004</v>
      </c>
    </row>
    <row r="17" spans="1:5">
      <c r="A17" s="1" t="s">
        <v>6</v>
      </c>
      <c r="B17" s="2" t="s">
        <v>461</v>
      </c>
    </row>
    <row r="18" spans="1:5">
      <c r="A18" s="1"/>
    </row>
    <row r="19" spans="1:5">
      <c r="A19" s="1" t="s">
        <v>7</v>
      </c>
      <c r="B19" s="2" t="s">
        <v>460</v>
      </c>
    </row>
    <row r="20" spans="1:5">
      <c r="C20" s="21"/>
      <c r="D20" s="21"/>
      <c r="E20" s="21"/>
    </row>
    <row r="21" spans="1:5">
      <c r="C21" s="4"/>
      <c r="D21" s="4"/>
      <c r="E21" s="4"/>
    </row>
    <row r="22" spans="1:5">
      <c r="C22" s="21"/>
      <c r="D22" s="21"/>
      <c r="E22" s="21"/>
    </row>
    <row r="24" spans="1:5">
      <c r="C24" s="22"/>
      <c r="D24" s="22"/>
      <c r="E24" s="22"/>
    </row>
    <row r="25" spans="1:5">
      <c r="C25" s="22"/>
      <c r="D25" s="22"/>
      <c r="E25" s="22"/>
    </row>
    <row r="27" spans="1:5">
      <c r="C27" s="22"/>
      <c r="D27" s="22"/>
      <c r="E27" s="22"/>
    </row>
    <row r="28" spans="1:5">
      <c r="C28" s="22"/>
      <c r="D28" s="22"/>
      <c r="E28" s="22"/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L264"/>
  <sheetViews>
    <sheetView workbookViewId="0">
      <selection activeCell="B57" sqref="B57"/>
    </sheetView>
  </sheetViews>
  <sheetFormatPr defaultRowHeight="12.75"/>
  <cols>
    <col min="1" max="1" width="14.42578125" style="2" bestFit="1" customWidth="1"/>
    <col min="2" max="2" width="39.42578125" style="2" bestFit="1" customWidth="1"/>
    <col min="3" max="8" width="9.140625" style="2"/>
    <col min="9" max="12" width="9.140625" style="1"/>
    <col min="13" max="16384" width="9.140625" style="2"/>
  </cols>
  <sheetData>
    <row r="1" spans="1:12">
      <c r="A1" s="2" t="s">
        <v>354</v>
      </c>
      <c r="J1" s="17"/>
      <c r="K1" s="17"/>
      <c r="L1" s="17"/>
    </row>
    <row r="2" spans="1:12">
      <c r="J2" s="17"/>
      <c r="K2" s="17"/>
      <c r="L2" s="17"/>
    </row>
    <row r="3" spans="1:12">
      <c r="B3" s="2" t="s">
        <v>184</v>
      </c>
      <c r="C3" s="2" t="s">
        <v>92</v>
      </c>
      <c r="J3" s="17"/>
      <c r="K3" s="17"/>
      <c r="L3" s="17"/>
    </row>
    <row r="4" spans="1:12">
      <c r="J4" s="17"/>
      <c r="K4" s="17"/>
      <c r="L4" s="17"/>
    </row>
    <row r="5" spans="1:12">
      <c r="A5" s="5"/>
      <c r="B5" s="2" t="s">
        <v>191</v>
      </c>
      <c r="J5" s="17"/>
      <c r="K5" s="17"/>
      <c r="L5" s="17"/>
    </row>
    <row r="6" spans="1:12">
      <c r="B6" s="2" t="s">
        <v>192</v>
      </c>
      <c r="J6" s="17"/>
      <c r="K6" s="17"/>
      <c r="L6" s="17"/>
    </row>
    <row r="7" spans="1:12">
      <c r="B7" s="2" t="s">
        <v>193</v>
      </c>
      <c r="J7" s="17"/>
      <c r="K7" s="17"/>
      <c r="L7" s="17"/>
    </row>
    <row r="8" spans="1:12">
      <c r="B8" s="2" t="s">
        <v>194</v>
      </c>
      <c r="C8" s="2" t="s">
        <v>203</v>
      </c>
      <c r="J8" s="17"/>
      <c r="K8" s="17"/>
      <c r="L8" s="17"/>
    </row>
    <row r="9" spans="1:12">
      <c r="C9" s="2" t="s">
        <v>355</v>
      </c>
    </row>
    <row r="10" spans="1:12">
      <c r="B10" s="2" t="s">
        <v>195</v>
      </c>
    </row>
    <row r="11" spans="1:12">
      <c r="B11" s="2" t="s">
        <v>196</v>
      </c>
    </row>
    <row r="12" spans="1:12">
      <c r="B12" s="2" t="s">
        <v>197</v>
      </c>
    </row>
    <row r="13" spans="1:12">
      <c r="B13" s="2" t="s">
        <v>198</v>
      </c>
      <c r="C13" s="2" t="s">
        <v>204</v>
      </c>
    </row>
    <row r="14" spans="1:12">
      <c r="C14" s="2" t="s">
        <v>356</v>
      </c>
    </row>
    <row r="15" spans="1:12">
      <c r="B15" s="2" t="s">
        <v>199</v>
      </c>
    </row>
    <row r="16" spans="1:12">
      <c r="B16" s="2" t="s">
        <v>200</v>
      </c>
    </row>
    <row r="17" spans="1:3">
      <c r="B17" s="2" t="s">
        <v>201</v>
      </c>
    </row>
    <row r="18" spans="1:3">
      <c r="B18" s="2" t="s">
        <v>202</v>
      </c>
      <c r="C18" s="2" t="s">
        <v>205</v>
      </c>
    </row>
    <row r="19" spans="1:3">
      <c r="C19" s="2" t="s">
        <v>357</v>
      </c>
    </row>
    <row r="20" spans="1:3">
      <c r="A20" s="1" t="s">
        <v>6</v>
      </c>
      <c r="B20" s="2" t="s">
        <v>206</v>
      </c>
    </row>
    <row r="21" spans="1:3">
      <c r="A21" s="1"/>
    </row>
    <row r="22" spans="1:3">
      <c r="A22" s="1"/>
      <c r="B22" s="2" t="s">
        <v>207</v>
      </c>
    </row>
    <row r="23" spans="1:3">
      <c r="A23" s="1"/>
    </row>
    <row r="24" spans="1:3">
      <c r="A24" s="1"/>
      <c r="B24" s="2" t="s">
        <v>208</v>
      </c>
    </row>
    <row r="25" spans="1:3">
      <c r="A25" s="1"/>
    </row>
    <row r="26" spans="1:3">
      <c r="B26" s="2" t="s">
        <v>535</v>
      </c>
    </row>
    <row r="27" spans="1:3">
      <c r="B27" s="2" t="s">
        <v>533</v>
      </c>
    </row>
    <row r="46" spans="1:3">
      <c r="A46" s="1" t="s">
        <v>7</v>
      </c>
      <c r="B46" s="2" t="s">
        <v>209</v>
      </c>
      <c r="C46" s="2" t="s">
        <v>462</v>
      </c>
    </row>
    <row r="47" spans="1:3">
      <c r="A47" s="1"/>
    </row>
    <row r="48" spans="1:3">
      <c r="A48" s="1" t="s">
        <v>42</v>
      </c>
      <c r="B48" s="2" t="s">
        <v>210</v>
      </c>
      <c r="C48" s="2" t="s">
        <v>463</v>
      </c>
    </row>
    <row r="49" spans="2:5">
      <c r="B49" s="2" t="s">
        <v>362</v>
      </c>
      <c r="C49" s="2" t="s">
        <v>464</v>
      </c>
    </row>
    <row r="50" spans="2:5">
      <c r="C50" s="2" t="s">
        <v>468</v>
      </c>
    </row>
    <row r="52" spans="2:5">
      <c r="B52" s="2" t="s">
        <v>363</v>
      </c>
      <c r="C52" s="2" t="s">
        <v>465</v>
      </c>
    </row>
    <row r="53" spans="2:5">
      <c r="C53" s="2" t="s">
        <v>466</v>
      </c>
    </row>
    <row r="54" spans="2:5">
      <c r="C54" s="2" t="s">
        <v>467</v>
      </c>
    </row>
    <row r="57" spans="2:5">
      <c r="B57" s="2" t="s">
        <v>469</v>
      </c>
    </row>
    <row r="58" spans="2:5">
      <c r="C58" s="2" t="s">
        <v>185</v>
      </c>
      <c r="D58" s="2" t="s">
        <v>185</v>
      </c>
      <c r="E58" s="2" t="s">
        <v>185</v>
      </c>
    </row>
    <row r="59" spans="2:5">
      <c r="C59" s="2" t="s">
        <v>186</v>
      </c>
      <c r="D59" s="2" t="s">
        <v>187</v>
      </c>
      <c r="E59" s="2" t="s">
        <v>188</v>
      </c>
    </row>
    <row r="60" spans="2:5">
      <c r="B60" s="2" t="s">
        <v>189</v>
      </c>
      <c r="C60" s="5">
        <v>300</v>
      </c>
      <c r="D60" s="5">
        <v>750</v>
      </c>
      <c r="E60" s="5">
        <v>500</v>
      </c>
    </row>
    <row r="61" spans="2:5">
      <c r="B61" s="2" t="s">
        <v>190</v>
      </c>
      <c r="C61" s="5">
        <v>9</v>
      </c>
      <c r="D61" s="5">
        <v>3</v>
      </c>
      <c r="E61" s="5">
        <v>5</v>
      </c>
    </row>
    <row r="63" spans="2:5">
      <c r="C63" s="2" t="s">
        <v>185</v>
      </c>
      <c r="D63" s="2" t="s">
        <v>185</v>
      </c>
      <c r="E63" s="2" t="s">
        <v>185</v>
      </c>
    </row>
    <row r="64" spans="2:5">
      <c r="B64" s="1" t="s">
        <v>184</v>
      </c>
      <c r="C64" s="2" t="s">
        <v>186</v>
      </c>
      <c r="D64" s="2" t="s">
        <v>187</v>
      </c>
      <c r="E64" s="2" t="s">
        <v>188</v>
      </c>
    </row>
    <row r="65" spans="2:5">
      <c r="B65" s="1">
        <v>1</v>
      </c>
      <c r="C65" s="5">
        <f t="shared" ref="C65:E84" si="0">C$60+C$61*$B65</f>
        <v>309</v>
      </c>
      <c r="D65" s="5">
        <f t="shared" si="0"/>
        <v>753</v>
      </c>
      <c r="E65" s="5">
        <f t="shared" si="0"/>
        <v>505</v>
      </c>
    </row>
    <row r="66" spans="2:5">
      <c r="B66" s="1">
        <v>2</v>
      </c>
      <c r="C66" s="5">
        <f t="shared" si="0"/>
        <v>318</v>
      </c>
      <c r="D66" s="5">
        <f t="shared" si="0"/>
        <v>756</v>
      </c>
      <c r="E66" s="5">
        <f t="shared" si="0"/>
        <v>510</v>
      </c>
    </row>
    <row r="67" spans="2:5">
      <c r="B67" s="1">
        <v>3</v>
      </c>
      <c r="C67" s="5">
        <f t="shared" si="0"/>
        <v>327</v>
      </c>
      <c r="D67" s="5">
        <f t="shared" si="0"/>
        <v>759</v>
      </c>
      <c r="E67" s="5">
        <f t="shared" si="0"/>
        <v>515</v>
      </c>
    </row>
    <row r="68" spans="2:5">
      <c r="B68" s="1">
        <v>4</v>
      </c>
      <c r="C68" s="5">
        <f t="shared" si="0"/>
        <v>336</v>
      </c>
      <c r="D68" s="5">
        <f t="shared" si="0"/>
        <v>762</v>
      </c>
      <c r="E68" s="5">
        <f t="shared" si="0"/>
        <v>520</v>
      </c>
    </row>
    <row r="69" spans="2:5">
      <c r="B69" s="1">
        <v>5</v>
      </c>
      <c r="C69" s="5">
        <f t="shared" si="0"/>
        <v>345</v>
      </c>
      <c r="D69" s="5">
        <f t="shared" si="0"/>
        <v>765</v>
      </c>
      <c r="E69" s="5">
        <f t="shared" si="0"/>
        <v>525</v>
      </c>
    </row>
    <row r="70" spans="2:5">
      <c r="B70" s="1">
        <v>6</v>
      </c>
      <c r="C70" s="5">
        <f t="shared" si="0"/>
        <v>354</v>
      </c>
      <c r="D70" s="5">
        <f t="shared" si="0"/>
        <v>768</v>
      </c>
      <c r="E70" s="5">
        <f t="shared" si="0"/>
        <v>530</v>
      </c>
    </row>
    <row r="71" spans="2:5">
      <c r="B71" s="1">
        <v>7</v>
      </c>
      <c r="C71" s="5">
        <f t="shared" si="0"/>
        <v>363</v>
      </c>
      <c r="D71" s="5">
        <f t="shared" si="0"/>
        <v>771</v>
      </c>
      <c r="E71" s="5">
        <f t="shared" si="0"/>
        <v>535</v>
      </c>
    </row>
    <row r="72" spans="2:5">
      <c r="B72" s="1">
        <v>8</v>
      </c>
      <c r="C72" s="5">
        <f t="shared" si="0"/>
        <v>372</v>
      </c>
      <c r="D72" s="5">
        <f t="shared" si="0"/>
        <v>774</v>
      </c>
      <c r="E72" s="5">
        <f t="shared" si="0"/>
        <v>540</v>
      </c>
    </row>
    <row r="73" spans="2:5">
      <c r="B73" s="1">
        <v>9</v>
      </c>
      <c r="C73" s="5">
        <f t="shared" si="0"/>
        <v>381</v>
      </c>
      <c r="D73" s="5">
        <f t="shared" si="0"/>
        <v>777</v>
      </c>
      <c r="E73" s="5">
        <f t="shared" si="0"/>
        <v>545</v>
      </c>
    </row>
    <row r="74" spans="2:5">
      <c r="B74" s="1">
        <v>10</v>
      </c>
      <c r="C74" s="5">
        <f t="shared" si="0"/>
        <v>390</v>
      </c>
      <c r="D74" s="5">
        <f t="shared" si="0"/>
        <v>780</v>
      </c>
      <c r="E74" s="5">
        <f t="shared" si="0"/>
        <v>550</v>
      </c>
    </row>
    <row r="75" spans="2:5">
      <c r="B75" s="1">
        <v>11</v>
      </c>
      <c r="C75" s="5">
        <f t="shared" si="0"/>
        <v>399</v>
      </c>
      <c r="D75" s="5">
        <f t="shared" si="0"/>
        <v>783</v>
      </c>
      <c r="E75" s="5">
        <f t="shared" si="0"/>
        <v>555</v>
      </c>
    </row>
    <row r="76" spans="2:5">
      <c r="B76" s="1">
        <v>12</v>
      </c>
      <c r="C76" s="5">
        <f t="shared" si="0"/>
        <v>408</v>
      </c>
      <c r="D76" s="5">
        <f t="shared" si="0"/>
        <v>786</v>
      </c>
      <c r="E76" s="5">
        <f t="shared" si="0"/>
        <v>560</v>
      </c>
    </row>
    <row r="77" spans="2:5">
      <c r="B77" s="1">
        <v>13</v>
      </c>
      <c r="C77" s="5">
        <f t="shared" si="0"/>
        <v>417</v>
      </c>
      <c r="D77" s="5">
        <f t="shared" si="0"/>
        <v>789</v>
      </c>
      <c r="E77" s="5">
        <f t="shared" si="0"/>
        <v>565</v>
      </c>
    </row>
    <row r="78" spans="2:5">
      <c r="B78" s="1">
        <v>14</v>
      </c>
      <c r="C78" s="5">
        <f t="shared" si="0"/>
        <v>426</v>
      </c>
      <c r="D78" s="5">
        <f t="shared" si="0"/>
        <v>792</v>
      </c>
      <c r="E78" s="5">
        <f t="shared" si="0"/>
        <v>570</v>
      </c>
    </row>
    <row r="79" spans="2:5">
      <c r="B79" s="1">
        <v>15</v>
      </c>
      <c r="C79" s="5">
        <f t="shared" si="0"/>
        <v>435</v>
      </c>
      <c r="D79" s="5">
        <f t="shared" si="0"/>
        <v>795</v>
      </c>
      <c r="E79" s="5">
        <f t="shared" si="0"/>
        <v>575</v>
      </c>
    </row>
    <row r="80" spans="2:5">
      <c r="B80" s="1">
        <v>16</v>
      </c>
      <c r="C80" s="5">
        <f t="shared" si="0"/>
        <v>444</v>
      </c>
      <c r="D80" s="5">
        <f t="shared" si="0"/>
        <v>798</v>
      </c>
      <c r="E80" s="5">
        <f t="shared" si="0"/>
        <v>580</v>
      </c>
    </row>
    <row r="81" spans="2:5">
      <c r="B81" s="1">
        <v>17</v>
      </c>
      <c r="C81" s="5">
        <f t="shared" si="0"/>
        <v>453</v>
      </c>
      <c r="D81" s="5">
        <f t="shared" si="0"/>
        <v>801</v>
      </c>
      <c r="E81" s="5">
        <f t="shared" si="0"/>
        <v>585</v>
      </c>
    </row>
    <row r="82" spans="2:5">
      <c r="B82" s="1">
        <v>18</v>
      </c>
      <c r="C82" s="5">
        <f t="shared" si="0"/>
        <v>462</v>
      </c>
      <c r="D82" s="5">
        <f t="shared" si="0"/>
        <v>804</v>
      </c>
      <c r="E82" s="5">
        <f t="shared" si="0"/>
        <v>590</v>
      </c>
    </row>
    <row r="83" spans="2:5">
      <c r="B83" s="1">
        <v>19</v>
      </c>
      <c r="C83" s="5">
        <f t="shared" si="0"/>
        <v>471</v>
      </c>
      <c r="D83" s="5">
        <f t="shared" si="0"/>
        <v>807</v>
      </c>
      <c r="E83" s="5">
        <f t="shared" si="0"/>
        <v>595</v>
      </c>
    </row>
    <row r="84" spans="2:5">
      <c r="B84" s="1">
        <v>20</v>
      </c>
      <c r="C84" s="5">
        <f t="shared" si="0"/>
        <v>480</v>
      </c>
      <c r="D84" s="5">
        <f t="shared" si="0"/>
        <v>810</v>
      </c>
      <c r="E84" s="5">
        <f t="shared" si="0"/>
        <v>600</v>
      </c>
    </row>
    <row r="85" spans="2:5">
      <c r="B85" s="1">
        <v>21</v>
      </c>
      <c r="C85" s="5">
        <f t="shared" ref="C85:E104" si="1">C$60+C$61*$B85</f>
        <v>489</v>
      </c>
      <c r="D85" s="5">
        <f t="shared" si="1"/>
        <v>813</v>
      </c>
      <c r="E85" s="5">
        <f t="shared" si="1"/>
        <v>605</v>
      </c>
    </row>
    <row r="86" spans="2:5">
      <c r="B86" s="1">
        <v>22</v>
      </c>
      <c r="C86" s="5">
        <f t="shared" si="1"/>
        <v>498</v>
      </c>
      <c r="D86" s="5">
        <f t="shared" si="1"/>
        <v>816</v>
      </c>
      <c r="E86" s="5">
        <f t="shared" si="1"/>
        <v>610</v>
      </c>
    </row>
    <row r="87" spans="2:5">
      <c r="B87" s="1">
        <v>23</v>
      </c>
      <c r="C87" s="5">
        <f t="shared" si="1"/>
        <v>507</v>
      </c>
      <c r="D87" s="5">
        <f t="shared" si="1"/>
        <v>819</v>
      </c>
      <c r="E87" s="5">
        <f t="shared" si="1"/>
        <v>615</v>
      </c>
    </row>
    <row r="88" spans="2:5">
      <c r="B88" s="1">
        <v>24</v>
      </c>
      <c r="C88" s="5">
        <f t="shared" si="1"/>
        <v>516</v>
      </c>
      <c r="D88" s="5">
        <f t="shared" si="1"/>
        <v>822</v>
      </c>
      <c r="E88" s="5">
        <f t="shared" si="1"/>
        <v>620</v>
      </c>
    </row>
    <row r="89" spans="2:5">
      <c r="B89" s="1">
        <v>25</v>
      </c>
      <c r="C89" s="5">
        <f t="shared" si="1"/>
        <v>525</v>
      </c>
      <c r="D89" s="5">
        <f t="shared" si="1"/>
        <v>825</v>
      </c>
      <c r="E89" s="5">
        <f t="shared" si="1"/>
        <v>625</v>
      </c>
    </row>
    <row r="90" spans="2:5">
      <c r="B90" s="1">
        <v>26</v>
      </c>
      <c r="C90" s="5">
        <f t="shared" si="1"/>
        <v>534</v>
      </c>
      <c r="D90" s="5">
        <f t="shared" si="1"/>
        <v>828</v>
      </c>
      <c r="E90" s="5">
        <f t="shared" si="1"/>
        <v>630</v>
      </c>
    </row>
    <row r="91" spans="2:5">
      <c r="B91" s="1">
        <v>27</v>
      </c>
      <c r="C91" s="5">
        <f t="shared" si="1"/>
        <v>543</v>
      </c>
      <c r="D91" s="5">
        <f t="shared" si="1"/>
        <v>831</v>
      </c>
      <c r="E91" s="5">
        <f t="shared" si="1"/>
        <v>635</v>
      </c>
    </row>
    <row r="92" spans="2:5">
      <c r="B92" s="1">
        <v>28</v>
      </c>
      <c r="C92" s="5">
        <f t="shared" si="1"/>
        <v>552</v>
      </c>
      <c r="D92" s="5">
        <f t="shared" si="1"/>
        <v>834</v>
      </c>
      <c r="E92" s="5">
        <f t="shared" si="1"/>
        <v>640</v>
      </c>
    </row>
    <row r="93" spans="2:5">
      <c r="B93" s="1">
        <v>29</v>
      </c>
      <c r="C93" s="5">
        <f t="shared" si="1"/>
        <v>561</v>
      </c>
      <c r="D93" s="5">
        <f t="shared" si="1"/>
        <v>837</v>
      </c>
      <c r="E93" s="5">
        <f t="shared" si="1"/>
        <v>645</v>
      </c>
    </row>
    <row r="94" spans="2:5">
      <c r="B94" s="1">
        <v>30</v>
      </c>
      <c r="C94" s="5">
        <f t="shared" si="1"/>
        <v>570</v>
      </c>
      <c r="D94" s="5">
        <f t="shared" si="1"/>
        <v>840</v>
      </c>
      <c r="E94" s="5">
        <f t="shared" si="1"/>
        <v>650</v>
      </c>
    </row>
    <row r="95" spans="2:5">
      <c r="B95" s="1">
        <v>31</v>
      </c>
      <c r="C95" s="5">
        <f t="shared" si="1"/>
        <v>579</v>
      </c>
      <c r="D95" s="5">
        <f t="shared" si="1"/>
        <v>843</v>
      </c>
      <c r="E95" s="5">
        <f t="shared" si="1"/>
        <v>655</v>
      </c>
    </row>
    <row r="96" spans="2:5">
      <c r="B96" s="1">
        <v>32</v>
      </c>
      <c r="C96" s="5">
        <f t="shared" si="1"/>
        <v>588</v>
      </c>
      <c r="D96" s="5">
        <f t="shared" si="1"/>
        <v>846</v>
      </c>
      <c r="E96" s="5">
        <f t="shared" si="1"/>
        <v>660</v>
      </c>
    </row>
    <row r="97" spans="2:5">
      <c r="B97" s="1">
        <v>33</v>
      </c>
      <c r="C97" s="5">
        <f t="shared" si="1"/>
        <v>597</v>
      </c>
      <c r="D97" s="5">
        <f t="shared" si="1"/>
        <v>849</v>
      </c>
      <c r="E97" s="5">
        <f t="shared" si="1"/>
        <v>665</v>
      </c>
    </row>
    <row r="98" spans="2:5">
      <c r="B98" s="1">
        <v>34</v>
      </c>
      <c r="C98" s="5">
        <f t="shared" si="1"/>
        <v>606</v>
      </c>
      <c r="D98" s="5">
        <f t="shared" si="1"/>
        <v>852</v>
      </c>
      <c r="E98" s="5">
        <f t="shared" si="1"/>
        <v>670</v>
      </c>
    </row>
    <row r="99" spans="2:5">
      <c r="B99" s="1">
        <v>35</v>
      </c>
      <c r="C99" s="5">
        <f t="shared" si="1"/>
        <v>615</v>
      </c>
      <c r="D99" s="5">
        <f t="shared" si="1"/>
        <v>855</v>
      </c>
      <c r="E99" s="5">
        <f t="shared" si="1"/>
        <v>675</v>
      </c>
    </row>
    <row r="100" spans="2:5">
      <c r="B100" s="1">
        <v>36</v>
      </c>
      <c r="C100" s="5">
        <f t="shared" si="1"/>
        <v>624</v>
      </c>
      <c r="D100" s="5">
        <f t="shared" si="1"/>
        <v>858</v>
      </c>
      <c r="E100" s="5">
        <f t="shared" si="1"/>
        <v>680</v>
      </c>
    </row>
    <row r="101" spans="2:5">
      <c r="B101" s="1">
        <v>37</v>
      </c>
      <c r="C101" s="5">
        <f t="shared" si="1"/>
        <v>633</v>
      </c>
      <c r="D101" s="5">
        <f t="shared" si="1"/>
        <v>861</v>
      </c>
      <c r="E101" s="5">
        <f t="shared" si="1"/>
        <v>685</v>
      </c>
    </row>
    <row r="102" spans="2:5">
      <c r="B102" s="1">
        <v>38</v>
      </c>
      <c r="C102" s="5">
        <f t="shared" si="1"/>
        <v>642</v>
      </c>
      <c r="D102" s="5">
        <f t="shared" si="1"/>
        <v>864</v>
      </c>
      <c r="E102" s="5">
        <f t="shared" si="1"/>
        <v>690</v>
      </c>
    </row>
    <row r="103" spans="2:5">
      <c r="B103" s="1">
        <v>39</v>
      </c>
      <c r="C103" s="5">
        <f t="shared" si="1"/>
        <v>651</v>
      </c>
      <c r="D103" s="5">
        <f t="shared" si="1"/>
        <v>867</v>
      </c>
      <c r="E103" s="5">
        <f t="shared" si="1"/>
        <v>695</v>
      </c>
    </row>
    <row r="104" spans="2:5">
      <c r="B104" s="1">
        <v>40</v>
      </c>
      <c r="C104" s="5">
        <f t="shared" si="1"/>
        <v>660</v>
      </c>
      <c r="D104" s="5">
        <f t="shared" si="1"/>
        <v>870</v>
      </c>
      <c r="E104" s="5">
        <f t="shared" si="1"/>
        <v>700</v>
      </c>
    </row>
    <row r="105" spans="2:5">
      <c r="B105" s="1">
        <v>41</v>
      </c>
      <c r="C105" s="5">
        <f t="shared" ref="C105:E124" si="2">C$60+C$61*$B105</f>
        <v>669</v>
      </c>
      <c r="D105" s="5">
        <f t="shared" si="2"/>
        <v>873</v>
      </c>
      <c r="E105" s="5">
        <f t="shared" si="2"/>
        <v>705</v>
      </c>
    </row>
    <row r="106" spans="2:5">
      <c r="B106" s="1">
        <v>42</v>
      </c>
      <c r="C106" s="5">
        <f t="shared" si="2"/>
        <v>678</v>
      </c>
      <c r="D106" s="5">
        <f t="shared" si="2"/>
        <v>876</v>
      </c>
      <c r="E106" s="5">
        <f t="shared" si="2"/>
        <v>710</v>
      </c>
    </row>
    <row r="107" spans="2:5">
      <c r="B107" s="1">
        <v>43</v>
      </c>
      <c r="C107" s="5">
        <f t="shared" si="2"/>
        <v>687</v>
      </c>
      <c r="D107" s="5">
        <f t="shared" si="2"/>
        <v>879</v>
      </c>
      <c r="E107" s="5">
        <f t="shared" si="2"/>
        <v>715</v>
      </c>
    </row>
    <row r="108" spans="2:5">
      <c r="B108" s="1">
        <v>44</v>
      </c>
      <c r="C108" s="5">
        <f t="shared" si="2"/>
        <v>696</v>
      </c>
      <c r="D108" s="5">
        <f t="shared" si="2"/>
        <v>882</v>
      </c>
      <c r="E108" s="5">
        <f t="shared" si="2"/>
        <v>720</v>
      </c>
    </row>
    <row r="109" spans="2:5">
      <c r="B109" s="1">
        <v>45</v>
      </c>
      <c r="C109" s="5">
        <f t="shared" si="2"/>
        <v>705</v>
      </c>
      <c r="D109" s="5">
        <f t="shared" si="2"/>
        <v>885</v>
      </c>
      <c r="E109" s="5">
        <f t="shared" si="2"/>
        <v>725</v>
      </c>
    </row>
    <row r="110" spans="2:5">
      <c r="B110" s="1">
        <v>46</v>
      </c>
      <c r="C110" s="5">
        <f t="shared" si="2"/>
        <v>714</v>
      </c>
      <c r="D110" s="5">
        <f t="shared" si="2"/>
        <v>888</v>
      </c>
      <c r="E110" s="5">
        <f t="shared" si="2"/>
        <v>730</v>
      </c>
    </row>
    <row r="111" spans="2:5">
      <c r="B111" s="1">
        <v>47</v>
      </c>
      <c r="C111" s="5">
        <f t="shared" si="2"/>
        <v>723</v>
      </c>
      <c r="D111" s="5">
        <f t="shared" si="2"/>
        <v>891</v>
      </c>
      <c r="E111" s="5">
        <f t="shared" si="2"/>
        <v>735</v>
      </c>
    </row>
    <row r="112" spans="2:5">
      <c r="B112" s="1">
        <v>48</v>
      </c>
      <c r="C112" s="5">
        <f t="shared" si="2"/>
        <v>732</v>
      </c>
      <c r="D112" s="5">
        <f t="shared" si="2"/>
        <v>894</v>
      </c>
      <c r="E112" s="5">
        <f t="shared" si="2"/>
        <v>740</v>
      </c>
    </row>
    <row r="113" spans="2:5">
      <c r="B113" s="1">
        <v>49</v>
      </c>
      <c r="C113" s="5">
        <f t="shared" si="2"/>
        <v>741</v>
      </c>
      <c r="D113" s="5">
        <f t="shared" si="2"/>
        <v>897</v>
      </c>
      <c r="E113" s="5">
        <f t="shared" si="2"/>
        <v>745</v>
      </c>
    </row>
    <row r="114" spans="2:5">
      <c r="B114" s="1">
        <v>50</v>
      </c>
      <c r="C114" s="5">
        <f t="shared" si="2"/>
        <v>750</v>
      </c>
      <c r="D114" s="5">
        <f t="shared" si="2"/>
        <v>900</v>
      </c>
      <c r="E114" s="5">
        <f t="shared" si="2"/>
        <v>750</v>
      </c>
    </row>
    <row r="115" spans="2:5">
      <c r="B115" s="1">
        <v>51</v>
      </c>
      <c r="C115" s="5">
        <f t="shared" si="2"/>
        <v>759</v>
      </c>
      <c r="D115" s="5">
        <f t="shared" si="2"/>
        <v>903</v>
      </c>
      <c r="E115" s="5">
        <f t="shared" si="2"/>
        <v>755</v>
      </c>
    </row>
    <row r="116" spans="2:5">
      <c r="B116" s="1">
        <v>52</v>
      </c>
      <c r="C116" s="5">
        <f t="shared" si="2"/>
        <v>768</v>
      </c>
      <c r="D116" s="5">
        <f t="shared" si="2"/>
        <v>906</v>
      </c>
      <c r="E116" s="5">
        <f t="shared" si="2"/>
        <v>760</v>
      </c>
    </row>
    <row r="117" spans="2:5">
      <c r="B117" s="1">
        <v>53</v>
      </c>
      <c r="C117" s="5">
        <f t="shared" si="2"/>
        <v>777</v>
      </c>
      <c r="D117" s="5">
        <f t="shared" si="2"/>
        <v>909</v>
      </c>
      <c r="E117" s="5">
        <f t="shared" si="2"/>
        <v>765</v>
      </c>
    </row>
    <row r="118" spans="2:5">
      <c r="B118" s="1">
        <v>54</v>
      </c>
      <c r="C118" s="5">
        <f t="shared" si="2"/>
        <v>786</v>
      </c>
      <c r="D118" s="5">
        <f t="shared" si="2"/>
        <v>912</v>
      </c>
      <c r="E118" s="5">
        <f t="shared" si="2"/>
        <v>770</v>
      </c>
    </row>
    <row r="119" spans="2:5">
      <c r="B119" s="1">
        <v>55</v>
      </c>
      <c r="C119" s="5">
        <f t="shared" si="2"/>
        <v>795</v>
      </c>
      <c r="D119" s="5">
        <f t="shared" si="2"/>
        <v>915</v>
      </c>
      <c r="E119" s="5">
        <f t="shared" si="2"/>
        <v>775</v>
      </c>
    </row>
    <row r="120" spans="2:5">
      <c r="B120" s="1">
        <v>56</v>
      </c>
      <c r="C120" s="5">
        <f t="shared" si="2"/>
        <v>804</v>
      </c>
      <c r="D120" s="5">
        <f t="shared" si="2"/>
        <v>918</v>
      </c>
      <c r="E120" s="5">
        <f t="shared" si="2"/>
        <v>780</v>
      </c>
    </row>
    <row r="121" spans="2:5">
      <c r="B121" s="1">
        <v>57</v>
      </c>
      <c r="C121" s="5">
        <f t="shared" si="2"/>
        <v>813</v>
      </c>
      <c r="D121" s="5">
        <f t="shared" si="2"/>
        <v>921</v>
      </c>
      <c r="E121" s="5">
        <f t="shared" si="2"/>
        <v>785</v>
      </c>
    </row>
    <row r="122" spans="2:5">
      <c r="B122" s="1">
        <v>58</v>
      </c>
      <c r="C122" s="5">
        <f t="shared" si="2"/>
        <v>822</v>
      </c>
      <c r="D122" s="5">
        <f t="shared" si="2"/>
        <v>924</v>
      </c>
      <c r="E122" s="5">
        <f t="shared" si="2"/>
        <v>790</v>
      </c>
    </row>
    <row r="123" spans="2:5">
      <c r="B123" s="1">
        <v>59</v>
      </c>
      <c r="C123" s="5">
        <f t="shared" si="2"/>
        <v>831</v>
      </c>
      <c r="D123" s="5">
        <f t="shared" si="2"/>
        <v>927</v>
      </c>
      <c r="E123" s="5">
        <f t="shared" si="2"/>
        <v>795</v>
      </c>
    </row>
    <row r="124" spans="2:5">
      <c r="B124" s="1">
        <v>60</v>
      </c>
      <c r="C124" s="5">
        <f t="shared" si="2"/>
        <v>840</v>
      </c>
      <c r="D124" s="5">
        <f t="shared" si="2"/>
        <v>930</v>
      </c>
      <c r="E124" s="5">
        <f t="shared" si="2"/>
        <v>800</v>
      </c>
    </row>
    <row r="125" spans="2:5">
      <c r="B125" s="1">
        <v>61</v>
      </c>
      <c r="C125" s="5">
        <f t="shared" ref="C125:E144" si="3">C$60+C$61*$B125</f>
        <v>849</v>
      </c>
      <c r="D125" s="5">
        <f t="shared" si="3"/>
        <v>933</v>
      </c>
      <c r="E125" s="5">
        <f t="shared" si="3"/>
        <v>805</v>
      </c>
    </row>
    <row r="126" spans="2:5">
      <c r="B126" s="1">
        <v>62</v>
      </c>
      <c r="C126" s="5">
        <f t="shared" si="3"/>
        <v>858</v>
      </c>
      <c r="D126" s="5">
        <f t="shared" si="3"/>
        <v>936</v>
      </c>
      <c r="E126" s="5">
        <f t="shared" si="3"/>
        <v>810</v>
      </c>
    </row>
    <row r="127" spans="2:5">
      <c r="B127" s="1">
        <v>63</v>
      </c>
      <c r="C127" s="5">
        <f t="shared" si="3"/>
        <v>867</v>
      </c>
      <c r="D127" s="5">
        <f t="shared" si="3"/>
        <v>939</v>
      </c>
      <c r="E127" s="5">
        <f t="shared" si="3"/>
        <v>815</v>
      </c>
    </row>
    <row r="128" spans="2:5">
      <c r="B128" s="1">
        <v>64</v>
      </c>
      <c r="C128" s="5">
        <f t="shared" si="3"/>
        <v>876</v>
      </c>
      <c r="D128" s="5">
        <f t="shared" si="3"/>
        <v>942</v>
      </c>
      <c r="E128" s="5">
        <f t="shared" si="3"/>
        <v>820</v>
      </c>
    </row>
    <row r="129" spans="2:5">
      <c r="B129" s="1">
        <v>65</v>
      </c>
      <c r="C129" s="5">
        <f t="shared" si="3"/>
        <v>885</v>
      </c>
      <c r="D129" s="5">
        <f t="shared" si="3"/>
        <v>945</v>
      </c>
      <c r="E129" s="5">
        <f t="shared" si="3"/>
        <v>825</v>
      </c>
    </row>
    <row r="130" spans="2:5">
      <c r="B130" s="1">
        <v>66</v>
      </c>
      <c r="C130" s="5">
        <f t="shared" si="3"/>
        <v>894</v>
      </c>
      <c r="D130" s="5">
        <f t="shared" si="3"/>
        <v>948</v>
      </c>
      <c r="E130" s="5">
        <f t="shared" si="3"/>
        <v>830</v>
      </c>
    </row>
    <row r="131" spans="2:5">
      <c r="B131" s="1">
        <v>67</v>
      </c>
      <c r="C131" s="5">
        <f t="shared" si="3"/>
        <v>903</v>
      </c>
      <c r="D131" s="5">
        <f t="shared" si="3"/>
        <v>951</v>
      </c>
      <c r="E131" s="5">
        <f t="shared" si="3"/>
        <v>835</v>
      </c>
    </row>
    <row r="132" spans="2:5">
      <c r="B132" s="1">
        <v>68</v>
      </c>
      <c r="C132" s="5">
        <f t="shared" si="3"/>
        <v>912</v>
      </c>
      <c r="D132" s="5">
        <f t="shared" si="3"/>
        <v>954</v>
      </c>
      <c r="E132" s="5">
        <f t="shared" si="3"/>
        <v>840</v>
      </c>
    </row>
    <row r="133" spans="2:5">
      <c r="B133" s="1">
        <v>69</v>
      </c>
      <c r="C133" s="5">
        <f t="shared" si="3"/>
        <v>921</v>
      </c>
      <c r="D133" s="5">
        <f t="shared" si="3"/>
        <v>957</v>
      </c>
      <c r="E133" s="5">
        <f t="shared" si="3"/>
        <v>845</v>
      </c>
    </row>
    <row r="134" spans="2:5">
      <c r="B134" s="1">
        <v>70</v>
      </c>
      <c r="C134" s="5">
        <f t="shared" si="3"/>
        <v>930</v>
      </c>
      <c r="D134" s="5">
        <f t="shared" si="3"/>
        <v>960</v>
      </c>
      <c r="E134" s="5">
        <f t="shared" si="3"/>
        <v>850</v>
      </c>
    </row>
    <row r="135" spans="2:5">
      <c r="B135" s="1">
        <v>71</v>
      </c>
      <c r="C135" s="5">
        <f t="shared" si="3"/>
        <v>939</v>
      </c>
      <c r="D135" s="5">
        <f t="shared" si="3"/>
        <v>963</v>
      </c>
      <c r="E135" s="5">
        <f t="shared" si="3"/>
        <v>855</v>
      </c>
    </row>
    <row r="136" spans="2:5">
      <c r="B136" s="1">
        <v>72</v>
      </c>
      <c r="C136" s="5">
        <f t="shared" si="3"/>
        <v>948</v>
      </c>
      <c r="D136" s="5">
        <f t="shared" si="3"/>
        <v>966</v>
      </c>
      <c r="E136" s="5">
        <f t="shared" si="3"/>
        <v>860</v>
      </c>
    </row>
    <row r="137" spans="2:5">
      <c r="B137" s="1">
        <v>73</v>
      </c>
      <c r="C137" s="5">
        <f t="shared" si="3"/>
        <v>957</v>
      </c>
      <c r="D137" s="5">
        <f t="shared" si="3"/>
        <v>969</v>
      </c>
      <c r="E137" s="5">
        <f t="shared" si="3"/>
        <v>865</v>
      </c>
    </row>
    <row r="138" spans="2:5">
      <c r="B138" s="1">
        <v>74</v>
      </c>
      <c r="C138" s="5">
        <f t="shared" si="3"/>
        <v>966</v>
      </c>
      <c r="D138" s="5">
        <f t="shared" si="3"/>
        <v>972</v>
      </c>
      <c r="E138" s="5">
        <f t="shared" si="3"/>
        <v>870</v>
      </c>
    </row>
    <row r="139" spans="2:5">
      <c r="B139" s="1">
        <v>75</v>
      </c>
      <c r="C139" s="5">
        <f t="shared" si="3"/>
        <v>975</v>
      </c>
      <c r="D139" s="5">
        <f t="shared" si="3"/>
        <v>975</v>
      </c>
      <c r="E139" s="5">
        <f t="shared" si="3"/>
        <v>875</v>
      </c>
    </row>
    <row r="140" spans="2:5">
      <c r="B140" s="1">
        <v>76</v>
      </c>
      <c r="C140" s="5">
        <f t="shared" si="3"/>
        <v>984</v>
      </c>
      <c r="D140" s="5">
        <f t="shared" si="3"/>
        <v>978</v>
      </c>
      <c r="E140" s="5">
        <f t="shared" si="3"/>
        <v>880</v>
      </c>
    </row>
    <row r="141" spans="2:5">
      <c r="B141" s="1">
        <v>77</v>
      </c>
      <c r="C141" s="5">
        <f t="shared" si="3"/>
        <v>993</v>
      </c>
      <c r="D141" s="5">
        <f t="shared" si="3"/>
        <v>981</v>
      </c>
      <c r="E141" s="5">
        <f t="shared" si="3"/>
        <v>885</v>
      </c>
    </row>
    <row r="142" spans="2:5">
      <c r="B142" s="1">
        <v>78</v>
      </c>
      <c r="C142" s="5">
        <f t="shared" si="3"/>
        <v>1002</v>
      </c>
      <c r="D142" s="5">
        <f t="shared" si="3"/>
        <v>984</v>
      </c>
      <c r="E142" s="5">
        <f t="shared" si="3"/>
        <v>890</v>
      </c>
    </row>
    <row r="143" spans="2:5">
      <c r="B143" s="1">
        <v>79</v>
      </c>
      <c r="C143" s="5">
        <f t="shared" si="3"/>
        <v>1011</v>
      </c>
      <c r="D143" s="5">
        <f t="shared" si="3"/>
        <v>987</v>
      </c>
      <c r="E143" s="5">
        <f t="shared" si="3"/>
        <v>895</v>
      </c>
    </row>
    <row r="144" spans="2:5">
      <c r="B144" s="1">
        <v>80</v>
      </c>
      <c r="C144" s="5">
        <f t="shared" si="3"/>
        <v>1020</v>
      </c>
      <c r="D144" s="5">
        <f t="shared" si="3"/>
        <v>990</v>
      </c>
      <c r="E144" s="5">
        <f t="shared" si="3"/>
        <v>900</v>
      </c>
    </row>
    <row r="145" spans="2:5">
      <c r="B145" s="1">
        <v>81</v>
      </c>
      <c r="C145" s="5">
        <f t="shared" ref="C145:E164" si="4">C$60+C$61*$B145</f>
        <v>1029</v>
      </c>
      <c r="D145" s="5">
        <f t="shared" si="4"/>
        <v>993</v>
      </c>
      <c r="E145" s="5">
        <f t="shared" si="4"/>
        <v>905</v>
      </c>
    </row>
    <row r="146" spans="2:5">
      <c r="B146" s="1">
        <v>82</v>
      </c>
      <c r="C146" s="5">
        <f t="shared" si="4"/>
        <v>1038</v>
      </c>
      <c r="D146" s="5">
        <f t="shared" si="4"/>
        <v>996</v>
      </c>
      <c r="E146" s="5">
        <f t="shared" si="4"/>
        <v>910</v>
      </c>
    </row>
    <row r="147" spans="2:5">
      <c r="B147" s="1">
        <v>83</v>
      </c>
      <c r="C147" s="5">
        <f t="shared" si="4"/>
        <v>1047</v>
      </c>
      <c r="D147" s="5">
        <f t="shared" si="4"/>
        <v>999</v>
      </c>
      <c r="E147" s="5">
        <f t="shared" si="4"/>
        <v>915</v>
      </c>
    </row>
    <row r="148" spans="2:5">
      <c r="B148" s="1">
        <v>84</v>
      </c>
      <c r="C148" s="5">
        <f t="shared" si="4"/>
        <v>1056</v>
      </c>
      <c r="D148" s="5">
        <f t="shared" si="4"/>
        <v>1002</v>
      </c>
      <c r="E148" s="5">
        <f t="shared" si="4"/>
        <v>920</v>
      </c>
    </row>
    <row r="149" spans="2:5">
      <c r="B149" s="1">
        <v>85</v>
      </c>
      <c r="C149" s="5">
        <f t="shared" si="4"/>
        <v>1065</v>
      </c>
      <c r="D149" s="5">
        <f t="shared" si="4"/>
        <v>1005</v>
      </c>
      <c r="E149" s="5">
        <f t="shared" si="4"/>
        <v>925</v>
      </c>
    </row>
    <row r="150" spans="2:5">
      <c r="B150" s="1">
        <v>86</v>
      </c>
      <c r="C150" s="5">
        <f t="shared" si="4"/>
        <v>1074</v>
      </c>
      <c r="D150" s="5">
        <f t="shared" si="4"/>
        <v>1008</v>
      </c>
      <c r="E150" s="5">
        <f t="shared" si="4"/>
        <v>930</v>
      </c>
    </row>
    <row r="151" spans="2:5">
      <c r="B151" s="1">
        <v>87</v>
      </c>
      <c r="C151" s="5">
        <f t="shared" si="4"/>
        <v>1083</v>
      </c>
      <c r="D151" s="5">
        <f t="shared" si="4"/>
        <v>1011</v>
      </c>
      <c r="E151" s="5">
        <f t="shared" si="4"/>
        <v>935</v>
      </c>
    </row>
    <row r="152" spans="2:5">
      <c r="B152" s="1">
        <v>88</v>
      </c>
      <c r="C152" s="5">
        <f t="shared" si="4"/>
        <v>1092</v>
      </c>
      <c r="D152" s="5">
        <f t="shared" si="4"/>
        <v>1014</v>
      </c>
      <c r="E152" s="5">
        <f t="shared" si="4"/>
        <v>940</v>
      </c>
    </row>
    <row r="153" spans="2:5">
      <c r="B153" s="1">
        <v>89</v>
      </c>
      <c r="C153" s="5">
        <f t="shared" si="4"/>
        <v>1101</v>
      </c>
      <c r="D153" s="5">
        <f t="shared" si="4"/>
        <v>1017</v>
      </c>
      <c r="E153" s="5">
        <f t="shared" si="4"/>
        <v>945</v>
      </c>
    </row>
    <row r="154" spans="2:5">
      <c r="B154" s="1">
        <v>90</v>
      </c>
      <c r="C154" s="5">
        <f t="shared" si="4"/>
        <v>1110</v>
      </c>
      <c r="D154" s="5">
        <f t="shared" si="4"/>
        <v>1020</v>
      </c>
      <c r="E154" s="5">
        <f t="shared" si="4"/>
        <v>950</v>
      </c>
    </row>
    <row r="155" spans="2:5">
      <c r="B155" s="1">
        <v>91</v>
      </c>
      <c r="C155" s="5">
        <f t="shared" si="4"/>
        <v>1119</v>
      </c>
      <c r="D155" s="5">
        <f t="shared" si="4"/>
        <v>1023</v>
      </c>
      <c r="E155" s="5">
        <f t="shared" si="4"/>
        <v>955</v>
      </c>
    </row>
    <row r="156" spans="2:5">
      <c r="B156" s="1">
        <v>92</v>
      </c>
      <c r="C156" s="5">
        <f t="shared" si="4"/>
        <v>1128</v>
      </c>
      <c r="D156" s="5">
        <f t="shared" si="4"/>
        <v>1026</v>
      </c>
      <c r="E156" s="5">
        <f t="shared" si="4"/>
        <v>960</v>
      </c>
    </row>
    <row r="157" spans="2:5">
      <c r="B157" s="1">
        <v>93</v>
      </c>
      <c r="C157" s="5">
        <f t="shared" si="4"/>
        <v>1137</v>
      </c>
      <c r="D157" s="5">
        <f t="shared" si="4"/>
        <v>1029</v>
      </c>
      <c r="E157" s="5">
        <f t="shared" si="4"/>
        <v>965</v>
      </c>
    </row>
    <row r="158" spans="2:5">
      <c r="B158" s="1">
        <v>94</v>
      </c>
      <c r="C158" s="5">
        <f t="shared" si="4"/>
        <v>1146</v>
      </c>
      <c r="D158" s="5">
        <f t="shared" si="4"/>
        <v>1032</v>
      </c>
      <c r="E158" s="5">
        <f t="shared" si="4"/>
        <v>970</v>
      </c>
    </row>
    <row r="159" spans="2:5">
      <c r="B159" s="1">
        <v>95</v>
      </c>
      <c r="C159" s="5">
        <f t="shared" si="4"/>
        <v>1155</v>
      </c>
      <c r="D159" s="5">
        <f t="shared" si="4"/>
        <v>1035</v>
      </c>
      <c r="E159" s="5">
        <f t="shared" si="4"/>
        <v>975</v>
      </c>
    </row>
    <row r="160" spans="2:5">
      <c r="B160" s="1">
        <v>96</v>
      </c>
      <c r="C160" s="5">
        <f t="shared" si="4"/>
        <v>1164</v>
      </c>
      <c r="D160" s="5">
        <f t="shared" si="4"/>
        <v>1038</v>
      </c>
      <c r="E160" s="5">
        <f t="shared" si="4"/>
        <v>980</v>
      </c>
    </row>
    <row r="161" spans="2:5">
      <c r="B161" s="1">
        <v>97</v>
      </c>
      <c r="C161" s="5">
        <f t="shared" si="4"/>
        <v>1173</v>
      </c>
      <c r="D161" s="5">
        <f t="shared" si="4"/>
        <v>1041</v>
      </c>
      <c r="E161" s="5">
        <f t="shared" si="4"/>
        <v>985</v>
      </c>
    </row>
    <row r="162" spans="2:5">
      <c r="B162" s="1">
        <v>98</v>
      </c>
      <c r="C162" s="5">
        <f t="shared" si="4"/>
        <v>1182</v>
      </c>
      <c r="D162" s="5">
        <f t="shared" si="4"/>
        <v>1044</v>
      </c>
      <c r="E162" s="5">
        <f t="shared" si="4"/>
        <v>990</v>
      </c>
    </row>
    <row r="163" spans="2:5">
      <c r="B163" s="1">
        <v>99</v>
      </c>
      <c r="C163" s="5">
        <f t="shared" si="4"/>
        <v>1191</v>
      </c>
      <c r="D163" s="5">
        <f t="shared" si="4"/>
        <v>1047</v>
      </c>
      <c r="E163" s="5">
        <f t="shared" si="4"/>
        <v>995</v>
      </c>
    </row>
    <row r="164" spans="2:5">
      <c r="B164" s="1">
        <v>100</v>
      </c>
      <c r="C164" s="5">
        <f t="shared" si="4"/>
        <v>1200</v>
      </c>
      <c r="D164" s="5">
        <f t="shared" si="4"/>
        <v>1050</v>
      </c>
      <c r="E164" s="5">
        <f t="shared" si="4"/>
        <v>1000</v>
      </c>
    </row>
    <row r="165" spans="2:5">
      <c r="B165" s="1">
        <v>101</v>
      </c>
      <c r="C165" s="5">
        <f t="shared" ref="C165:E184" si="5">C$60+C$61*$B165</f>
        <v>1209</v>
      </c>
      <c r="D165" s="5">
        <f t="shared" si="5"/>
        <v>1053</v>
      </c>
      <c r="E165" s="5">
        <f t="shared" si="5"/>
        <v>1005</v>
      </c>
    </row>
    <row r="166" spans="2:5">
      <c r="B166" s="1">
        <v>102</v>
      </c>
      <c r="C166" s="5">
        <f t="shared" si="5"/>
        <v>1218</v>
      </c>
      <c r="D166" s="5">
        <f t="shared" si="5"/>
        <v>1056</v>
      </c>
      <c r="E166" s="5">
        <f t="shared" si="5"/>
        <v>1010</v>
      </c>
    </row>
    <row r="167" spans="2:5">
      <c r="B167" s="1">
        <v>103</v>
      </c>
      <c r="C167" s="5">
        <f t="shared" si="5"/>
        <v>1227</v>
      </c>
      <c r="D167" s="5">
        <f t="shared" si="5"/>
        <v>1059</v>
      </c>
      <c r="E167" s="5">
        <f t="shared" si="5"/>
        <v>1015</v>
      </c>
    </row>
    <row r="168" spans="2:5">
      <c r="B168" s="1">
        <v>104</v>
      </c>
      <c r="C168" s="5">
        <f t="shared" si="5"/>
        <v>1236</v>
      </c>
      <c r="D168" s="5">
        <f t="shared" si="5"/>
        <v>1062</v>
      </c>
      <c r="E168" s="5">
        <f t="shared" si="5"/>
        <v>1020</v>
      </c>
    </row>
    <row r="169" spans="2:5">
      <c r="B169" s="1">
        <v>105</v>
      </c>
      <c r="C169" s="5">
        <f t="shared" si="5"/>
        <v>1245</v>
      </c>
      <c r="D169" s="5">
        <f t="shared" si="5"/>
        <v>1065</v>
      </c>
      <c r="E169" s="5">
        <f t="shared" si="5"/>
        <v>1025</v>
      </c>
    </row>
    <row r="170" spans="2:5">
      <c r="B170" s="1">
        <v>106</v>
      </c>
      <c r="C170" s="5">
        <f t="shared" si="5"/>
        <v>1254</v>
      </c>
      <c r="D170" s="5">
        <f t="shared" si="5"/>
        <v>1068</v>
      </c>
      <c r="E170" s="5">
        <f t="shared" si="5"/>
        <v>1030</v>
      </c>
    </row>
    <row r="171" spans="2:5">
      <c r="B171" s="1">
        <v>107</v>
      </c>
      <c r="C171" s="5">
        <f t="shared" si="5"/>
        <v>1263</v>
      </c>
      <c r="D171" s="5">
        <f t="shared" si="5"/>
        <v>1071</v>
      </c>
      <c r="E171" s="5">
        <f t="shared" si="5"/>
        <v>1035</v>
      </c>
    </row>
    <row r="172" spans="2:5">
      <c r="B172" s="1">
        <v>108</v>
      </c>
      <c r="C172" s="5">
        <f t="shared" si="5"/>
        <v>1272</v>
      </c>
      <c r="D172" s="5">
        <f t="shared" si="5"/>
        <v>1074</v>
      </c>
      <c r="E172" s="5">
        <f t="shared" si="5"/>
        <v>1040</v>
      </c>
    </row>
    <row r="173" spans="2:5">
      <c r="B173" s="1">
        <v>109</v>
      </c>
      <c r="C173" s="5">
        <f t="shared" si="5"/>
        <v>1281</v>
      </c>
      <c r="D173" s="5">
        <f t="shared" si="5"/>
        <v>1077</v>
      </c>
      <c r="E173" s="5">
        <f t="shared" si="5"/>
        <v>1045</v>
      </c>
    </row>
    <row r="174" spans="2:5">
      <c r="B174" s="1">
        <v>110</v>
      </c>
      <c r="C174" s="5">
        <f t="shared" si="5"/>
        <v>1290</v>
      </c>
      <c r="D174" s="5">
        <f t="shared" si="5"/>
        <v>1080</v>
      </c>
      <c r="E174" s="5">
        <f t="shared" si="5"/>
        <v>1050</v>
      </c>
    </row>
    <row r="175" spans="2:5">
      <c r="B175" s="1">
        <v>111</v>
      </c>
      <c r="C175" s="5">
        <f t="shared" si="5"/>
        <v>1299</v>
      </c>
      <c r="D175" s="5">
        <f t="shared" si="5"/>
        <v>1083</v>
      </c>
      <c r="E175" s="5">
        <f t="shared" si="5"/>
        <v>1055</v>
      </c>
    </row>
    <row r="176" spans="2:5">
      <c r="B176" s="1">
        <v>112</v>
      </c>
      <c r="C176" s="5">
        <f t="shared" si="5"/>
        <v>1308</v>
      </c>
      <c r="D176" s="5">
        <f t="shared" si="5"/>
        <v>1086</v>
      </c>
      <c r="E176" s="5">
        <f t="shared" si="5"/>
        <v>1060</v>
      </c>
    </row>
    <row r="177" spans="2:5">
      <c r="B177" s="1">
        <v>113</v>
      </c>
      <c r="C177" s="5">
        <f t="shared" si="5"/>
        <v>1317</v>
      </c>
      <c r="D177" s="5">
        <f t="shared" si="5"/>
        <v>1089</v>
      </c>
      <c r="E177" s="5">
        <f t="shared" si="5"/>
        <v>1065</v>
      </c>
    </row>
    <row r="178" spans="2:5">
      <c r="B178" s="1">
        <v>114</v>
      </c>
      <c r="C178" s="5">
        <f t="shared" si="5"/>
        <v>1326</v>
      </c>
      <c r="D178" s="5">
        <f t="shared" si="5"/>
        <v>1092</v>
      </c>
      <c r="E178" s="5">
        <f t="shared" si="5"/>
        <v>1070</v>
      </c>
    </row>
    <row r="179" spans="2:5">
      <c r="B179" s="1">
        <v>115</v>
      </c>
      <c r="C179" s="5">
        <f t="shared" si="5"/>
        <v>1335</v>
      </c>
      <c r="D179" s="5">
        <f t="shared" si="5"/>
        <v>1095</v>
      </c>
      <c r="E179" s="5">
        <f t="shared" si="5"/>
        <v>1075</v>
      </c>
    </row>
    <row r="180" spans="2:5">
      <c r="B180" s="1">
        <v>116</v>
      </c>
      <c r="C180" s="5">
        <f t="shared" si="5"/>
        <v>1344</v>
      </c>
      <c r="D180" s="5">
        <f t="shared" si="5"/>
        <v>1098</v>
      </c>
      <c r="E180" s="5">
        <f t="shared" si="5"/>
        <v>1080</v>
      </c>
    </row>
    <row r="181" spans="2:5">
      <c r="B181" s="1">
        <v>117</v>
      </c>
      <c r="C181" s="5">
        <f t="shared" si="5"/>
        <v>1353</v>
      </c>
      <c r="D181" s="5">
        <f t="shared" si="5"/>
        <v>1101</v>
      </c>
      <c r="E181" s="5">
        <f t="shared" si="5"/>
        <v>1085</v>
      </c>
    </row>
    <row r="182" spans="2:5">
      <c r="B182" s="1">
        <v>118</v>
      </c>
      <c r="C182" s="5">
        <f t="shared" si="5"/>
        <v>1362</v>
      </c>
      <c r="D182" s="5">
        <f t="shared" si="5"/>
        <v>1104</v>
      </c>
      <c r="E182" s="5">
        <f t="shared" si="5"/>
        <v>1090</v>
      </c>
    </row>
    <row r="183" spans="2:5">
      <c r="B183" s="1">
        <v>119</v>
      </c>
      <c r="C183" s="5">
        <f t="shared" si="5"/>
        <v>1371</v>
      </c>
      <c r="D183" s="5">
        <f t="shared" si="5"/>
        <v>1107</v>
      </c>
      <c r="E183" s="5">
        <f t="shared" si="5"/>
        <v>1095</v>
      </c>
    </row>
    <row r="184" spans="2:5">
      <c r="B184" s="1">
        <v>120</v>
      </c>
      <c r="C184" s="5">
        <f t="shared" si="5"/>
        <v>1380</v>
      </c>
      <c r="D184" s="5">
        <f t="shared" si="5"/>
        <v>1110</v>
      </c>
      <c r="E184" s="5">
        <f t="shared" si="5"/>
        <v>1100</v>
      </c>
    </row>
    <row r="185" spans="2:5">
      <c r="B185" s="1">
        <v>121</v>
      </c>
      <c r="C185" s="5">
        <f t="shared" ref="C185:E204" si="6">C$60+C$61*$B185</f>
        <v>1389</v>
      </c>
      <c r="D185" s="5">
        <f t="shared" si="6"/>
        <v>1113</v>
      </c>
      <c r="E185" s="5">
        <f t="shared" si="6"/>
        <v>1105</v>
      </c>
    </row>
    <row r="186" spans="2:5">
      <c r="B186" s="1">
        <v>122</v>
      </c>
      <c r="C186" s="5">
        <f t="shared" si="6"/>
        <v>1398</v>
      </c>
      <c r="D186" s="5">
        <f t="shared" si="6"/>
        <v>1116</v>
      </c>
      <c r="E186" s="5">
        <f t="shared" si="6"/>
        <v>1110</v>
      </c>
    </row>
    <row r="187" spans="2:5">
      <c r="B187" s="1">
        <v>123</v>
      </c>
      <c r="C187" s="5">
        <f t="shared" si="6"/>
        <v>1407</v>
      </c>
      <c r="D187" s="5">
        <f t="shared" si="6"/>
        <v>1119</v>
      </c>
      <c r="E187" s="5">
        <f t="shared" si="6"/>
        <v>1115</v>
      </c>
    </row>
    <row r="188" spans="2:5">
      <c r="B188" s="1">
        <v>124</v>
      </c>
      <c r="C188" s="5">
        <f t="shared" si="6"/>
        <v>1416</v>
      </c>
      <c r="D188" s="5">
        <f t="shared" si="6"/>
        <v>1122</v>
      </c>
      <c r="E188" s="5">
        <f t="shared" si="6"/>
        <v>1120</v>
      </c>
    </row>
    <row r="189" spans="2:5">
      <c r="B189" s="1">
        <v>125</v>
      </c>
      <c r="C189" s="5">
        <f t="shared" si="6"/>
        <v>1425</v>
      </c>
      <c r="D189" s="5">
        <f t="shared" si="6"/>
        <v>1125</v>
      </c>
      <c r="E189" s="5">
        <f t="shared" si="6"/>
        <v>1125</v>
      </c>
    </row>
    <row r="190" spans="2:5">
      <c r="B190" s="1">
        <v>126</v>
      </c>
      <c r="C190" s="5">
        <f t="shared" si="6"/>
        <v>1434</v>
      </c>
      <c r="D190" s="5">
        <f t="shared" si="6"/>
        <v>1128</v>
      </c>
      <c r="E190" s="5">
        <f t="shared" si="6"/>
        <v>1130</v>
      </c>
    </row>
    <row r="191" spans="2:5">
      <c r="B191" s="1">
        <v>127</v>
      </c>
      <c r="C191" s="5">
        <f t="shared" si="6"/>
        <v>1443</v>
      </c>
      <c r="D191" s="5">
        <f t="shared" si="6"/>
        <v>1131</v>
      </c>
      <c r="E191" s="5">
        <f t="shared" si="6"/>
        <v>1135</v>
      </c>
    </row>
    <row r="192" spans="2:5">
      <c r="B192" s="1">
        <v>128</v>
      </c>
      <c r="C192" s="5">
        <f t="shared" si="6"/>
        <v>1452</v>
      </c>
      <c r="D192" s="5">
        <f t="shared" si="6"/>
        <v>1134</v>
      </c>
      <c r="E192" s="5">
        <f t="shared" si="6"/>
        <v>1140</v>
      </c>
    </row>
    <row r="193" spans="2:5">
      <c r="B193" s="1">
        <v>129</v>
      </c>
      <c r="C193" s="5">
        <f t="shared" si="6"/>
        <v>1461</v>
      </c>
      <c r="D193" s="5">
        <f t="shared" si="6"/>
        <v>1137</v>
      </c>
      <c r="E193" s="5">
        <f t="shared" si="6"/>
        <v>1145</v>
      </c>
    </row>
    <row r="194" spans="2:5">
      <c r="B194" s="1">
        <v>130</v>
      </c>
      <c r="C194" s="5">
        <f t="shared" si="6"/>
        <v>1470</v>
      </c>
      <c r="D194" s="5">
        <f t="shared" si="6"/>
        <v>1140</v>
      </c>
      <c r="E194" s="5">
        <f t="shared" si="6"/>
        <v>1150</v>
      </c>
    </row>
    <row r="195" spans="2:5">
      <c r="B195" s="1">
        <v>131</v>
      </c>
      <c r="C195" s="5">
        <f t="shared" si="6"/>
        <v>1479</v>
      </c>
      <c r="D195" s="5">
        <f t="shared" si="6"/>
        <v>1143</v>
      </c>
      <c r="E195" s="5">
        <f t="shared" si="6"/>
        <v>1155</v>
      </c>
    </row>
    <row r="196" spans="2:5">
      <c r="B196" s="1">
        <v>132</v>
      </c>
      <c r="C196" s="5">
        <f t="shared" si="6"/>
        <v>1488</v>
      </c>
      <c r="D196" s="5">
        <f t="shared" si="6"/>
        <v>1146</v>
      </c>
      <c r="E196" s="5">
        <f t="shared" si="6"/>
        <v>1160</v>
      </c>
    </row>
    <row r="197" spans="2:5">
      <c r="B197" s="1">
        <v>133</v>
      </c>
      <c r="C197" s="5">
        <f t="shared" si="6"/>
        <v>1497</v>
      </c>
      <c r="D197" s="5">
        <f t="shared" si="6"/>
        <v>1149</v>
      </c>
      <c r="E197" s="5">
        <f t="shared" si="6"/>
        <v>1165</v>
      </c>
    </row>
    <row r="198" spans="2:5">
      <c r="B198" s="1">
        <v>134</v>
      </c>
      <c r="C198" s="5">
        <f t="shared" si="6"/>
        <v>1506</v>
      </c>
      <c r="D198" s="5">
        <f t="shared" si="6"/>
        <v>1152</v>
      </c>
      <c r="E198" s="5">
        <f t="shared" si="6"/>
        <v>1170</v>
      </c>
    </row>
    <row r="199" spans="2:5">
      <c r="B199" s="1">
        <v>135</v>
      </c>
      <c r="C199" s="5">
        <f t="shared" si="6"/>
        <v>1515</v>
      </c>
      <c r="D199" s="5">
        <f t="shared" si="6"/>
        <v>1155</v>
      </c>
      <c r="E199" s="5">
        <f t="shared" si="6"/>
        <v>1175</v>
      </c>
    </row>
    <row r="200" spans="2:5">
      <c r="B200" s="1">
        <v>136</v>
      </c>
      <c r="C200" s="5">
        <f t="shared" si="6"/>
        <v>1524</v>
      </c>
      <c r="D200" s="5">
        <f t="shared" si="6"/>
        <v>1158</v>
      </c>
      <c r="E200" s="5">
        <f t="shared" si="6"/>
        <v>1180</v>
      </c>
    </row>
    <row r="201" spans="2:5">
      <c r="B201" s="1">
        <v>137</v>
      </c>
      <c r="C201" s="5">
        <f t="shared" si="6"/>
        <v>1533</v>
      </c>
      <c r="D201" s="5">
        <f t="shared" si="6"/>
        <v>1161</v>
      </c>
      <c r="E201" s="5">
        <f t="shared" si="6"/>
        <v>1185</v>
      </c>
    </row>
    <row r="202" spans="2:5">
      <c r="B202" s="1">
        <v>138</v>
      </c>
      <c r="C202" s="5">
        <f t="shared" si="6"/>
        <v>1542</v>
      </c>
      <c r="D202" s="5">
        <f t="shared" si="6"/>
        <v>1164</v>
      </c>
      <c r="E202" s="5">
        <f t="shared" si="6"/>
        <v>1190</v>
      </c>
    </row>
    <row r="203" spans="2:5">
      <c r="B203" s="1">
        <v>139</v>
      </c>
      <c r="C203" s="5">
        <f t="shared" si="6"/>
        <v>1551</v>
      </c>
      <c r="D203" s="5">
        <f t="shared" si="6"/>
        <v>1167</v>
      </c>
      <c r="E203" s="5">
        <f t="shared" si="6"/>
        <v>1195</v>
      </c>
    </row>
    <row r="204" spans="2:5">
      <c r="B204" s="1">
        <v>140</v>
      </c>
      <c r="C204" s="5">
        <f t="shared" si="6"/>
        <v>1560</v>
      </c>
      <c r="D204" s="5">
        <f t="shared" si="6"/>
        <v>1170</v>
      </c>
      <c r="E204" s="5">
        <f t="shared" si="6"/>
        <v>1200</v>
      </c>
    </row>
    <row r="205" spans="2:5">
      <c r="B205" s="1">
        <v>141</v>
      </c>
      <c r="C205" s="5">
        <f t="shared" ref="C205:E224" si="7">C$60+C$61*$B205</f>
        <v>1569</v>
      </c>
      <c r="D205" s="5">
        <f t="shared" si="7"/>
        <v>1173</v>
      </c>
      <c r="E205" s="5">
        <f t="shared" si="7"/>
        <v>1205</v>
      </c>
    </row>
    <row r="206" spans="2:5">
      <c r="B206" s="1">
        <v>142</v>
      </c>
      <c r="C206" s="5">
        <f t="shared" si="7"/>
        <v>1578</v>
      </c>
      <c r="D206" s="5">
        <f t="shared" si="7"/>
        <v>1176</v>
      </c>
      <c r="E206" s="5">
        <f t="shared" si="7"/>
        <v>1210</v>
      </c>
    </row>
    <row r="207" spans="2:5">
      <c r="B207" s="1">
        <v>143</v>
      </c>
      <c r="C207" s="5">
        <f t="shared" si="7"/>
        <v>1587</v>
      </c>
      <c r="D207" s="5">
        <f t="shared" si="7"/>
        <v>1179</v>
      </c>
      <c r="E207" s="5">
        <f t="shared" si="7"/>
        <v>1215</v>
      </c>
    </row>
    <row r="208" spans="2:5">
      <c r="B208" s="1">
        <v>144</v>
      </c>
      <c r="C208" s="5">
        <f t="shared" si="7"/>
        <v>1596</v>
      </c>
      <c r="D208" s="5">
        <f t="shared" si="7"/>
        <v>1182</v>
      </c>
      <c r="E208" s="5">
        <f t="shared" si="7"/>
        <v>1220</v>
      </c>
    </row>
    <row r="209" spans="2:5">
      <c r="B209" s="1">
        <v>145</v>
      </c>
      <c r="C209" s="5">
        <f t="shared" si="7"/>
        <v>1605</v>
      </c>
      <c r="D209" s="5">
        <f t="shared" si="7"/>
        <v>1185</v>
      </c>
      <c r="E209" s="5">
        <f t="shared" si="7"/>
        <v>1225</v>
      </c>
    </row>
    <row r="210" spans="2:5">
      <c r="B210" s="1">
        <v>146</v>
      </c>
      <c r="C210" s="5">
        <f t="shared" si="7"/>
        <v>1614</v>
      </c>
      <c r="D210" s="5">
        <f t="shared" si="7"/>
        <v>1188</v>
      </c>
      <c r="E210" s="5">
        <f t="shared" si="7"/>
        <v>1230</v>
      </c>
    </row>
    <row r="211" spans="2:5">
      <c r="B211" s="1">
        <v>147</v>
      </c>
      <c r="C211" s="5">
        <f t="shared" si="7"/>
        <v>1623</v>
      </c>
      <c r="D211" s="5">
        <f t="shared" si="7"/>
        <v>1191</v>
      </c>
      <c r="E211" s="5">
        <f t="shared" si="7"/>
        <v>1235</v>
      </c>
    </row>
    <row r="212" spans="2:5">
      <c r="B212" s="1">
        <v>148</v>
      </c>
      <c r="C212" s="5">
        <f t="shared" si="7"/>
        <v>1632</v>
      </c>
      <c r="D212" s="5">
        <f t="shared" si="7"/>
        <v>1194</v>
      </c>
      <c r="E212" s="5">
        <f t="shared" si="7"/>
        <v>1240</v>
      </c>
    </row>
    <row r="213" spans="2:5">
      <c r="B213" s="1">
        <v>149</v>
      </c>
      <c r="C213" s="5">
        <f t="shared" si="7"/>
        <v>1641</v>
      </c>
      <c r="D213" s="5">
        <f t="shared" si="7"/>
        <v>1197</v>
      </c>
      <c r="E213" s="5">
        <f t="shared" si="7"/>
        <v>1245</v>
      </c>
    </row>
    <row r="214" spans="2:5">
      <c r="B214" s="1">
        <v>150</v>
      </c>
      <c r="C214" s="5">
        <f t="shared" si="7"/>
        <v>1650</v>
      </c>
      <c r="D214" s="5">
        <f t="shared" si="7"/>
        <v>1200</v>
      </c>
      <c r="E214" s="5">
        <f t="shared" si="7"/>
        <v>1250</v>
      </c>
    </row>
    <row r="215" spans="2:5">
      <c r="B215" s="1">
        <v>151</v>
      </c>
      <c r="C215" s="5">
        <f t="shared" si="7"/>
        <v>1659</v>
      </c>
      <c r="D215" s="5">
        <f t="shared" si="7"/>
        <v>1203</v>
      </c>
      <c r="E215" s="5">
        <f t="shared" si="7"/>
        <v>1255</v>
      </c>
    </row>
    <row r="216" spans="2:5">
      <c r="B216" s="1">
        <v>152</v>
      </c>
      <c r="C216" s="5">
        <f t="shared" si="7"/>
        <v>1668</v>
      </c>
      <c r="D216" s="5">
        <f t="shared" si="7"/>
        <v>1206</v>
      </c>
      <c r="E216" s="5">
        <f t="shared" si="7"/>
        <v>1260</v>
      </c>
    </row>
    <row r="217" spans="2:5">
      <c r="B217" s="1">
        <v>153</v>
      </c>
      <c r="C217" s="5">
        <f t="shared" si="7"/>
        <v>1677</v>
      </c>
      <c r="D217" s="5">
        <f t="shared" si="7"/>
        <v>1209</v>
      </c>
      <c r="E217" s="5">
        <f t="shared" si="7"/>
        <v>1265</v>
      </c>
    </row>
    <row r="218" spans="2:5">
      <c r="B218" s="1">
        <v>154</v>
      </c>
      <c r="C218" s="5">
        <f t="shared" si="7"/>
        <v>1686</v>
      </c>
      <c r="D218" s="5">
        <f t="shared" si="7"/>
        <v>1212</v>
      </c>
      <c r="E218" s="5">
        <f t="shared" si="7"/>
        <v>1270</v>
      </c>
    </row>
    <row r="219" spans="2:5">
      <c r="B219" s="1">
        <v>155</v>
      </c>
      <c r="C219" s="5">
        <f t="shared" si="7"/>
        <v>1695</v>
      </c>
      <c r="D219" s="5">
        <f t="shared" si="7"/>
        <v>1215</v>
      </c>
      <c r="E219" s="5">
        <f t="shared" si="7"/>
        <v>1275</v>
      </c>
    </row>
    <row r="220" spans="2:5">
      <c r="B220" s="1">
        <v>156</v>
      </c>
      <c r="C220" s="5">
        <f t="shared" si="7"/>
        <v>1704</v>
      </c>
      <c r="D220" s="5">
        <f t="shared" si="7"/>
        <v>1218</v>
      </c>
      <c r="E220" s="5">
        <f t="shared" si="7"/>
        <v>1280</v>
      </c>
    </row>
    <row r="221" spans="2:5">
      <c r="B221" s="1">
        <v>157</v>
      </c>
      <c r="C221" s="5">
        <f t="shared" si="7"/>
        <v>1713</v>
      </c>
      <c r="D221" s="5">
        <f t="shared" si="7"/>
        <v>1221</v>
      </c>
      <c r="E221" s="5">
        <f t="shared" si="7"/>
        <v>1285</v>
      </c>
    </row>
    <row r="222" spans="2:5">
      <c r="B222" s="1">
        <v>158</v>
      </c>
      <c r="C222" s="5">
        <f t="shared" si="7"/>
        <v>1722</v>
      </c>
      <c r="D222" s="5">
        <f t="shared" si="7"/>
        <v>1224</v>
      </c>
      <c r="E222" s="5">
        <f t="shared" si="7"/>
        <v>1290</v>
      </c>
    </row>
    <row r="223" spans="2:5">
      <c r="B223" s="1">
        <v>159</v>
      </c>
      <c r="C223" s="5">
        <f t="shared" si="7"/>
        <v>1731</v>
      </c>
      <c r="D223" s="5">
        <f t="shared" si="7"/>
        <v>1227</v>
      </c>
      <c r="E223" s="5">
        <f t="shared" si="7"/>
        <v>1295</v>
      </c>
    </row>
    <row r="224" spans="2:5">
      <c r="B224" s="1">
        <v>160</v>
      </c>
      <c r="C224" s="5">
        <f t="shared" si="7"/>
        <v>1740</v>
      </c>
      <c r="D224" s="5">
        <f t="shared" si="7"/>
        <v>1230</v>
      </c>
      <c r="E224" s="5">
        <f t="shared" si="7"/>
        <v>1300</v>
      </c>
    </row>
    <row r="225" spans="2:5">
      <c r="B225" s="1">
        <v>161</v>
      </c>
      <c r="C225" s="5">
        <f t="shared" ref="C225:E244" si="8">C$60+C$61*$B225</f>
        <v>1749</v>
      </c>
      <c r="D225" s="5">
        <f t="shared" si="8"/>
        <v>1233</v>
      </c>
      <c r="E225" s="5">
        <f t="shared" si="8"/>
        <v>1305</v>
      </c>
    </row>
    <row r="226" spans="2:5">
      <c r="B226" s="1">
        <v>162</v>
      </c>
      <c r="C226" s="5">
        <f t="shared" si="8"/>
        <v>1758</v>
      </c>
      <c r="D226" s="5">
        <f t="shared" si="8"/>
        <v>1236</v>
      </c>
      <c r="E226" s="5">
        <f t="shared" si="8"/>
        <v>1310</v>
      </c>
    </row>
    <row r="227" spans="2:5">
      <c r="B227" s="1">
        <v>163</v>
      </c>
      <c r="C227" s="5">
        <f t="shared" si="8"/>
        <v>1767</v>
      </c>
      <c r="D227" s="5">
        <f t="shared" si="8"/>
        <v>1239</v>
      </c>
      <c r="E227" s="5">
        <f t="shared" si="8"/>
        <v>1315</v>
      </c>
    </row>
    <row r="228" spans="2:5">
      <c r="B228" s="1">
        <v>164</v>
      </c>
      <c r="C228" s="5">
        <f t="shared" si="8"/>
        <v>1776</v>
      </c>
      <c r="D228" s="5">
        <f t="shared" si="8"/>
        <v>1242</v>
      </c>
      <c r="E228" s="5">
        <f t="shared" si="8"/>
        <v>1320</v>
      </c>
    </row>
    <row r="229" spans="2:5">
      <c r="B229" s="1">
        <v>165</v>
      </c>
      <c r="C229" s="5">
        <f t="shared" si="8"/>
        <v>1785</v>
      </c>
      <c r="D229" s="5">
        <f t="shared" si="8"/>
        <v>1245</v>
      </c>
      <c r="E229" s="5">
        <f t="shared" si="8"/>
        <v>1325</v>
      </c>
    </row>
    <row r="230" spans="2:5">
      <c r="B230" s="1">
        <v>166</v>
      </c>
      <c r="C230" s="5">
        <f t="shared" si="8"/>
        <v>1794</v>
      </c>
      <c r="D230" s="5">
        <f t="shared" si="8"/>
        <v>1248</v>
      </c>
      <c r="E230" s="5">
        <f t="shared" si="8"/>
        <v>1330</v>
      </c>
    </row>
    <row r="231" spans="2:5">
      <c r="B231" s="1">
        <v>167</v>
      </c>
      <c r="C231" s="5">
        <f t="shared" si="8"/>
        <v>1803</v>
      </c>
      <c r="D231" s="5">
        <f t="shared" si="8"/>
        <v>1251</v>
      </c>
      <c r="E231" s="5">
        <f t="shared" si="8"/>
        <v>1335</v>
      </c>
    </row>
    <row r="232" spans="2:5">
      <c r="B232" s="1">
        <v>168</v>
      </c>
      <c r="C232" s="5">
        <f t="shared" si="8"/>
        <v>1812</v>
      </c>
      <c r="D232" s="5">
        <f t="shared" si="8"/>
        <v>1254</v>
      </c>
      <c r="E232" s="5">
        <f t="shared" si="8"/>
        <v>1340</v>
      </c>
    </row>
    <row r="233" spans="2:5">
      <c r="B233" s="1">
        <v>169</v>
      </c>
      <c r="C233" s="5">
        <f t="shared" si="8"/>
        <v>1821</v>
      </c>
      <c r="D233" s="5">
        <f t="shared" si="8"/>
        <v>1257</v>
      </c>
      <c r="E233" s="5">
        <f t="shared" si="8"/>
        <v>1345</v>
      </c>
    </row>
    <row r="234" spans="2:5">
      <c r="B234" s="1">
        <v>170</v>
      </c>
      <c r="C234" s="5">
        <f t="shared" si="8"/>
        <v>1830</v>
      </c>
      <c r="D234" s="5">
        <f t="shared" si="8"/>
        <v>1260</v>
      </c>
      <c r="E234" s="5">
        <f t="shared" si="8"/>
        <v>1350</v>
      </c>
    </row>
    <row r="235" spans="2:5">
      <c r="B235" s="1">
        <v>171</v>
      </c>
      <c r="C235" s="5">
        <f t="shared" si="8"/>
        <v>1839</v>
      </c>
      <c r="D235" s="5">
        <f t="shared" si="8"/>
        <v>1263</v>
      </c>
      <c r="E235" s="5">
        <f t="shared" si="8"/>
        <v>1355</v>
      </c>
    </row>
    <row r="236" spans="2:5">
      <c r="B236" s="1">
        <v>172</v>
      </c>
      <c r="C236" s="5">
        <f t="shared" si="8"/>
        <v>1848</v>
      </c>
      <c r="D236" s="5">
        <f t="shared" si="8"/>
        <v>1266</v>
      </c>
      <c r="E236" s="5">
        <f t="shared" si="8"/>
        <v>1360</v>
      </c>
    </row>
    <row r="237" spans="2:5">
      <c r="B237" s="1">
        <v>173</v>
      </c>
      <c r="C237" s="5">
        <f t="shared" si="8"/>
        <v>1857</v>
      </c>
      <c r="D237" s="5">
        <f t="shared" si="8"/>
        <v>1269</v>
      </c>
      <c r="E237" s="5">
        <f t="shared" si="8"/>
        <v>1365</v>
      </c>
    </row>
    <row r="238" spans="2:5">
      <c r="B238" s="1">
        <v>174</v>
      </c>
      <c r="C238" s="5">
        <f t="shared" si="8"/>
        <v>1866</v>
      </c>
      <c r="D238" s="5">
        <f t="shared" si="8"/>
        <v>1272</v>
      </c>
      <c r="E238" s="5">
        <f t="shared" si="8"/>
        <v>1370</v>
      </c>
    </row>
    <row r="239" spans="2:5">
      <c r="B239" s="1">
        <v>175</v>
      </c>
      <c r="C239" s="5">
        <f t="shared" si="8"/>
        <v>1875</v>
      </c>
      <c r="D239" s="5">
        <f t="shared" si="8"/>
        <v>1275</v>
      </c>
      <c r="E239" s="5">
        <f t="shared" si="8"/>
        <v>1375</v>
      </c>
    </row>
    <row r="240" spans="2:5">
      <c r="B240" s="1">
        <v>176</v>
      </c>
      <c r="C240" s="5">
        <f t="shared" si="8"/>
        <v>1884</v>
      </c>
      <c r="D240" s="5">
        <f t="shared" si="8"/>
        <v>1278</v>
      </c>
      <c r="E240" s="5">
        <f t="shared" si="8"/>
        <v>1380</v>
      </c>
    </row>
    <row r="241" spans="2:5">
      <c r="B241" s="1">
        <v>177</v>
      </c>
      <c r="C241" s="5">
        <f t="shared" si="8"/>
        <v>1893</v>
      </c>
      <c r="D241" s="5">
        <f t="shared" si="8"/>
        <v>1281</v>
      </c>
      <c r="E241" s="5">
        <f t="shared" si="8"/>
        <v>1385</v>
      </c>
    </row>
    <row r="242" spans="2:5">
      <c r="B242" s="1">
        <v>178</v>
      </c>
      <c r="C242" s="5">
        <f t="shared" si="8"/>
        <v>1902</v>
      </c>
      <c r="D242" s="5">
        <f t="shared" si="8"/>
        <v>1284</v>
      </c>
      <c r="E242" s="5">
        <f t="shared" si="8"/>
        <v>1390</v>
      </c>
    </row>
    <row r="243" spans="2:5">
      <c r="B243" s="1">
        <v>179</v>
      </c>
      <c r="C243" s="5">
        <f t="shared" si="8"/>
        <v>1911</v>
      </c>
      <c r="D243" s="5">
        <f t="shared" si="8"/>
        <v>1287</v>
      </c>
      <c r="E243" s="5">
        <f t="shared" si="8"/>
        <v>1395</v>
      </c>
    </row>
    <row r="244" spans="2:5">
      <c r="B244" s="1">
        <v>180</v>
      </c>
      <c r="C244" s="5">
        <f t="shared" si="8"/>
        <v>1920</v>
      </c>
      <c r="D244" s="5">
        <f t="shared" si="8"/>
        <v>1290</v>
      </c>
      <c r="E244" s="5">
        <f t="shared" si="8"/>
        <v>1400</v>
      </c>
    </row>
    <row r="245" spans="2:5">
      <c r="B245" s="1">
        <v>181</v>
      </c>
      <c r="C245" s="5">
        <f t="shared" ref="C245:E264" si="9">C$60+C$61*$B245</f>
        <v>1929</v>
      </c>
      <c r="D245" s="5">
        <f t="shared" si="9"/>
        <v>1293</v>
      </c>
      <c r="E245" s="5">
        <f t="shared" si="9"/>
        <v>1405</v>
      </c>
    </row>
    <row r="246" spans="2:5">
      <c r="B246" s="1">
        <v>182</v>
      </c>
      <c r="C246" s="5">
        <f t="shared" si="9"/>
        <v>1938</v>
      </c>
      <c r="D246" s="5">
        <f t="shared" si="9"/>
        <v>1296</v>
      </c>
      <c r="E246" s="5">
        <f t="shared" si="9"/>
        <v>1410</v>
      </c>
    </row>
    <row r="247" spans="2:5">
      <c r="B247" s="1">
        <v>183</v>
      </c>
      <c r="C247" s="5">
        <f t="shared" si="9"/>
        <v>1947</v>
      </c>
      <c r="D247" s="5">
        <f t="shared" si="9"/>
        <v>1299</v>
      </c>
      <c r="E247" s="5">
        <f t="shared" si="9"/>
        <v>1415</v>
      </c>
    </row>
    <row r="248" spans="2:5">
      <c r="B248" s="1">
        <v>184</v>
      </c>
      <c r="C248" s="5">
        <f t="shared" si="9"/>
        <v>1956</v>
      </c>
      <c r="D248" s="5">
        <f t="shared" si="9"/>
        <v>1302</v>
      </c>
      <c r="E248" s="5">
        <f t="shared" si="9"/>
        <v>1420</v>
      </c>
    </row>
    <row r="249" spans="2:5">
      <c r="B249" s="1">
        <v>185</v>
      </c>
      <c r="C249" s="5">
        <f t="shared" si="9"/>
        <v>1965</v>
      </c>
      <c r="D249" s="5">
        <f t="shared" si="9"/>
        <v>1305</v>
      </c>
      <c r="E249" s="5">
        <f t="shared" si="9"/>
        <v>1425</v>
      </c>
    </row>
    <row r="250" spans="2:5">
      <c r="B250" s="1">
        <v>186</v>
      </c>
      <c r="C250" s="5">
        <f t="shared" si="9"/>
        <v>1974</v>
      </c>
      <c r="D250" s="5">
        <f t="shared" si="9"/>
        <v>1308</v>
      </c>
      <c r="E250" s="5">
        <f t="shared" si="9"/>
        <v>1430</v>
      </c>
    </row>
    <row r="251" spans="2:5">
      <c r="B251" s="1">
        <v>187</v>
      </c>
      <c r="C251" s="5">
        <f t="shared" si="9"/>
        <v>1983</v>
      </c>
      <c r="D251" s="5">
        <f t="shared" si="9"/>
        <v>1311</v>
      </c>
      <c r="E251" s="5">
        <f t="shared" si="9"/>
        <v>1435</v>
      </c>
    </row>
    <row r="252" spans="2:5">
      <c r="B252" s="1">
        <v>188</v>
      </c>
      <c r="C252" s="5">
        <f t="shared" si="9"/>
        <v>1992</v>
      </c>
      <c r="D252" s="5">
        <f t="shared" si="9"/>
        <v>1314</v>
      </c>
      <c r="E252" s="5">
        <f t="shared" si="9"/>
        <v>1440</v>
      </c>
    </row>
    <row r="253" spans="2:5">
      <c r="B253" s="1">
        <v>189</v>
      </c>
      <c r="C253" s="5">
        <f t="shared" si="9"/>
        <v>2001</v>
      </c>
      <c r="D253" s="5">
        <f t="shared" si="9"/>
        <v>1317</v>
      </c>
      <c r="E253" s="5">
        <f t="shared" si="9"/>
        <v>1445</v>
      </c>
    </row>
    <row r="254" spans="2:5">
      <c r="B254" s="1">
        <v>190</v>
      </c>
      <c r="C254" s="5">
        <f t="shared" si="9"/>
        <v>2010</v>
      </c>
      <c r="D254" s="5">
        <f t="shared" si="9"/>
        <v>1320</v>
      </c>
      <c r="E254" s="5">
        <f t="shared" si="9"/>
        <v>1450</v>
      </c>
    </row>
    <row r="255" spans="2:5">
      <c r="B255" s="1">
        <v>191</v>
      </c>
      <c r="C255" s="5">
        <f t="shared" si="9"/>
        <v>2019</v>
      </c>
      <c r="D255" s="5">
        <f t="shared" si="9"/>
        <v>1323</v>
      </c>
      <c r="E255" s="5">
        <f t="shared" si="9"/>
        <v>1455</v>
      </c>
    </row>
    <row r="256" spans="2:5">
      <c r="B256" s="1">
        <v>192</v>
      </c>
      <c r="C256" s="5">
        <f t="shared" si="9"/>
        <v>2028</v>
      </c>
      <c r="D256" s="5">
        <f t="shared" si="9"/>
        <v>1326</v>
      </c>
      <c r="E256" s="5">
        <f t="shared" si="9"/>
        <v>1460</v>
      </c>
    </row>
    <row r="257" spans="2:5">
      <c r="B257" s="1">
        <v>193</v>
      </c>
      <c r="C257" s="5">
        <f t="shared" si="9"/>
        <v>2037</v>
      </c>
      <c r="D257" s="5">
        <f t="shared" si="9"/>
        <v>1329</v>
      </c>
      <c r="E257" s="5">
        <f t="shared" si="9"/>
        <v>1465</v>
      </c>
    </row>
    <row r="258" spans="2:5">
      <c r="B258" s="1">
        <v>194</v>
      </c>
      <c r="C258" s="5">
        <f t="shared" si="9"/>
        <v>2046</v>
      </c>
      <c r="D258" s="5">
        <f t="shared" si="9"/>
        <v>1332</v>
      </c>
      <c r="E258" s="5">
        <f t="shared" si="9"/>
        <v>1470</v>
      </c>
    </row>
    <row r="259" spans="2:5">
      <c r="B259" s="1">
        <v>195</v>
      </c>
      <c r="C259" s="5">
        <f t="shared" si="9"/>
        <v>2055</v>
      </c>
      <c r="D259" s="5">
        <f t="shared" si="9"/>
        <v>1335</v>
      </c>
      <c r="E259" s="5">
        <f t="shared" si="9"/>
        <v>1475</v>
      </c>
    </row>
    <row r="260" spans="2:5">
      <c r="B260" s="1">
        <v>196</v>
      </c>
      <c r="C260" s="5">
        <f t="shared" si="9"/>
        <v>2064</v>
      </c>
      <c r="D260" s="5">
        <f t="shared" si="9"/>
        <v>1338</v>
      </c>
      <c r="E260" s="5">
        <f t="shared" si="9"/>
        <v>1480</v>
      </c>
    </row>
    <row r="261" spans="2:5">
      <c r="B261" s="1">
        <v>197</v>
      </c>
      <c r="C261" s="5">
        <f t="shared" si="9"/>
        <v>2073</v>
      </c>
      <c r="D261" s="5">
        <f t="shared" si="9"/>
        <v>1341</v>
      </c>
      <c r="E261" s="5">
        <f t="shared" si="9"/>
        <v>1485</v>
      </c>
    </row>
    <row r="262" spans="2:5">
      <c r="B262" s="1">
        <v>198</v>
      </c>
      <c r="C262" s="5">
        <f t="shared" si="9"/>
        <v>2082</v>
      </c>
      <c r="D262" s="5">
        <f t="shared" si="9"/>
        <v>1344</v>
      </c>
      <c r="E262" s="5">
        <f t="shared" si="9"/>
        <v>1490</v>
      </c>
    </row>
    <row r="263" spans="2:5">
      <c r="B263" s="1">
        <v>199</v>
      </c>
      <c r="C263" s="5">
        <f t="shared" si="9"/>
        <v>2091</v>
      </c>
      <c r="D263" s="5">
        <f t="shared" si="9"/>
        <v>1347</v>
      </c>
      <c r="E263" s="5">
        <f t="shared" si="9"/>
        <v>1495</v>
      </c>
    </row>
    <row r="264" spans="2:5">
      <c r="B264" s="1">
        <v>200</v>
      </c>
      <c r="C264" s="5">
        <f t="shared" si="9"/>
        <v>2100</v>
      </c>
      <c r="D264" s="5">
        <f t="shared" si="9"/>
        <v>1350</v>
      </c>
      <c r="E264" s="5">
        <f t="shared" si="9"/>
        <v>1500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31"/>
  <sheetViews>
    <sheetView topLeftCell="A3" workbookViewId="0">
      <selection activeCell="F18" sqref="F18"/>
    </sheetView>
  </sheetViews>
  <sheetFormatPr defaultRowHeight="12.75"/>
  <cols>
    <col min="1" max="1" width="14.42578125" style="2" bestFit="1" customWidth="1"/>
    <col min="2" max="2" width="14.28515625" style="2" bestFit="1" customWidth="1"/>
    <col min="3" max="3" width="8.5703125" style="2" bestFit="1" customWidth="1"/>
    <col min="4" max="4" width="14.85546875" style="2" customWidth="1"/>
    <col min="5" max="5" width="17.5703125" style="2" bestFit="1" customWidth="1"/>
    <col min="6" max="6" width="13.85546875" style="2" customWidth="1"/>
    <col min="7" max="7" width="3.140625" style="2" customWidth="1"/>
    <col min="8" max="16384" width="9.140625" style="2"/>
  </cols>
  <sheetData>
    <row r="1" spans="1:7">
      <c r="A1" s="2" t="s">
        <v>358</v>
      </c>
    </row>
    <row r="3" spans="1:7" s="1" customFormat="1">
      <c r="A3" s="1" t="s">
        <v>6</v>
      </c>
      <c r="E3" s="1" t="s">
        <v>378</v>
      </c>
      <c r="F3" s="1" t="s">
        <v>213</v>
      </c>
    </row>
    <row r="4" spans="1:7" s="1" customFormat="1">
      <c r="B4" s="24" t="s">
        <v>211</v>
      </c>
      <c r="C4" s="24" t="s">
        <v>212</v>
      </c>
      <c r="D4" s="24" t="s">
        <v>213</v>
      </c>
      <c r="E4" s="24" t="s">
        <v>214</v>
      </c>
      <c r="F4" s="24" t="s">
        <v>215</v>
      </c>
      <c r="G4" s="24"/>
    </row>
    <row r="5" spans="1:7">
      <c r="B5" s="24"/>
      <c r="C5" s="25"/>
      <c r="D5" s="25"/>
      <c r="E5" s="25"/>
      <c r="F5" s="25"/>
      <c r="G5" s="25"/>
    </row>
    <row r="6" spans="1:7">
      <c r="B6" s="26">
        <v>400000</v>
      </c>
      <c r="C6" s="26">
        <v>1</v>
      </c>
      <c r="D6" s="23">
        <f t="shared" ref="D6:D17" si="0">(200+(80*C6)+(2*C6*C6))*(B6/C6)</f>
        <v>112800000</v>
      </c>
      <c r="E6" s="23">
        <f t="shared" ref="E6:E17" si="1">D6/C6</f>
        <v>112800000</v>
      </c>
      <c r="F6" s="27" t="s">
        <v>216</v>
      </c>
      <c r="G6" s="27"/>
    </row>
    <row r="7" spans="1:7">
      <c r="B7" s="26">
        <v>400000</v>
      </c>
      <c r="C7" s="26">
        <f t="shared" ref="C7:C17" si="2">C6+1</f>
        <v>2</v>
      </c>
      <c r="D7" s="23">
        <f t="shared" si="0"/>
        <v>73600000</v>
      </c>
      <c r="E7" s="23">
        <f t="shared" si="1"/>
        <v>36800000</v>
      </c>
      <c r="F7" s="23">
        <f>D6-D7</f>
        <v>39200000</v>
      </c>
      <c r="G7" s="23"/>
    </row>
    <row r="8" spans="1:7">
      <c r="B8" s="26">
        <v>400000</v>
      </c>
      <c r="C8" s="26">
        <f t="shared" si="2"/>
        <v>3</v>
      </c>
      <c r="D8" s="23">
        <f t="shared" si="0"/>
        <v>61066666.666666672</v>
      </c>
      <c r="E8" s="23">
        <f t="shared" si="1"/>
        <v>20355555.555555556</v>
      </c>
      <c r="F8" s="23">
        <f t="shared" ref="F8:F17" si="3">D7-D8</f>
        <v>12533333.333333328</v>
      </c>
      <c r="G8" s="23"/>
    </row>
    <row r="9" spans="1:7">
      <c r="B9" s="26">
        <v>400000</v>
      </c>
      <c r="C9" s="26">
        <f t="shared" si="2"/>
        <v>4</v>
      </c>
      <c r="D9" s="23">
        <f t="shared" si="0"/>
        <v>55200000</v>
      </c>
      <c r="E9" s="23">
        <f t="shared" si="1"/>
        <v>13800000</v>
      </c>
      <c r="F9" s="23">
        <f t="shared" si="3"/>
        <v>5866666.6666666716</v>
      </c>
      <c r="G9" s="23"/>
    </row>
    <row r="10" spans="1:7">
      <c r="B10" s="26">
        <v>400000</v>
      </c>
      <c r="C10" s="26">
        <f t="shared" si="2"/>
        <v>5</v>
      </c>
      <c r="D10" s="23">
        <f t="shared" si="0"/>
        <v>52000000</v>
      </c>
      <c r="E10" s="23">
        <f t="shared" si="1"/>
        <v>10400000</v>
      </c>
      <c r="F10" s="23">
        <f t="shared" si="3"/>
        <v>3200000</v>
      </c>
      <c r="G10" s="23"/>
    </row>
    <row r="11" spans="1:7">
      <c r="B11" s="26">
        <v>400000</v>
      </c>
      <c r="C11" s="26">
        <f t="shared" si="2"/>
        <v>6</v>
      </c>
      <c r="D11" s="23">
        <f t="shared" si="0"/>
        <v>50133333.333333336</v>
      </c>
      <c r="E11" s="23">
        <f t="shared" si="1"/>
        <v>8355555.555555556</v>
      </c>
      <c r="F11" s="23">
        <f t="shared" si="3"/>
        <v>1866666.6666666642</v>
      </c>
      <c r="G11" s="23"/>
    </row>
    <row r="12" spans="1:7">
      <c r="B12" s="26">
        <v>400000</v>
      </c>
      <c r="C12" s="26">
        <f t="shared" si="2"/>
        <v>7</v>
      </c>
      <c r="D12" s="23">
        <f t="shared" si="0"/>
        <v>49028571.428571433</v>
      </c>
      <c r="E12" s="23">
        <f t="shared" si="1"/>
        <v>7004081.6326530622</v>
      </c>
      <c r="F12" s="23">
        <f t="shared" si="3"/>
        <v>1104761.904761903</v>
      </c>
      <c r="G12" s="23"/>
    </row>
    <row r="13" spans="1:7">
      <c r="B13" s="26">
        <v>400000</v>
      </c>
      <c r="C13" s="26">
        <f t="shared" si="2"/>
        <v>8</v>
      </c>
      <c r="D13" s="23">
        <f t="shared" si="0"/>
        <v>48400000</v>
      </c>
      <c r="E13" s="23">
        <f t="shared" si="1"/>
        <v>6050000</v>
      </c>
      <c r="F13" s="23">
        <f t="shared" si="3"/>
        <v>628571.42857143283</v>
      </c>
      <c r="G13" s="23"/>
    </row>
    <row r="14" spans="1:7">
      <c r="B14" s="26">
        <v>400000</v>
      </c>
      <c r="C14" s="26">
        <f t="shared" si="2"/>
        <v>9</v>
      </c>
      <c r="D14" s="23">
        <f t="shared" si="0"/>
        <v>48088888.888888888</v>
      </c>
      <c r="E14" s="23">
        <f t="shared" si="1"/>
        <v>5343209.8765432099</v>
      </c>
      <c r="F14" s="23">
        <f t="shared" si="3"/>
        <v>311111.11111111194</v>
      </c>
      <c r="G14" s="23"/>
    </row>
    <row r="15" spans="1:7">
      <c r="B15" s="26">
        <v>400000</v>
      </c>
      <c r="C15" s="26">
        <f t="shared" si="2"/>
        <v>10</v>
      </c>
      <c r="D15" s="23">
        <f t="shared" si="0"/>
        <v>48000000</v>
      </c>
      <c r="E15" s="23">
        <f t="shared" si="1"/>
        <v>4800000</v>
      </c>
      <c r="F15" s="23">
        <f t="shared" si="3"/>
        <v>88888.888888888061</v>
      </c>
      <c r="G15" s="23" t="s">
        <v>360</v>
      </c>
    </row>
    <row r="16" spans="1:7">
      <c r="B16" s="26">
        <v>400000</v>
      </c>
      <c r="C16" s="26">
        <f t="shared" si="2"/>
        <v>11</v>
      </c>
      <c r="D16" s="23">
        <f t="shared" si="0"/>
        <v>48072727.272727266</v>
      </c>
      <c r="E16" s="23">
        <f t="shared" si="1"/>
        <v>4370247.9338842966</v>
      </c>
      <c r="F16" s="23">
        <f t="shared" si="3"/>
        <v>-72727.272727265954</v>
      </c>
      <c r="G16" s="23"/>
    </row>
    <row r="17" spans="1:7">
      <c r="B17" s="26">
        <v>400000</v>
      </c>
      <c r="C17" s="26">
        <f t="shared" si="2"/>
        <v>12</v>
      </c>
      <c r="D17" s="23">
        <f t="shared" si="0"/>
        <v>48266666.666666672</v>
      </c>
      <c r="E17" s="23">
        <f t="shared" si="1"/>
        <v>4022222.2222222225</v>
      </c>
      <c r="F17" s="23">
        <f t="shared" si="3"/>
        <v>-193939.39393940568</v>
      </c>
      <c r="G17" s="23"/>
    </row>
    <row r="18" spans="1:7">
      <c r="B18" s="1"/>
    </row>
    <row r="19" spans="1:7">
      <c r="A19" s="1" t="s">
        <v>7</v>
      </c>
      <c r="B19" s="2" t="s">
        <v>359</v>
      </c>
    </row>
    <row r="20" spans="1:7">
      <c r="A20" s="1"/>
    </row>
    <row r="21" spans="1:7">
      <c r="A21" s="1" t="s">
        <v>42</v>
      </c>
      <c r="B21" s="1" t="s">
        <v>218</v>
      </c>
      <c r="C21" s="2" t="s">
        <v>219</v>
      </c>
      <c r="E21" s="2" t="s">
        <v>220</v>
      </c>
    </row>
    <row r="22" spans="1:7">
      <c r="A22" s="1"/>
      <c r="B22" s="1"/>
    </row>
    <row r="23" spans="1:7">
      <c r="B23" s="1" t="s">
        <v>217</v>
      </c>
      <c r="C23" s="2" t="s">
        <v>222</v>
      </c>
    </row>
    <row r="25" spans="1:7">
      <c r="C25" s="2" t="s">
        <v>221</v>
      </c>
    </row>
    <row r="27" spans="1:7">
      <c r="C27" s="2" t="s">
        <v>223</v>
      </c>
    </row>
    <row r="29" spans="1:7">
      <c r="C29" s="2" t="s">
        <v>224</v>
      </c>
    </row>
    <row r="31" spans="1:7">
      <c r="C31" s="2" t="s">
        <v>225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M668"/>
  <sheetViews>
    <sheetView workbookViewId="0">
      <selection activeCell="B23" sqref="B23:B24"/>
    </sheetView>
  </sheetViews>
  <sheetFormatPr defaultRowHeight="12.75"/>
  <cols>
    <col min="1" max="1" width="9.140625" style="2"/>
    <col min="2" max="2" width="30.42578125" style="2" bestFit="1" customWidth="1"/>
    <col min="3" max="3" width="9.140625" style="2"/>
    <col min="4" max="4" width="8.5703125" style="2" customWidth="1"/>
    <col min="5" max="9" width="9.140625" style="2"/>
    <col min="10" max="13" width="9.140625" style="1"/>
    <col min="14" max="16384" width="9.140625" style="2"/>
  </cols>
  <sheetData>
    <row r="1" spans="1:5">
      <c r="A1" s="2" t="s">
        <v>361</v>
      </c>
    </row>
    <row r="2" spans="1:5">
      <c r="A2" s="1"/>
    </row>
    <row r="3" spans="1:5">
      <c r="A3" s="1" t="s">
        <v>6</v>
      </c>
      <c r="B3" s="2" t="s">
        <v>226</v>
      </c>
      <c r="C3" s="2" t="s">
        <v>227</v>
      </c>
    </row>
    <row r="4" spans="1:5">
      <c r="A4" s="1"/>
      <c r="B4" s="2" t="s">
        <v>228</v>
      </c>
      <c r="C4" s="2" t="s">
        <v>229</v>
      </c>
    </row>
    <row r="5" spans="1:5">
      <c r="A5" s="1"/>
    </row>
    <row r="6" spans="1:5">
      <c r="A6" s="1"/>
      <c r="B6" s="2" t="s">
        <v>230</v>
      </c>
    </row>
    <row r="7" spans="1:5">
      <c r="A7" s="1"/>
      <c r="B7" s="2" t="s">
        <v>231</v>
      </c>
    </row>
    <row r="8" spans="1:5">
      <c r="A8" s="1"/>
    </row>
    <row r="9" spans="1:5">
      <c r="A9" s="1"/>
      <c r="B9" s="2" t="s">
        <v>232</v>
      </c>
    </row>
    <row r="10" spans="1:5">
      <c r="A10" s="1"/>
      <c r="B10" s="2" t="s">
        <v>236</v>
      </c>
    </row>
    <row r="11" spans="1:5">
      <c r="A11" s="1"/>
      <c r="B11" s="2" t="s">
        <v>233</v>
      </c>
    </row>
    <row r="12" spans="1:5">
      <c r="A12" s="1"/>
    </row>
    <row r="13" spans="1:5">
      <c r="A13" s="1"/>
      <c r="B13" s="2" t="s">
        <v>234</v>
      </c>
      <c r="C13" s="2">
        <v>68.569999999999993</v>
      </c>
      <c r="D13" s="2" t="s">
        <v>241</v>
      </c>
      <c r="E13" s="2" t="s">
        <v>242</v>
      </c>
    </row>
    <row r="14" spans="1:5">
      <c r="A14" s="1"/>
      <c r="E14" s="2" t="s">
        <v>244</v>
      </c>
    </row>
    <row r="15" spans="1:5">
      <c r="A15" s="1"/>
    </row>
    <row r="16" spans="1:5">
      <c r="A16" s="1"/>
      <c r="B16" s="2" t="s">
        <v>235</v>
      </c>
    </row>
    <row r="17" spans="1:5">
      <c r="A17" s="1"/>
      <c r="B17" s="2" t="s">
        <v>237</v>
      </c>
    </row>
    <row r="18" spans="1:5">
      <c r="A18" s="1"/>
      <c r="B18" s="2" t="s">
        <v>238</v>
      </c>
    </row>
    <row r="19" spans="1:5">
      <c r="A19" s="1"/>
    </row>
    <row r="20" spans="1:5">
      <c r="A20" s="1"/>
      <c r="B20" s="2" t="s">
        <v>240</v>
      </c>
      <c r="C20" s="2">
        <v>137.13999999999999</v>
      </c>
      <c r="D20" s="2" t="s">
        <v>141</v>
      </c>
      <c r="E20" s="2" t="s">
        <v>243</v>
      </c>
    </row>
    <row r="21" spans="1:5">
      <c r="A21" s="1"/>
      <c r="E21" s="2" t="s">
        <v>250</v>
      </c>
    </row>
    <row r="22" spans="1:5">
      <c r="A22" s="1"/>
    </row>
    <row r="23" spans="1:5">
      <c r="B23" s="2" t="s">
        <v>532</v>
      </c>
    </row>
    <row r="24" spans="1:5">
      <c r="B24" s="2" t="s">
        <v>533</v>
      </c>
    </row>
    <row r="53" spans="1:4">
      <c r="A53" s="1" t="s">
        <v>7</v>
      </c>
      <c r="B53" s="2" t="s">
        <v>239</v>
      </c>
      <c r="C53" s="2">
        <v>68</v>
      </c>
      <c r="D53" s="2" t="s">
        <v>141</v>
      </c>
    </row>
    <row r="54" spans="1:4">
      <c r="A54" s="1"/>
      <c r="B54" s="2" t="s">
        <v>245</v>
      </c>
      <c r="C54" s="2">
        <v>1</v>
      </c>
      <c r="D54" s="2" t="s">
        <v>474</v>
      </c>
    </row>
    <row r="55" spans="1:4">
      <c r="A55" s="1"/>
      <c r="B55" s="2" t="s">
        <v>470</v>
      </c>
      <c r="C55" s="5">
        <f>7*68</f>
        <v>476</v>
      </c>
      <c r="D55" s="5" t="s">
        <v>471</v>
      </c>
    </row>
    <row r="56" spans="1:4">
      <c r="A56" s="1"/>
      <c r="B56" s="2" t="s">
        <v>472</v>
      </c>
      <c r="C56" s="5">
        <f>120*1+5.25*68</f>
        <v>477</v>
      </c>
      <c r="D56" s="5" t="s">
        <v>473</v>
      </c>
    </row>
    <row r="57" spans="1:4">
      <c r="A57" s="1"/>
      <c r="B57" s="2" t="s">
        <v>478</v>
      </c>
      <c r="C57" s="5"/>
      <c r="D57" s="40"/>
    </row>
    <row r="58" spans="1:4">
      <c r="A58" s="1"/>
    </row>
    <row r="59" spans="1:4">
      <c r="A59" s="1" t="s">
        <v>42</v>
      </c>
      <c r="B59" s="2" t="s">
        <v>239</v>
      </c>
      <c r="C59" s="2">
        <v>400</v>
      </c>
      <c r="D59" s="2" t="s">
        <v>141</v>
      </c>
    </row>
    <row r="60" spans="1:4">
      <c r="A60" s="1"/>
      <c r="B60" s="2" t="s">
        <v>245</v>
      </c>
      <c r="C60" s="2">
        <v>2</v>
      </c>
      <c r="D60" s="2" t="s">
        <v>249</v>
      </c>
    </row>
    <row r="61" spans="1:4">
      <c r="B61" s="2" t="s">
        <v>246</v>
      </c>
      <c r="C61" s="5">
        <f>7*C59</f>
        <v>2800</v>
      </c>
      <c r="D61" s="5" t="s">
        <v>475</v>
      </c>
    </row>
    <row r="62" spans="1:4">
      <c r="B62" s="2" t="s">
        <v>247</v>
      </c>
      <c r="C62" s="5">
        <f>120*2+5.25*C59</f>
        <v>2340</v>
      </c>
      <c r="D62" s="5" t="s">
        <v>476</v>
      </c>
    </row>
    <row r="63" spans="1:4">
      <c r="B63" s="2" t="s">
        <v>248</v>
      </c>
      <c r="C63" s="5">
        <f>C61-C62</f>
        <v>460</v>
      </c>
      <c r="D63" s="5" t="s">
        <v>477</v>
      </c>
    </row>
    <row r="66" spans="3:6">
      <c r="C66" s="2" t="s">
        <v>534</v>
      </c>
    </row>
    <row r="67" spans="3:6">
      <c r="C67" s="1" t="s">
        <v>99</v>
      </c>
      <c r="D67" s="1" t="s">
        <v>529</v>
      </c>
      <c r="E67" s="1" t="s">
        <v>530</v>
      </c>
      <c r="F67" s="1" t="s">
        <v>531</v>
      </c>
    </row>
    <row r="68" spans="3:6">
      <c r="C68" s="1">
        <v>0</v>
      </c>
      <c r="D68" s="1">
        <v>1</v>
      </c>
      <c r="E68" s="17">
        <f t="shared" ref="E68:E73" si="0">7*C68</f>
        <v>0</v>
      </c>
      <c r="F68" s="17">
        <f t="shared" ref="F68:F73" si="1">120*D68+5.25*C68</f>
        <v>120</v>
      </c>
    </row>
    <row r="69" spans="3:6">
      <c r="C69" s="1">
        <v>1</v>
      </c>
      <c r="D69" s="1">
        <v>1</v>
      </c>
      <c r="E69" s="17">
        <f t="shared" si="0"/>
        <v>7</v>
      </c>
      <c r="F69" s="17">
        <f t="shared" si="1"/>
        <v>125.25</v>
      </c>
    </row>
    <row r="70" spans="3:6">
      <c r="C70" s="1">
        <v>2</v>
      </c>
      <c r="D70" s="1">
        <v>1</v>
      </c>
      <c r="E70" s="17">
        <f t="shared" si="0"/>
        <v>14</v>
      </c>
      <c r="F70" s="17">
        <f t="shared" si="1"/>
        <v>130.5</v>
      </c>
    </row>
    <row r="71" spans="3:6">
      <c r="C71" s="1">
        <v>3</v>
      </c>
      <c r="D71" s="1">
        <v>1</v>
      </c>
      <c r="E71" s="17">
        <f t="shared" si="0"/>
        <v>21</v>
      </c>
      <c r="F71" s="17">
        <f t="shared" si="1"/>
        <v>135.75</v>
      </c>
    </row>
    <row r="72" spans="3:6">
      <c r="C72" s="1">
        <v>4</v>
      </c>
      <c r="D72" s="1">
        <v>1</v>
      </c>
      <c r="E72" s="17">
        <f t="shared" si="0"/>
        <v>28</v>
      </c>
      <c r="F72" s="17">
        <f t="shared" si="1"/>
        <v>141</v>
      </c>
    </row>
    <row r="73" spans="3:6">
      <c r="C73" s="1">
        <v>5</v>
      </c>
      <c r="D73" s="1">
        <v>1</v>
      </c>
      <c r="E73" s="17">
        <f t="shared" si="0"/>
        <v>35</v>
      </c>
      <c r="F73" s="17">
        <f t="shared" si="1"/>
        <v>146.25</v>
      </c>
    </row>
    <row r="74" spans="3:6">
      <c r="C74" s="1">
        <v>6</v>
      </c>
      <c r="D74" s="1">
        <v>1</v>
      </c>
      <c r="E74" s="17">
        <f t="shared" ref="E74:E85" si="2">7*C74</f>
        <v>42</v>
      </c>
      <c r="F74" s="17">
        <f t="shared" ref="F74:F85" si="3">120*D74+5.25*C74</f>
        <v>151.5</v>
      </c>
    </row>
    <row r="75" spans="3:6">
      <c r="C75" s="1">
        <v>7</v>
      </c>
      <c r="D75" s="1">
        <v>1</v>
      </c>
      <c r="E75" s="17">
        <f t="shared" si="2"/>
        <v>49</v>
      </c>
      <c r="F75" s="17">
        <f t="shared" si="3"/>
        <v>156.75</v>
      </c>
    </row>
    <row r="76" spans="3:6">
      <c r="C76" s="1">
        <v>8</v>
      </c>
      <c r="D76" s="1">
        <v>1</v>
      </c>
      <c r="E76" s="17">
        <f t="shared" si="2"/>
        <v>56</v>
      </c>
      <c r="F76" s="17">
        <f t="shared" si="3"/>
        <v>162</v>
      </c>
    </row>
    <row r="77" spans="3:6">
      <c r="C77" s="1">
        <v>9</v>
      </c>
      <c r="D77" s="1">
        <v>1</v>
      </c>
      <c r="E77" s="17">
        <f t="shared" si="2"/>
        <v>63</v>
      </c>
      <c r="F77" s="17">
        <f t="shared" si="3"/>
        <v>167.25</v>
      </c>
    </row>
    <row r="78" spans="3:6">
      <c r="C78" s="1">
        <v>10</v>
      </c>
      <c r="D78" s="1">
        <v>1</v>
      </c>
      <c r="E78" s="17">
        <f t="shared" si="2"/>
        <v>70</v>
      </c>
      <c r="F78" s="17">
        <f t="shared" si="3"/>
        <v>172.5</v>
      </c>
    </row>
    <row r="79" spans="3:6">
      <c r="C79" s="1">
        <v>11</v>
      </c>
      <c r="D79" s="1">
        <v>1</v>
      </c>
      <c r="E79" s="17">
        <f t="shared" si="2"/>
        <v>77</v>
      </c>
      <c r="F79" s="17">
        <f t="shared" si="3"/>
        <v>177.75</v>
      </c>
    </row>
    <row r="80" spans="3:6">
      <c r="C80" s="1">
        <v>12</v>
      </c>
      <c r="D80" s="1">
        <v>1</v>
      </c>
      <c r="E80" s="17">
        <f t="shared" si="2"/>
        <v>84</v>
      </c>
      <c r="F80" s="17">
        <f t="shared" si="3"/>
        <v>183</v>
      </c>
    </row>
    <row r="81" spans="3:6">
      <c r="C81" s="1">
        <v>13</v>
      </c>
      <c r="D81" s="1">
        <v>1</v>
      </c>
      <c r="E81" s="17">
        <f t="shared" si="2"/>
        <v>91</v>
      </c>
      <c r="F81" s="17">
        <f t="shared" si="3"/>
        <v>188.25</v>
      </c>
    </row>
    <row r="82" spans="3:6">
      <c r="C82" s="1">
        <v>14</v>
      </c>
      <c r="D82" s="1">
        <v>1</v>
      </c>
      <c r="E82" s="17">
        <f t="shared" si="2"/>
        <v>98</v>
      </c>
      <c r="F82" s="17">
        <f t="shared" si="3"/>
        <v>193.5</v>
      </c>
    </row>
    <row r="83" spans="3:6">
      <c r="C83" s="1">
        <v>15</v>
      </c>
      <c r="D83" s="1">
        <v>1</v>
      </c>
      <c r="E83" s="17">
        <f t="shared" si="2"/>
        <v>105</v>
      </c>
      <c r="F83" s="17">
        <f t="shared" si="3"/>
        <v>198.75</v>
      </c>
    </row>
    <row r="84" spans="3:6">
      <c r="C84" s="1">
        <v>16</v>
      </c>
      <c r="D84" s="1">
        <v>1</v>
      </c>
      <c r="E84" s="17">
        <f t="shared" si="2"/>
        <v>112</v>
      </c>
      <c r="F84" s="17">
        <f t="shared" si="3"/>
        <v>204</v>
      </c>
    </row>
    <row r="85" spans="3:6">
      <c r="C85" s="1">
        <v>17</v>
      </c>
      <c r="D85" s="1">
        <v>1</v>
      </c>
      <c r="E85" s="17">
        <f t="shared" si="2"/>
        <v>119</v>
      </c>
      <c r="F85" s="17">
        <f t="shared" si="3"/>
        <v>209.25</v>
      </c>
    </row>
    <row r="86" spans="3:6">
      <c r="C86" s="1">
        <v>18</v>
      </c>
      <c r="D86" s="1">
        <v>1</v>
      </c>
      <c r="E86" s="17">
        <f t="shared" ref="E86:E149" si="4">7*C86</f>
        <v>126</v>
      </c>
      <c r="F86" s="17">
        <f t="shared" ref="F86:F149" si="5">120*D86+5.25*C86</f>
        <v>214.5</v>
      </c>
    </row>
    <row r="87" spans="3:6">
      <c r="C87" s="1">
        <v>19</v>
      </c>
      <c r="D87" s="1">
        <v>1</v>
      </c>
      <c r="E87" s="17">
        <f t="shared" si="4"/>
        <v>133</v>
      </c>
      <c r="F87" s="17">
        <f t="shared" si="5"/>
        <v>219.75</v>
      </c>
    </row>
    <row r="88" spans="3:6">
      <c r="C88" s="1">
        <v>20</v>
      </c>
      <c r="D88" s="1">
        <v>1</v>
      </c>
      <c r="E88" s="17">
        <f t="shared" si="4"/>
        <v>140</v>
      </c>
      <c r="F88" s="17">
        <f t="shared" si="5"/>
        <v>225</v>
      </c>
    </row>
    <row r="89" spans="3:6">
      <c r="C89" s="1">
        <v>21</v>
      </c>
      <c r="D89" s="1">
        <v>1</v>
      </c>
      <c r="E89" s="17">
        <f t="shared" si="4"/>
        <v>147</v>
      </c>
      <c r="F89" s="17">
        <f t="shared" si="5"/>
        <v>230.25</v>
      </c>
    </row>
    <row r="90" spans="3:6">
      <c r="C90" s="1">
        <v>22</v>
      </c>
      <c r="D90" s="1">
        <v>1</v>
      </c>
      <c r="E90" s="17">
        <f t="shared" si="4"/>
        <v>154</v>
      </c>
      <c r="F90" s="17">
        <f t="shared" si="5"/>
        <v>235.5</v>
      </c>
    </row>
    <row r="91" spans="3:6">
      <c r="C91" s="1">
        <v>23</v>
      </c>
      <c r="D91" s="1">
        <v>1</v>
      </c>
      <c r="E91" s="17">
        <f t="shared" si="4"/>
        <v>161</v>
      </c>
      <c r="F91" s="17">
        <f t="shared" si="5"/>
        <v>240.75</v>
      </c>
    </row>
    <row r="92" spans="3:6">
      <c r="C92" s="1">
        <v>24</v>
      </c>
      <c r="D92" s="1">
        <v>1</v>
      </c>
      <c r="E92" s="17">
        <f t="shared" si="4"/>
        <v>168</v>
      </c>
      <c r="F92" s="17">
        <f t="shared" si="5"/>
        <v>246</v>
      </c>
    </row>
    <row r="93" spans="3:6">
      <c r="C93" s="1">
        <v>25</v>
      </c>
      <c r="D93" s="1">
        <v>1</v>
      </c>
      <c r="E93" s="17">
        <f t="shared" si="4"/>
        <v>175</v>
      </c>
      <c r="F93" s="17">
        <f t="shared" si="5"/>
        <v>251.25</v>
      </c>
    </row>
    <row r="94" spans="3:6">
      <c r="C94" s="1">
        <v>26</v>
      </c>
      <c r="D94" s="1">
        <v>1</v>
      </c>
      <c r="E94" s="17">
        <f t="shared" si="4"/>
        <v>182</v>
      </c>
      <c r="F94" s="17">
        <f t="shared" si="5"/>
        <v>256.5</v>
      </c>
    </row>
    <row r="95" spans="3:6">
      <c r="C95" s="1">
        <v>27</v>
      </c>
      <c r="D95" s="1">
        <v>1</v>
      </c>
      <c r="E95" s="17">
        <f t="shared" si="4"/>
        <v>189</v>
      </c>
      <c r="F95" s="17">
        <f t="shared" si="5"/>
        <v>261.75</v>
      </c>
    </row>
    <row r="96" spans="3:6">
      <c r="C96" s="1">
        <v>28</v>
      </c>
      <c r="D96" s="1">
        <v>1</v>
      </c>
      <c r="E96" s="17">
        <f t="shared" si="4"/>
        <v>196</v>
      </c>
      <c r="F96" s="17">
        <f t="shared" si="5"/>
        <v>267</v>
      </c>
    </row>
    <row r="97" spans="3:6">
      <c r="C97" s="1">
        <v>29</v>
      </c>
      <c r="D97" s="1">
        <v>1</v>
      </c>
      <c r="E97" s="17">
        <f t="shared" si="4"/>
        <v>203</v>
      </c>
      <c r="F97" s="17">
        <f t="shared" si="5"/>
        <v>272.25</v>
      </c>
    </row>
    <row r="98" spans="3:6">
      <c r="C98" s="1">
        <v>30</v>
      </c>
      <c r="D98" s="1">
        <v>1</v>
      </c>
      <c r="E98" s="17">
        <f t="shared" si="4"/>
        <v>210</v>
      </c>
      <c r="F98" s="17">
        <f t="shared" si="5"/>
        <v>277.5</v>
      </c>
    </row>
    <row r="99" spans="3:6">
      <c r="C99" s="1">
        <v>31</v>
      </c>
      <c r="D99" s="1">
        <v>1</v>
      </c>
      <c r="E99" s="17">
        <f t="shared" si="4"/>
        <v>217</v>
      </c>
      <c r="F99" s="17">
        <f t="shared" si="5"/>
        <v>282.75</v>
      </c>
    </row>
    <row r="100" spans="3:6">
      <c r="C100" s="1">
        <v>32</v>
      </c>
      <c r="D100" s="1">
        <v>1</v>
      </c>
      <c r="E100" s="17">
        <f t="shared" si="4"/>
        <v>224</v>
      </c>
      <c r="F100" s="17">
        <f t="shared" si="5"/>
        <v>288</v>
      </c>
    </row>
    <row r="101" spans="3:6">
      <c r="C101" s="1">
        <v>33</v>
      </c>
      <c r="D101" s="1">
        <v>1</v>
      </c>
      <c r="E101" s="17">
        <f t="shared" si="4"/>
        <v>231</v>
      </c>
      <c r="F101" s="17">
        <f t="shared" si="5"/>
        <v>293.25</v>
      </c>
    </row>
    <row r="102" spans="3:6">
      <c r="C102" s="1">
        <v>34</v>
      </c>
      <c r="D102" s="1">
        <v>1</v>
      </c>
      <c r="E102" s="17">
        <f t="shared" si="4"/>
        <v>238</v>
      </c>
      <c r="F102" s="17">
        <f t="shared" si="5"/>
        <v>298.5</v>
      </c>
    </row>
    <row r="103" spans="3:6">
      <c r="C103" s="1">
        <v>35</v>
      </c>
      <c r="D103" s="1">
        <v>1</v>
      </c>
      <c r="E103" s="17">
        <f t="shared" si="4"/>
        <v>245</v>
      </c>
      <c r="F103" s="17">
        <f t="shared" si="5"/>
        <v>303.75</v>
      </c>
    </row>
    <row r="104" spans="3:6">
      <c r="C104" s="1">
        <v>36</v>
      </c>
      <c r="D104" s="1">
        <v>1</v>
      </c>
      <c r="E104" s="17">
        <f t="shared" si="4"/>
        <v>252</v>
      </c>
      <c r="F104" s="17">
        <f t="shared" si="5"/>
        <v>309</v>
      </c>
    </row>
    <row r="105" spans="3:6">
      <c r="C105" s="1">
        <v>37</v>
      </c>
      <c r="D105" s="1">
        <v>1</v>
      </c>
      <c r="E105" s="17">
        <f t="shared" si="4"/>
        <v>259</v>
      </c>
      <c r="F105" s="17">
        <f t="shared" si="5"/>
        <v>314.25</v>
      </c>
    </row>
    <row r="106" spans="3:6">
      <c r="C106" s="1">
        <v>38</v>
      </c>
      <c r="D106" s="1">
        <v>1</v>
      </c>
      <c r="E106" s="17">
        <f t="shared" si="4"/>
        <v>266</v>
      </c>
      <c r="F106" s="17">
        <f t="shared" si="5"/>
        <v>319.5</v>
      </c>
    </row>
    <row r="107" spans="3:6">
      <c r="C107" s="1">
        <v>39</v>
      </c>
      <c r="D107" s="1">
        <v>1</v>
      </c>
      <c r="E107" s="17">
        <f t="shared" si="4"/>
        <v>273</v>
      </c>
      <c r="F107" s="17">
        <f t="shared" si="5"/>
        <v>324.75</v>
      </c>
    </row>
    <row r="108" spans="3:6">
      <c r="C108" s="1">
        <v>40</v>
      </c>
      <c r="D108" s="1">
        <v>1</v>
      </c>
      <c r="E108" s="17">
        <f t="shared" si="4"/>
        <v>280</v>
      </c>
      <c r="F108" s="17">
        <f t="shared" si="5"/>
        <v>330</v>
      </c>
    </row>
    <row r="109" spans="3:6">
      <c r="C109" s="1">
        <v>41</v>
      </c>
      <c r="D109" s="1">
        <v>1</v>
      </c>
      <c r="E109" s="17">
        <f t="shared" si="4"/>
        <v>287</v>
      </c>
      <c r="F109" s="17">
        <f t="shared" si="5"/>
        <v>335.25</v>
      </c>
    </row>
    <row r="110" spans="3:6">
      <c r="C110" s="1">
        <v>42</v>
      </c>
      <c r="D110" s="1">
        <v>1</v>
      </c>
      <c r="E110" s="17">
        <f t="shared" si="4"/>
        <v>294</v>
      </c>
      <c r="F110" s="17">
        <f t="shared" si="5"/>
        <v>340.5</v>
      </c>
    </row>
    <row r="111" spans="3:6">
      <c r="C111" s="1">
        <v>43</v>
      </c>
      <c r="D111" s="1">
        <v>1</v>
      </c>
      <c r="E111" s="17">
        <f t="shared" si="4"/>
        <v>301</v>
      </c>
      <c r="F111" s="17">
        <f t="shared" si="5"/>
        <v>345.75</v>
      </c>
    </row>
    <row r="112" spans="3:6">
      <c r="C112" s="1">
        <v>44</v>
      </c>
      <c r="D112" s="1">
        <v>1</v>
      </c>
      <c r="E112" s="17">
        <f t="shared" si="4"/>
        <v>308</v>
      </c>
      <c r="F112" s="17">
        <f t="shared" si="5"/>
        <v>351</v>
      </c>
    </row>
    <row r="113" spans="3:6">
      <c r="C113" s="1">
        <v>45</v>
      </c>
      <c r="D113" s="1">
        <v>1</v>
      </c>
      <c r="E113" s="17">
        <f t="shared" si="4"/>
        <v>315</v>
      </c>
      <c r="F113" s="17">
        <f t="shared" si="5"/>
        <v>356.25</v>
      </c>
    </row>
    <row r="114" spans="3:6">
      <c r="C114" s="1">
        <v>46</v>
      </c>
      <c r="D114" s="1">
        <v>1</v>
      </c>
      <c r="E114" s="17">
        <f t="shared" si="4"/>
        <v>322</v>
      </c>
      <c r="F114" s="17">
        <f t="shared" si="5"/>
        <v>361.5</v>
      </c>
    </row>
    <row r="115" spans="3:6">
      <c r="C115" s="1">
        <v>47</v>
      </c>
      <c r="D115" s="1">
        <v>1</v>
      </c>
      <c r="E115" s="17">
        <f t="shared" si="4"/>
        <v>329</v>
      </c>
      <c r="F115" s="17">
        <f t="shared" si="5"/>
        <v>366.75</v>
      </c>
    </row>
    <row r="116" spans="3:6">
      <c r="C116" s="1">
        <v>48</v>
      </c>
      <c r="D116" s="1">
        <v>1</v>
      </c>
      <c r="E116" s="17">
        <f t="shared" si="4"/>
        <v>336</v>
      </c>
      <c r="F116" s="17">
        <f t="shared" si="5"/>
        <v>372</v>
      </c>
    </row>
    <row r="117" spans="3:6">
      <c r="C117" s="1">
        <v>49</v>
      </c>
      <c r="D117" s="1">
        <v>1</v>
      </c>
      <c r="E117" s="17">
        <f t="shared" si="4"/>
        <v>343</v>
      </c>
      <c r="F117" s="17">
        <f t="shared" si="5"/>
        <v>377.25</v>
      </c>
    </row>
    <row r="118" spans="3:6">
      <c r="C118" s="1">
        <v>50</v>
      </c>
      <c r="D118" s="1">
        <v>1</v>
      </c>
      <c r="E118" s="17">
        <f t="shared" si="4"/>
        <v>350</v>
      </c>
      <c r="F118" s="17">
        <f t="shared" si="5"/>
        <v>382.5</v>
      </c>
    </row>
    <row r="119" spans="3:6">
      <c r="C119" s="1">
        <v>51</v>
      </c>
      <c r="D119" s="1">
        <v>1</v>
      </c>
      <c r="E119" s="17">
        <f t="shared" si="4"/>
        <v>357</v>
      </c>
      <c r="F119" s="17">
        <f t="shared" si="5"/>
        <v>387.75</v>
      </c>
    </row>
    <row r="120" spans="3:6">
      <c r="C120" s="1">
        <v>52</v>
      </c>
      <c r="D120" s="1">
        <v>1</v>
      </c>
      <c r="E120" s="17">
        <f t="shared" si="4"/>
        <v>364</v>
      </c>
      <c r="F120" s="17">
        <f t="shared" si="5"/>
        <v>393</v>
      </c>
    </row>
    <row r="121" spans="3:6">
      <c r="C121" s="1">
        <v>53</v>
      </c>
      <c r="D121" s="1">
        <v>1</v>
      </c>
      <c r="E121" s="17">
        <f t="shared" si="4"/>
        <v>371</v>
      </c>
      <c r="F121" s="17">
        <f t="shared" si="5"/>
        <v>398.25</v>
      </c>
    </row>
    <row r="122" spans="3:6">
      <c r="C122" s="1">
        <v>54</v>
      </c>
      <c r="D122" s="1">
        <v>1</v>
      </c>
      <c r="E122" s="17">
        <f t="shared" si="4"/>
        <v>378</v>
      </c>
      <c r="F122" s="17">
        <f t="shared" si="5"/>
        <v>403.5</v>
      </c>
    </row>
    <row r="123" spans="3:6">
      <c r="C123" s="1">
        <v>55</v>
      </c>
      <c r="D123" s="1">
        <v>1</v>
      </c>
      <c r="E123" s="17">
        <f t="shared" si="4"/>
        <v>385</v>
      </c>
      <c r="F123" s="17">
        <f t="shared" si="5"/>
        <v>408.75</v>
      </c>
    </row>
    <row r="124" spans="3:6">
      <c r="C124" s="1">
        <v>56</v>
      </c>
      <c r="D124" s="1">
        <v>1</v>
      </c>
      <c r="E124" s="17">
        <f t="shared" si="4"/>
        <v>392</v>
      </c>
      <c r="F124" s="17">
        <f t="shared" si="5"/>
        <v>414</v>
      </c>
    </row>
    <row r="125" spans="3:6">
      <c r="C125" s="1">
        <v>57</v>
      </c>
      <c r="D125" s="1">
        <v>1</v>
      </c>
      <c r="E125" s="17">
        <f t="shared" si="4"/>
        <v>399</v>
      </c>
      <c r="F125" s="17">
        <f t="shared" si="5"/>
        <v>419.25</v>
      </c>
    </row>
    <row r="126" spans="3:6">
      <c r="C126" s="1">
        <v>58</v>
      </c>
      <c r="D126" s="1">
        <v>1</v>
      </c>
      <c r="E126" s="17">
        <f t="shared" si="4"/>
        <v>406</v>
      </c>
      <c r="F126" s="17">
        <f t="shared" si="5"/>
        <v>424.5</v>
      </c>
    </row>
    <row r="127" spans="3:6">
      <c r="C127" s="1">
        <v>59</v>
      </c>
      <c r="D127" s="1">
        <v>1</v>
      </c>
      <c r="E127" s="17">
        <f t="shared" si="4"/>
        <v>413</v>
      </c>
      <c r="F127" s="17">
        <f t="shared" si="5"/>
        <v>429.75</v>
      </c>
    </row>
    <row r="128" spans="3:6">
      <c r="C128" s="1">
        <v>60</v>
      </c>
      <c r="D128" s="1">
        <v>1</v>
      </c>
      <c r="E128" s="17">
        <f t="shared" si="4"/>
        <v>420</v>
      </c>
      <c r="F128" s="17">
        <f t="shared" si="5"/>
        <v>435</v>
      </c>
    </row>
    <row r="129" spans="3:6">
      <c r="C129" s="1">
        <v>61</v>
      </c>
      <c r="D129" s="1">
        <v>1</v>
      </c>
      <c r="E129" s="17">
        <f t="shared" si="4"/>
        <v>427</v>
      </c>
      <c r="F129" s="17">
        <f t="shared" si="5"/>
        <v>440.25</v>
      </c>
    </row>
    <row r="130" spans="3:6">
      <c r="C130" s="1">
        <v>62</v>
      </c>
      <c r="D130" s="1">
        <v>1</v>
      </c>
      <c r="E130" s="17">
        <f t="shared" si="4"/>
        <v>434</v>
      </c>
      <c r="F130" s="17">
        <f t="shared" si="5"/>
        <v>445.5</v>
      </c>
    </row>
    <row r="131" spans="3:6">
      <c r="C131" s="1">
        <v>63</v>
      </c>
      <c r="D131" s="1">
        <v>1</v>
      </c>
      <c r="E131" s="17">
        <f t="shared" si="4"/>
        <v>441</v>
      </c>
      <c r="F131" s="17">
        <f t="shared" si="5"/>
        <v>450.75</v>
      </c>
    </row>
    <row r="132" spans="3:6">
      <c r="C132" s="1">
        <v>64</v>
      </c>
      <c r="D132" s="1">
        <v>1</v>
      </c>
      <c r="E132" s="17">
        <f t="shared" si="4"/>
        <v>448</v>
      </c>
      <c r="F132" s="17">
        <f t="shared" si="5"/>
        <v>456</v>
      </c>
    </row>
    <row r="133" spans="3:6">
      <c r="C133" s="1">
        <v>65</v>
      </c>
      <c r="D133" s="1">
        <v>1</v>
      </c>
      <c r="E133" s="17">
        <f t="shared" si="4"/>
        <v>455</v>
      </c>
      <c r="F133" s="17">
        <f t="shared" si="5"/>
        <v>461.25</v>
      </c>
    </row>
    <row r="134" spans="3:6">
      <c r="C134" s="1">
        <v>66</v>
      </c>
      <c r="D134" s="1">
        <v>1</v>
      </c>
      <c r="E134" s="17">
        <f t="shared" si="4"/>
        <v>462</v>
      </c>
      <c r="F134" s="17">
        <f t="shared" si="5"/>
        <v>466.5</v>
      </c>
    </row>
    <row r="135" spans="3:6">
      <c r="C135" s="1">
        <v>67</v>
      </c>
      <c r="D135" s="1">
        <v>1</v>
      </c>
      <c r="E135" s="17">
        <f t="shared" si="4"/>
        <v>469</v>
      </c>
      <c r="F135" s="17">
        <f t="shared" si="5"/>
        <v>471.75</v>
      </c>
    </row>
    <row r="136" spans="3:6">
      <c r="C136" s="1">
        <v>68</v>
      </c>
      <c r="D136" s="1">
        <v>1</v>
      </c>
      <c r="E136" s="17">
        <f t="shared" si="4"/>
        <v>476</v>
      </c>
      <c r="F136" s="17">
        <f t="shared" si="5"/>
        <v>477</v>
      </c>
    </row>
    <row r="137" spans="3:6">
      <c r="C137" s="1">
        <v>69</v>
      </c>
      <c r="D137" s="1">
        <v>1</v>
      </c>
      <c r="E137" s="17">
        <f t="shared" si="4"/>
        <v>483</v>
      </c>
      <c r="F137" s="17">
        <f t="shared" si="5"/>
        <v>482.25</v>
      </c>
    </row>
    <row r="138" spans="3:6">
      <c r="C138" s="1">
        <v>70</v>
      </c>
      <c r="D138" s="1">
        <v>1</v>
      </c>
      <c r="E138" s="17">
        <f t="shared" si="4"/>
        <v>490</v>
      </c>
      <c r="F138" s="17">
        <f t="shared" si="5"/>
        <v>487.5</v>
      </c>
    </row>
    <row r="139" spans="3:6">
      <c r="C139" s="1">
        <v>71</v>
      </c>
      <c r="D139" s="1">
        <v>1</v>
      </c>
      <c r="E139" s="17">
        <f t="shared" si="4"/>
        <v>497</v>
      </c>
      <c r="F139" s="17">
        <f t="shared" si="5"/>
        <v>492.75</v>
      </c>
    </row>
    <row r="140" spans="3:6">
      <c r="C140" s="1">
        <v>72</v>
      </c>
      <c r="D140" s="1">
        <v>1</v>
      </c>
      <c r="E140" s="17">
        <f t="shared" si="4"/>
        <v>504</v>
      </c>
      <c r="F140" s="17">
        <f t="shared" si="5"/>
        <v>498</v>
      </c>
    </row>
    <row r="141" spans="3:6">
      <c r="C141" s="1">
        <v>73</v>
      </c>
      <c r="D141" s="1">
        <v>1</v>
      </c>
      <c r="E141" s="17">
        <f t="shared" si="4"/>
        <v>511</v>
      </c>
      <c r="F141" s="17">
        <f t="shared" si="5"/>
        <v>503.25</v>
      </c>
    </row>
    <row r="142" spans="3:6">
      <c r="C142" s="1">
        <v>74</v>
      </c>
      <c r="D142" s="1">
        <v>1</v>
      </c>
      <c r="E142" s="17">
        <f t="shared" si="4"/>
        <v>518</v>
      </c>
      <c r="F142" s="17">
        <f t="shared" si="5"/>
        <v>508.5</v>
      </c>
    </row>
    <row r="143" spans="3:6">
      <c r="C143" s="1">
        <v>75</v>
      </c>
      <c r="D143" s="1">
        <v>1</v>
      </c>
      <c r="E143" s="17">
        <f t="shared" si="4"/>
        <v>525</v>
      </c>
      <c r="F143" s="17">
        <f t="shared" si="5"/>
        <v>513.75</v>
      </c>
    </row>
    <row r="144" spans="3:6">
      <c r="C144" s="1">
        <v>76</v>
      </c>
      <c r="D144" s="1">
        <v>1</v>
      </c>
      <c r="E144" s="17">
        <f t="shared" si="4"/>
        <v>532</v>
      </c>
      <c r="F144" s="17">
        <f t="shared" si="5"/>
        <v>519</v>
      </c>
    </row>
    <row r="145" spans="3:6">
      <c r="C145" s="1">
        <v>77</v>
      </c>
      <c r="D145" s="1">
        <v>1</v>
      </c>
      <c r="E145" s="17">
        <f t="shared" si="4"/>
        <v>539</v>
      </c>
      <c r="F145" s="17">
        <f t="shared" si="5"/>
        <v>524.25</v>
      </c>
    </row>
    <row r="146" spans="3:6">
      <c r="C146" s="1">
        <v>78</v>
      </c>
      <c r="D146" s="1">
        <v>1</v>
      </c>
      <c r="E146" s="17">
        <f t="shared" si="4"/>
        <v>546</v>
      </c>
      <c r="F146" s="17">
        <f t="shared" si="5"/>
        <v>529.5</v>
      </c>
    </row>
    <row r="147" spans="3:6">
      <c r="C147" s="1">
        <v>79</v>
      </c>
      <c r="D147" s="1">
        <v>1</v>
      </c>
      <c r="E147" s="17">
        <f t="shared" si="4"/>
        <v>553</v>
      </c>
      <c r="F147" s="17">
        <f t="shared" si="5"/>
        <v>534.75</v>
      </c>
    </row>
    <row r="148" spans="3:6">
      <c r="C148" s="1">
        <v>80</v>
      </c>
      <c r="D148" s="1">
        <v>1</v>
      </c>
      <c r="E148" s="17">
        <f t="shared" si="4"/>
        <v>560</v>
      </c>
      <c r="F148" s="17">
        <f t="shared" si="5"/>
        <v>540</v>
      </c>
    </row>
    <row r="149" spans="3:6">
      <c r="C149" s="1">
        <v>81</v>
      </c>
      <c r="D149" s="1">
        <v>1</v>
      </c>
      <c r="E149" s="17">
        <f t="shared" si="4"/>
        <v>567</v>
      </c>
      <c r="F149" s="17">
        <f t="shared" si="5"/>
        <v>545.25</v>
      </c>
    </row>
    <row r="150" spans="3:6">
      <c r="C150" s="1">
        <v>82</v>
      </c>
      <c r="D150" s="1">
        <v>1</v>
      </c>
      <c r="E150" s="17">
        <f t="shared" ref="E150:E213" si="6">7*C150</f>
        <v>574</v>
      </c>
      <c r="F150" s="17">
        <f t="shared" ref="F150:F213" si="7">120*D150+5.25*C150</f>
        <v>550.5</v>
      </c>
    </row>
    <row r="151" spans="3:6">
      <c r="C151" s="1">
        <v>83</v>
      </c>
      <c r="D151" s="1">
        <v>1</v>
      </c>
      <c r="E151" s="17">
        <f t="shared" si="6"/>
        <v>581</v>
      </c>
      <c r="F151" s="17">
        <f t="shared" si="7"/>
        <v>555.75</v>
      </c>
    </row>
    <row r="152" spans="3:6">
      <c r="C152" s="1">
        <v>84</v>
      </c>
      <c r="D152" s="1">
        <v>1</v>
      </c>
      <c r="E152" s="17">
        <f t="shared" si="6"/>
        <v>588</v>
      </c>
      <c r="F152" s="17">
        <f t="shared" si="7"/>
        <v>561</v>
      </c>
    </row>
    <row r="153" spans="3:6">
      <c r="C153" s="1">
        <v>85</v>
      </c>
      <c r="D153" s="1">
        <v>1</v>
      </c>
      <c r="E153" s="17">
        <f t="shared" si="6"/>
        <v>595</v>
      </c>
      <c r="F153" s="17">
        <f t="shared" si="7"/>
        <v>566.25</v>
      </c>
    </row>
    <row r="154" spans="3:6">
      <c r="C154" s="1">
        <v>86</v>
      </c>
      <c r="D154" s="1">
        <v>1</v>
      </c>
      <c r="E154" s="17">
        <f t="shared" si="6"/>
        <v>602</v>
      </c>
      <c r="F154" s="17">
        <f t="shared" si="7"/>
        <v>571.5</v>
      </c>
    </row>
    <row r="155" spans="3:6">
      <c r="C155" s="1">
        <v>87</v>
      </c>
      <c r="D155" s="1">
        <v>1</v>
      </c>
      <c r="E155" s="17">
        <f t="shared" si="6"/>
        <v>609</v>
      </c>
      <c r="F155" s="17">
        <f t="shared" si="7"/>
        <v>576.75</v>
      </c>
    </row>
    <row r="156" spans="3:6">
      <c r="C156" s="1">
        <v>88</v>
      </c>
      <c r="D156" s="1">
        <v>1</v>
      </c>
      <c r="E156" s="17">
        <f t="shared" si="6"/>
        <v>616</v>
      </c>
      <c r="F156" s="17">
        <f t="shared" si="7"/>
        <v>582</v>
      </c>
    </row>
    <row r="157" spans="3:6">
      <c r="C157" s="1">
        <v>89</v>
      </c>
      <c r="D157" s="1">
        <v>1</v>
      </c>
      <c r="E157" s="17">
        <f t="shared" si="6"/>
        <v>623</v>
      </c>
      <c r="F157" s="17">
        <f t="shared" si="7"/>
        <v>587.25</v>
      </c>
    </row>
    <row r="158" spans="3:6">
      <c r="C158" s="1">
        <v>90</v>
      </c>
      <c r="D158" s="1">
        <v>1</v>
      </c>
      <c r="E158" s="17">
        <f t="shared" si="6"/>
        <v>630</v>
      </c>
      <c r="F158" s="17">
        <f t="shared" si="7"/>
        <v>592.5</v>
      </c>
    </row>
    <row r="159" spans="3:6">
      <c r="C159" s="1">
        <v>91</v>
      </c>
      <c r="D159" s="1">
        <v>1</v>
      </c>
      <c r="E159" s="17">
        <f t="shared" si="6"/>
        <v>637</v>
      </c>
      <c r="F159" s="17">
        <f t="shared" si="7"/>
        <v>597.75</v>
      </c>
    </row>
    <row r="160" spans="3:6">
      <c r="C160" s="1">
        <v>92</v>
      </c>
      <c r="D160" s="1">
        <v>1</v>
      </c>
      <c r="E160" s="17">
        <f t="shared" si="6"/>
        <v>644</v>
      </c>
      <c r="F160" s="17">
        <f t="shared" si="7"/>
        <v>603</v>
      </c>
    </row>
    <row r="161" spans="3:6">
      <c r="C161" s="1">
        <v>93</v>
      </c>
      <c r="D161" s="1">
        <v>1</v>
      </c>
      <c r="E161" s="17">
        <f t="shared" si="6"/>
        <v>651</v>
      </c>
      <c r="F161" s="17">
        <f t="shared" si="7"/>
        <v>608.25</v>
      </c>
    </row>
    <row r="162" spans="3:6">
      <c r="C162" s="1">
        <v>94</v>
      </c>
      <c r="D162" s="1">
        <v>1</v>
      </c>
      <c r="E162" s="17">
        <f t="shared" si="6"/>
        <v>658</v>
      </c>
      <c r="F162" s="17">
        <f t="shared" si="7"/>
        <v>613.5</v>
      </c>
    </row>
    <row r="163" spans="3:6">
      <c r="C163" s="1">
        <v>95</v>
      </c>
      <c r="D163" s="1">
        <v>1</v>
      </c>
      <c r="E163" s="17">
        <f t="shared" si="6"/>
        <v>665</v>
      </c>
      <c r="F163" s="17">
        <f t="shared" si="7"/>
        <v>618.75</v>
      </c>
    </row>
    <row r="164" spans="3:6">
      <c r="C164" s="1">
        <v>96</v>
      </c>
      <c r="D164" s="1">
        <v>1</v>
      </c>
      <c r="E164" s="17">
        <f t="shared" si="6"/>
        <v>672</v>
      </c>
      <c r="F164" s="17">
        <f t="shared" si="7"/>
        <v>624</v>
      </c>
    </row>
    <row r="165" spans="3:6">
      <c r="C165" s="1">
        <v>97</v>
      </c>
      <c r="D165" s="1">
        <v>1</v>
      </c>
      <c r="E165" s="17">
        <f t="shared" si="6"/>
        <v>679</v>
      </c>
      <c r="F165" s="17">
        <f t="shared" si="7"/>
        <v>629.25</v>
      </c>
    </row>
    <row r="166" spans="3:6">
      <c r="C166" s="1">
        <v>98</v>
      </c>
      <c r="D166" s="1">
        <v>1</v>
      </c>
      <c r="E166" s="17">
        <f t="shared" si="6"/>
        <v>686</v>
      </c>
      <c r="F166" s="17">
        <f t="shared" si="7"/>
        <v>634.5</v>
      </c>
    </row>
    <row r="167" spans="3:6">
      <c r="C167" s="1">
        <v>99</v>
      </c>
      <c r="D167" s="1">
        <v>1</v>
      </c>
      <c r="E167" s="17">
        <f t="shared" si="6"/>
        <v>693</v>
      </c>
      <c r="F167" s="17">
        <f t="shared" si="7"/>
        <v>639.75</v>
      </c>
    </row>
    <row r="168" spans="3:6">
      <c r="C168" s="1">
        <v>100</v>
      </c>
      <c r="D168" s="1">
        <v>1</v>
      </c>
      <c r="E168" s="17">
        <f t="shared" si="6"/>
        <v>700</v>
      </c>
      <c r="F168" s="17">
        <f t="shared" si="7"/>
        <v>645</v>
      </c>
    </row>
    <row r="169" spans="3:6">
      <c r="C169" s="1">
        <v>101</v>
      </c>
      <c r="D169" s="1">
        <v>1</v>
      </c>
      <c r="E169" s="17">
        <f t="shared" si="6"/>
        <v>707</v>
      </c>
      <c r="F169" s="17">
        <f t="shared" si="7"/>
        <v>650.25</v>
      </c>
    </row>
    <row r="170" spans="3:6">
      <c r="C170" s="1">
        <v>102</v>
      </c>
      <c r="D170" s="1">
        <v>1</v>
      </c>
      <c r="E170" s="17">
        <f t="shared" si="6"/>
        <v>714</v>
      </c>
      <c r="F170" s="17">
        <f t="shared" si="7"/>
        <v>655.5</v>
      </c>
    </row>
    <row r="171" spans="3:6">
      <c r="C171" s="1">
        <v>103</v>
      </c>
      <c r="D171" s="1">
        <v>1</v>
      </c>
      <c r="E171" s="17">
        <f t="shared" si="6"/>
        <v>721</v>
      </c>
      <c r="F171" s="17">
        <f t="shared" si="7"/>
        <v>660.75</v>
      </c>
    </row>
    <row r="172" spans="3:6">
      <c r="C172" s="1">
        <v>104</v>
      </c>
      <c r="D172" s="1">
        <v>1</v>
      </c>
      <c r="E172" s="17">
        <f t="shared" si="6"/>
        <v>728</v>
      </c>
      <c r="F172" s="17">
        <f t="shared" si="7"/>
        <v>666</v>
      </c>
    </row>
    <row r="173" spans="3:6">
      <c r="C173" s="1">
        <v>105</v>
      </c>
      <c r="D173" s="1">
        <v>1</v>
      </c>
      <c r="E173" s="17">
        <f t="shared" si="6"/>
        <v>735</v>
      </c>
      <c r="F173" s="17">
        <f t="shared" si="7"/>
        <v>671.25</v>
      </c>
    </row>
    <row r="174" spans="3:6">
      <c r="C174" s="1">
        <v>106</v>
      </c>
      <c r="D174" s="1">
        <v>1</v>
      </c>
      <c r="E174" s="17">
        <f t="shared" si="6"/>
        <v>742</v>
      </c>
      <c r="F174" s="17">
        <f t="shared" si="7"/>
        <v>676.5</v>
      </c>
    </row>
    <row r="175" spans="3:6">
      <c r="C175" s="1">
        <v>107</v>
      </c>
      <c r="D175" s="1">
        <v>1</v>
      </c>
      <c r="E175" s="17">
        <f t="shared" si="6"/>
        <v>749</v>
      </c>
      <c r="F175" s="17">
        <f t="shared" si="7"/>
        <v>681.75</v>
      </c>
    </row>
    <row r="176" spans="3:6">
      <c r="C176" s="1">
        <v>108</v>
      </c>
      <c r="D176" s="1">
        <v>1</v>
      </c>
      <c r="E176" s="17">
        <f t="shared" si="6"/>
        <v>756</v>
      </c>
      <c r="F176" s="17">
        <f t="shared" si="7"/>
        <v>687</v>
      </c>
    </row>
    <row r="177" spans="3:6">
      <c r="C177" s="1">
        <v>109</v>
      </c>
      <c r="D177" s="1">
        <v>1</v>
      </c>
      <c r="E177" s="17">
        <f t="shared" si="6"/>
        <v>763</v>
      </c>
      <c r="F177" s="17">
        <f t="shared" si="7"/>
        <v>692.25</v>
      </c>
    </row>
    <row r="178" spans="3:6">
      <c r="C178" s="1">
        <v>110</v>
      </c>
      <c r="D178" s="1">
        <v>1</v>
      </c>
      <c r="E178" s="17">
        <f t="shared" si="6"/>
        <v>770</v>
      </c>
      <c r="F178" s="17">
        <f t="shared" si="7"/>
        <v>697.5</v>
      </c>
    </row>
    <row r="179" spans="3:6">
      <c r="C179" s="1">
        <v>111</v>
      </c>
      <c r="D179" s="1">
        <v>1</v>
      </c>
      <c r="E179" s="17">
        <f t="shared" si="6"/>
        <v>777</v>
      </c>
      <c r="F179" s="17">
        <f t="shared" si="7"/>
        <v>702.75</v>
      </c>
    </row>
    <row r="180" spans="3:6">
      <c r="C180" s="1">
        <v>112</v>
      </c>
      <c r="D180" s="1">
        <v>1</v>
      </c>
      <c r="E180" s="17">
        <f t="shared" si="6"/>
        <v>784</v>
      </c>
      <c r="F180" s="17">
        <f t="shared" si="7"/>
        <v>708</v>
      </c>
    </row>
    <row r="181" spans="3:6">
      <c r="C181" s="1">
        <v>113</v>
      </c>
      <c r="D181" s="1">
        <v>1</v>
      </c>
      <c r="E181" s="17">
        <f t="shared" si="6"/>
        <v>791</v>
      </c>
      <c r="F181" s="17">
        <f t="shared" si="7"/>
        <v>713.25</v>
      </c>
    </row>
    <row r="182" spans="3:6">
      <c r="C182" s="1">
        <v>114</v>
      </c>
      <c r="D182" s="1">
        <v>1</v>
      </c>
      <c r="E182" s="17">
        <f t="shared" si="6"/>
        <v>798</v>
      </c>
      <c r="F182" s="17">
        <f t="shared" si="7"/>
        <v>718.5</v>
      </c>
    </row>
    <row r="183" spans="3:6">
      <c r="C183" s="1">
        <v>115</v>
      </c>
      <c r="D183" s="1">
        <v>1</v>
      </c>
      <c r="E183" s="17">
        <f t="shared" si="6"/>
        <v>805</v>
      </c>
      <c r="F183" s="17">
        <f t="shared" si="7"/>
        <v>723.75</v>
      </c>
    </row>
    <row r="184" spans="3:6">
      <c r="C184" s="1">
        <v>116</v>
      </c>
      <c r="D184" s="1">
        <v>1</v>
      </c>
      <c r="E184" s="17">
        <f t="shared" si="6"/>
        <v>812</v>
      </c>
      <c r="F184" s="17">
        <f t="shared" si="7"/>
        <v>729</v>
      </c>
    </row>
    <row r="185" spans="3:6">
      <c r="C185" s="1">
        <v>117</v>
      </c>
      <c r="D185" s="1">
        <v>1</v>
      </c>
      <c r="E185" s="17">
        <f t="shared" si="6"/>
        <v>819</v>
      </c>
      <c r="F185" s="17">
        <f t="shared" si="7"/>
        <v>734.25</v>
      </c>
    </row>
    <row r="186" spans="3:6">
      <c r="C186" s="1">
        <v>118</v>
      </c>
      <c r="D186" s="1">
        <v>1</v>
      </c>
      <c r="E186" s="17">
        <f t="shared" si="6"/>
        <v>826</v>
      </c>
      <c r="F186" s="17">
        <f t="shared" si="7"/>
        <v>739.5</v>
      </c>
    </row>
    <row r="187" spans="3:6">
      <c r="C187" s="1">
        <v>119</v>
      </c>
      <c r="D187" s="1">
        <v>1</v>
      </c>
      <c r="E187" s="17">
        <f t="shared" si="6"/>
        <v>833</v>
      </c>
      <c r="F187" s="17">
        <f t="shared" si="7"/>
        <v>744.75</v>
      </c>
    </row>
    <row r="188" spans="3:6">
      <c r="C188" s="1">
        <v>120</v>
      </c>
      <c r="D188" s="1">
        <v>1</v>
      </c>
      <c r="E188" s="17">
        <f t="shared" si="6"/>
        <v>840</v>
      </c>
      <c r="F188" s="17">
        <f t="shared" si="7"/>
        <v>750</v>
      </c>
    </row>
    <row r="189" spans="3:6">
      <c r="C189" s="1">
        <v>121</v>
      </c>
      <c r="D189" s="1">
        <v>1</v>
      </c>
      <c r="E189" s="17">
        <f t="shared" si="6"/>
        <v>847</v>
      </c>
      <c r="F189" s="17">
        <f t="shared" si="7"/>
        <v>755.25</v>
      </c>
    </row>
    <row r="190" spans="3:6">
      <c r="C190" s="1">
        <v>122</v>
      </c>
      <c r="D190" s="1">
        <v>1</v>
      </c>
      <c r="E190" s="17">
        <f t="shared" si="6"/>
        <v>854</v>
      </c>
      <c r="F190" s="17">
        <f t="shared" si="7"/>
        <v>760.5</v>
      </c>
    </row>
    <row r="191" spans="3:6">
      <c r="C191" s="1">
        <v>123</v>
      </c>
      <c r="D191" s="1">
        <v>1</v>
      </c>
      <c r="E191" s="17">
        <f t="shared" si="6"/>
        <v>861</v>
      </c>
      <c r="F191" s="17">
        <f t="shared" si="7"/>
        <v>765.75</v>
      </c>
    </row>
    <row r="192" spans="3:6">
      <c r="C192" s="1">
        <v>124</v>
      </c>
      <c r="D192" s="1">
        <v>1</v>
      </c>
      <c r="E192" s="17">
        <f t="shared" si="6"/>
        <v>868</v>
      </c>
      <c r="F192" s="17">
        <f t="shared" si="7"/>
        <v>771</v>
      </c>
    </row>
    <row r="193" spans="3:6">
      <c r="C193" s="1">
        <v>125</v>
      </c>
      <c r="D193" s="1">
        <v>1</v>
      </c>
      <c r="E193" s="17">
        <f t="shared" si="6"/>
        <v>875</v>
      </c>
      <c r="F193" s="17">
        <f t="shared" si="7"/>
        <v>776.25</v>
      </c>
    </row>
    <row r="194" spans="3:6">
      <c r="C194" s="1">
        <v>126</v>
      </c>
      <c r="D194" s="1">
        <v>1</v>
      </c>
      <c r="E194" s="17">
        <f t="shared" si="6"/>
        <v>882</v>
      </c>
      <c r="F194" s="17">
        <f t="shared" si="7"/>
        <v>781.5</v>
      </c>
    </row>
    <row r="195" spans="3:6">
      <c r="C195" s="1">
        <v>127</v>
      </c>
      <c r="D195" s="1">
        <v>1</v>
      </c>
      <c r="E195" s="17">
        <f t="shared" si="6"/>
        <v>889</v>
      </c>
      <c r="F195" s="17">
        <f t="shared" si="7"/>
        <v>786.75</v>
      </c>
    </row>
    <row r="196" spans="3:6">
      <c r="C196" s="1">
        <v>128</v>
      </c>
      <c r="D196" s="1">
        <v>1</v>
      </c>
      <c r="E196" s="17">
        <f t="shared" si="6"/>
        <v>896</v>
      </c>
      <c r="F196" s="17">
        <f t="shared" si="7"/>
        <v>792</v>
      </c>
    </row>
    <row r="197" spans="3:6">
      <c r="C197" s="1">
        <v>129</v>
      </c>
      <c r="D197" s="1">
        <v>1</v>
      </c>
      <c r="E197" s="17">
        <f t="shared" si="6"/>
        <v>903</v>
      </c>
      <c r="F197" s="17">
        <f t="shared" si="7"/>
        <v>797.25</v>
      </c>
    </row>
    <row r="198" spans="3:6">
      <c r="C198" s="1">
        <v>130</v>
      </c>
      <c r="D198" s="1">
        <v>1</v>
      </c>
      <c r="E198" s="17">
        <f t="shared" si="6"/>
        <v>910</v>
      </c>
      <c r="F198" s="17">
        <f t="shared" si="7"/>
        <v>802.5</v>
      </c>
    </row>
    <row r="199" spans="3:6">
      <c r="C199" s="1">
        <v>131</v>
      </c>
      <c r="D199" s="1">
        <v>1</v>
      </c>
      <c r="E199" s="17">
        <f t="shared" si="6"/>
        <v>917</v>
      </c>
      <c r="F199" s="17">
        <f t="shared" si="7"/>
        <v>807.75</v>
      </c>
    </row>
    <row r="200" spans="3:6">
      <c r="C200" s="1">
        <v>132</v>
      </c>
      <c r="D200" s="1">
        <v>1</v>
      </c>
      <c r="E200" s="17">
        <f t="shared" si="6"/>
        <v>924</v>
      </c>
      <c r="F200" s="17">
        <f t="shared" si="7"/>
        <v>813</v>
      </c>
    </row>
    <row r="201" spans="3:6">
      <c r="C201" s="1">
        <v>133</v>
      </c>
      <c r="D201" s="1">
        <v>1</v>
      </c>
      <c r="E201" s="17">
        <f t="shared" si="6"/>
        <v>931</v>
      </c>
      <c r="F201" s="17">
        <f t="shared" si="7"/>
        <v>818.25</v>
      </c>
    </row>
    <row r="202" spans="3:6">
      <c r="C202" s="1">
        <v>134</v>
      </c>
      <c r="D202" s="1">
        <v>1</v>
      </c>
      <c r="E202" s="17">
        <f t="shared" si="6"/>
        <v>938</v>
      </c>
      <c r="F202" s="17">
        <f t="shared" si="7"/>
        <v>823.5</v>
      </c>
    </row>
    <row r="203" spans="3:6">
      <c r="C203" s="1">
        <v>135</v>
      </c>
      <c r="D203" s="1">
        <v>1</v>
      </c>
      <c r="E203" s="17">
        <f t="shared" si="6"/>
        <v>945</v>
      </c>
      <c r="F203" s="17">
        <f t="shared" si="7"/>
        <v>828.75</v>
      </c>
    </row>
    <row r="204" spans="3:6">
      <c r="C204" s="1">
        <v>136</v>
      </c>
      <c r="D204" s="1">
        <v>1</v>
      </c>
      <c r="E204" s="17">
        <f t="shared" si="6"/>
        <v>952</v>
      </c>
      <c r="F204" s="17">
        <f t="shared" si="7"/>
        <v>834</v>
      </c>
    </row>
    <row r="205" spans="3:6">
      <c r="C205" s="1">
        <v>137</v>
      </c>
      <c r="D205" s="1">
        <v>1</v>
      </c>
      <c r="E205" s="17">
        <f t="shared" si="6"/>
        <v>959</v>
      </c>
      <c r="F205" s="17">
        <f t="shared" si="7"/>
        <v>839.25</v>
      </c>
    </row>
    <row r="206" spans="3:6">
      <c r="C206" s="1">
        <v>138</v>
      </c>
      <c r="D206" s="1">
        <v>1</v>
      </c>
      <c r="E206" s="17">
        <f t="shared" si="6"/>
        <v>966</v>
      </c>
      <c r="F206" s="17">
        <f t="shared" si="7"/>
        <v>844.5</v>
      </c>
    </row>
    <row r="207" spans="3:6">
      <c r="C207" s="1">
        <v>139</v>
      </c>
      <c r="D207" s="1">
        <v>1</v>
      </c>
      <c r="E207" s="17">
        <f t="shared" si="6"/>
        <v>973</v>
      </c>
      <c r="F207" s="17">
        <f t="shared" si="7"/>
        <v>849.75</v>
      </c>
    </row>
    <row r="208" spans="3:6">
      <c r="C208" s="1">
        <v>140</v>
      </c>
      <c r="D208" s="1">
        <v>1</v>
      </c>
      <c r="E208" s="17">
        <f t="shared" si="6"/>
        <v>980</v>
      </c>
      <c r="F208" s="17">
        <f t="shared" si="7"/>
        <v>855</v>
      </c>
    </row>
    <row r="209" spans="3:6">
      <c r="C209" s="1">
        <v>141</v>
      </c>
      <c r="D209" s="1">
        <v>1</v>
      </c>
      <c r="E209" s="17">
        <f t="shared" si="6"/>
        <v>987</v>
      </c>
      <c r="F209" s="17">
        <f t="shared" si="7"/>
        <v>860.25</v>
      </c>
    </row>
    <row r="210" spans="3:6">
      <c r="C210" s="1">
        <v>142</v>
      </c>
      <c r="D210" s="1">
        <v>1</v>
      </c>
      <c r="E210" s="17">
        <f t="shared" si="6"/>
        <v>994</v>
      </c>
      <c r="F210" s="17">
        <f t="shared" si="7"/>
        <v>865.5</v>
      </c>
    </row>
    <row r="211" spans="3:6">
      <c r="C211" s="1">
        <v>143</v>
      </c>
      <c r="D211" s="1">
        <v>1</v>
      </c>
      <c r="E211" s="17">
        <f t="shared" si="6"/>
        <v>1001</v>
      </c>
      <c r="F211" s="17">
        <f t="shared" si="7"/>
        <v>870.75</v>
      </c>
    </row>
    <row r="212" spans="3:6">
      <c r="C212" s="1">
        <v>144</v>
      </c>
      <c r="D212" s="1">
        <v>1</v>
      </c>
      <c r="E212" s="17">
        <f t="shared" si="6"/>
        <v>1008</v>
      </c>
      <c r="F212" s="17">
        <f t="shared" si="7"/>
        <v>876</v>
      </c>
    </row>
    <row r="213" spans="3:6">
      <c r="C213" s="1">
        <v>145</v>
      </c>
      <c r="D213" s="1">
        <v>1</v>
      </c>
      <c r="E213" s="17">
        <f t="shared" si="6"/>
        <v>1015</v>
      </c>
      <c r="F213" s="17">
        <f t="shared" si="7"/>
        <v>881.25</v>
      </c>
    </row>
    <row r="214" spans="3:6">
      <c r="C214" s="1">
        <v>146</v>
      </c>
      <c r="D214" s="1">
        <v>1</v>
      </c>
      <c r="E214" s="17">
        <f t="shared" ref="E214:E277" si="8">7*C214</f>
        <v>1022</v>
      </c>
      <c r="F214" s="17">
        <f t="shared" ref="F214:F277" si="9">120*D214+5.25*C214</f>
        <v>886.5</v>
      </c>
    </row>
    <row r="215" spans="3:6">
      <c r="C215" s="1">
        <v>147</v>
      </c>
      <c r="D215" s="1">
        <v>1</v>
      </c>
      <c r="E215" s="17">
        <f t="shared" si="8"/>
        <v>1029</v>
      </c>
      <c r="F215" s="17">
        <f t="shared" si="9"/>
        <v>891.75</v>
      </c>
    </row>
    <row r="216" spans="3:6">
      <c r="C216" s="1">
        <v>148</v>
      </c>
      <c r="D216" s="1">
        <v>1</v>
      </c>
      <c r="E216" s="17">
        <f t="shared" si="8"/>
        <v>1036</v>
      </c>
      <c r="F216" s="17">
        <f t="shared" si="9"/>
        <v>897</v>
      </c>
    </row>
    <row r="217" spans="3:6">
      <c r="C217" s="1">
        <v>149</v>
      </c>
      <c r="D217" s="1">
        <v>1</v>
      </c>
      <c r="E217" s="17">
        <f t="shared" si="8"/>
        <v>1043</v>
      </c>
      <c r="F217" s="17">
        <f t="shared" si="9"/>
        <v>902.25</v>
      </c>
    </row>
    <row r="218" spans="3:6">
      <c r="C218" s="1">
        <v>150</v>
      </c>
      <c r="D218" s="1">
        <v>1</v>
      </c>
      <c r="E218" s="17">
        <f t="shared" si="8"/>
        <v>1050</v>
      </c>
      <c r="F218" s="17">
        <f t="shared" si="9"/>
        <v>907.5</v>
      </c>
    </row>
    <row r="219" spans="3:6">
      <c r="C219" s="1">
        <v>151</v>
      </c>
      <c r="D219" s="1">
        <v>1</v>
      </c>
      <c r="E219" s="17">
        <f t="shared" si="8"/>
        <v>1057</v>
      </c>
      <c r="F219" s="17">
        <f t="shared" si="9"/>
        <v>912.75</v>
      </c>
    </row>
    <row r="220" spans="3:6">
      <c r="C220" s="1">
        <v>152</v>
      </c>
      <c r="D220" s="1">
        <v>1</v>
      </c>
      <c r="E220" s="17">
        <f t="shared" si="8"/>
        <v>1064</v>
      </c>
      <c r="F220" s="17">
        <f t="shared" si="9"/>
        <v>918</v>
      </c>
    </row>
    <row r="221" spans="3:6">
      <c r="C221" s="1">
        <v>153</v>
      </c>
      <c r="D221" s="1">
        <v>1</v>
      </c>
      <c r="E221" s="17">
        <f t="shared" si="8"/>
        <v>1071</v>
      </c>
      <c r="F221" s="17">
        <f t="shared" si="9"/>
        <v>923.25</v>
      </c>
    </row>
    <row r="222" spans="3:6">
      <c r="C222" s="1">
        <v>154</v>
      </c>
      <c r="D222" s="1">
        <v>1</v>
      </c>
      <c r="E222" s="17">
        <f t="shared" si="8"/>
        <v>1078</v>
      </c>
      <c r="F222" s="17">
        <f t="shared" si="9"/>
        <v>928.5</v>
      </c>
    </row>
    <row r="223" spans="3:6">
      <c r="C223" s="1">
        <v>155</v>
      </c>
      <c r="D223" s="1">
        <v>1</v>
      </c>
      <c r="E223" s="17">
        <f t="shared" si="8"/>
        <v>1085</v>
      </c>
      <c r="F223" s="17">
        <f t="shared" si="9"/>
        <v>933.75</v>
      </c>
    </row>
    <row r="224" spans="3:6">
      <c r="C224" s="1">
        <v>156</v>
      </c>
      <c r="D224" s="1">
        <v>1</v>
      </c>
      <c r="E224" s="17">
        <f t="shared" si="8"/>
        <v>1092</v>
      </c>
      <c r="F224" s="17">
        <f t="shared" si="9"/>
        <v>939</v>
      </c>
    </row>
    <row r="225" spans="3:6">
      <c r="C225" s="1">
        <v>157</v>
      </c>
      <c r="D225" s="1">
        <v>1</v>
      </c>
      <c r="E225" s="17">
        <f t="shared" si="8"/>
        <v>1099</v>
      </c>
      <c r="F225" s="17">
        <f t="shared" si="9"/>
        <v>944.25</v>
      </c>
    </row>
    <row r="226" spans="3:6">
      <c r="C226" s="1">
        <v>158</v>
      </c>
      <c r="D226" s="1">
        <v>1</v>
      </c>
      <c r="E226" s="17">
        <f t="shared" si="8"/>
        <v>1106</v>
      </c>
      <c r="F226" s="17">
        <f t="shared" si="9"/>
        <v>949.5</v>
      </c>
    </row>
    <row r="227" spans="3:6">
      <c r="C227" s="1">
        <v>159</v>
      </c>
      <c r="D227" s="1">
        <v>1</v>
      </c>
      <c r="E227" s="17">
        <f t="shared" si="8"/>
        <v>1113</v>
      </c>
      <c r="F227" s="17">
        <f t="shared" si="9"/>
        <v>954.75</v>
      </c>
    </row>
    <row r="228" spans="3:6">
      <c r="C228" s="1">
        <v>160</v>
      </c>
      <c r="D228" s="1">
        <v>1</v>
      </c>
      <c r="E228" s="17">
        <f t="shared" si="8"/>
        <v>1120</v>
      </c>
      <c r="F228" s="17">
        <f t="shared" si="9"/>
        <v>960</v>
      </c>
    </row>
    <row r="229" spans="3:6">
      <c r="C229" s="1">
        <v>161</v>
      </c>
      <c r="D229" s="1">
        <v>1</v>
      </c>
      <c r="E229" s="17">
        <f t="shared" si="8"/>
        <v>1127</v>
      </c>
      <c r="F229" s="17">
        <f t="shared" si="9"/>
        <v>965.25</v>
      </c>
    </row>
    <row r="230" spans="3:6">
      <c r="C230" s="1">
        <v>162</v>
      </c>
      <c r="D230" s="1">
        <v>1</v>
      </c>
      <c r="E230" s="17">
        <f t="shared" si="8"/>
        <v>1134</v>
      </c>
      <c r="F230" s="17">
        <f t="shared" si="9"/>
        <v>970.5</v>
      </c>
    </row>
    <row r="231" spans="3:6">
      <c r="C231" s="1">
        <v>163</v>
      </c>
      <c r="D231" s="1">
        <v>1</v>
      </c>
      <c r="E231" s="17">
        <f t="shared" si="8"/>
        <v>1141</v>
      </c>
      <c r="F231" s="17">
        <f t="shared" si="9"/>
        <v>975.75</v>
      </c>
    </row>
    <row r="232" spans="3:6">
      <c r="C232" s="1">
        <v>164</v>
      </c>
      <c r="D232" s="1">
        <v>1</v>
      </c>
      <c r="E232" s="17">
        <f t="shared" si="8"/>
        <v>1148</v>
      </c>
      <c r="F232" s="17">
        <f t="shared" si="9"/>
        <v>981</v>
      </c>
    </row>
    <row r="233" spans="3:6">
      <c r="C233" s="1">
        <v>165</v>
      </c>
      <c r="D233" s="1">
        <v>1</v>
      </c>
      <c r="E233" s="17">
        <f t="shared" si="8"/>
        <v>1155</v>
      </c>
      <c r="F233" s="17">
        <f t="shared" si="9"/>
        <v>986.25</v>
      </c>
    </row>
    <row r="234" spans="3:6">
      <c r="C234" s="1">
        <v>166</v>
      </c>
      <c r="D234" s="1">
        <v>1</v>
      </c>
      <c r="E234" s="17">
        <f t="shared" si="8"/>
        <v>1162</v>
      </c>
      <c r="F234" s="17">
        <f t="shared" si="9"/>
        <v>991.5</v>
      </c>
    </row>
    <row r="235" spans="3:6">
      <c r="C235" s="1">
        <v>167</v>
      </c>
      <c r="D235" s="1">
        <v>1</v>
      </c>
      <c r="E235" s="17">
        <f t="shared" si="8"/>
        <v>1169</v>
      </c>
      <c r="F235" s="17">
        <f t="shared" si="9"/>
        <v>996.75</v>
      </c>
    </row>
    <row r="236" spans="3:6">
      <c r="C236" s="1">
        <v>168</v>
      </c>
      <c r="D236" s="1">
        <v>1</v>
      </c>
      <c r="E236" s="17">
        <f t="shared" si="8"/>
        <v>1176</v>
      </c>
      <c r="F236" s="17">
        <f t="shared" si="9"/>
        <v>1002</v>
      </c>
    </row>
    <row r="237" spans="3:6">
      <c r="C237" s="1">
        <v>169</v>
      </c>
      <c r="D237" s="1">
        <v>1</v>
      </c>
      <c r="E237" s="17">
        <f t="shared" si="8"/>
        <v>1183</v>
      </c>
      <c r="F237" s="17">
        <f t="shared" si="9"/>
        <v>1007.25</v>
      </c>
    </row>
    <row r="238" spans="3:6">
      <c r="C238" s="1">
        <v>170</v>
      </c>
      <c r="D238" s="1">
        <v>1</v>
      </c>
      <c r="E238" s="17">
        <f t="shared" si="8"/>
        <v>1190</v>
      </c>
      <c r="F238" s="17">
        <f t="shared" si="9"/>
        <v>1012.5</v>
      </c>
    </row>
    <row r="239" spans="3:6">
      <c r="C239" s="1">
        <v>171</v>
      </c>
      <c r="D239" s="1">
        <v>1</v>
      </c>
      <c r="E239" s="17">
        <f t="shared" si="8"/>
        <v>1197</v>
      </c>
      <c r="F239" s="17">
        <f t="shared" si="9"/>
        <v>1017.75</v>
      </c>
    </row>
    <row r="240" spans="3:6">
      <c r="C240" s="1">
        <v>172</v>
      </c>
      <c r="D240" s="1">
        <v>1</v>
      </c>
      <c r="E240" s="17">
        <f t="shared" si="8"/>
        <v>1204</v>
      </c>
      <c r="F240" s="17">
        <f t="shared" si="9"/>
        <v>1023</v>
      </c>
    </row>
    <row r="241" spans="3:6">
      <c r="C241" s="1">
        <v>173</v>
      </c>
      <c r="D241" s="1">
        <v>1</v>
      </c>
      <c r="E241" s="17">
        <f t="shared" si="8"/>
        <v>1211</v>
      </c>
      <c r="F241" s="17">
        <f t="shared" si="9"/>
        <v>1028.25</v>
      </c>
    </row>
    <row r="242" spans="3:6">
      <c r="C242" s="1">
        <v>174</v>
      </c>
      <c r="D242" s="1">
        <v>1</v>
      </c>
      <c r="E242" s="17">
        <f t="shared" si="8"/>
        <v>1218</v>
      </c>
      <c r="F242" s="17">
        <f t="shared" si="9"/>
        <v>1033.5</v>
      </c>
    </row>
    <row r="243" spans="3:6">
      <c r="C243" s="1">
        <v>175</v>
      </c>
      <c r="D243" s="1">
        <v>1</v>
      </c>
      <c r="E243" s="17">
        <f t="shared" si="8"/>
        <v>1225</v>
      </c>
      <c r="F243" s="17">
        <f t="shared" si="9"/>
        <v>1038.75</v>
      </c>
    </row>
    <row r="244" spans="3:6">
      <c r="C244" s="1">
        <v>176</v>
      </c>
      <c r="D244" s="1">
        <v>1</v>
      </c>
      <c r="E244" s="17">
        <f t="shared" si="8"/>
        <v>1232</v>
      </c>
      <c r="F244" s="17">
        <f t="shared" si="9"/>
        <v>1044</v>
      </c>
    </row>
    <row r="245" spans="3:6">
      <c r="C245" s="1">
        <v>177</v>
      </c>
      <c r="D245" s="1">
        <v>1</v>
      </c>
      <c r="E245" s="17">
        <f t="shared" si="8"/>
        <v>1239</v>
      </c>
      <c r="F245" s="17">
        <f t="shared" si="9"/>
        <v>1049.25</v>
      </c>
    </row>
    <row r="246" spans="3:6">
      <c r="C246" s="1">
        <v>178</v>
      </c>
      <c r="D246" s="1">
        <v>1</v>
      </c>
      <c r="E246" s="17">
        <f t="shared" si="8"/>
        <v>1246</v>
      </c>
      <c r="F246" s="17">
        <f t="shared" si="9"/>
        <v>1054.5</v>
      </c>
    </row>
    <row r="247" spans="3:6">
      <c r="C247" s="1">
        <v>179</v>
      </c>
      <c r="D247" s="1">
        <v>1</v>
      </c>
      <c r="E247" s="17">
        <f t="shared" si="8"/>
        <v>1253</v>
      </c>
      <c r="F247" s="17">
        <f t="shared" si="9"/>
        <v>1059.75</v>
      </c>
    </row>
    <row r="248" spans="3:6">
      <c r="C248" s="1">
        <v>180</v>
      </c>
      <c r="D248" s="1">
        <v>1</v>
      </c>
      <c r="E248" s="17">
        <f t="shared" si="8"/>
        <v>1260</v>
      </c>
      <c r="F248" s="17">
        <f t="shared" si="9"/>
        <v>1065</v>
      </c>
    </row>
    <row r="249" spans="3:6">
      <c r="C249" s="1">
        <v>181</v>
      </c>
      <c r="D249" s="1">
        <v>1</v>
      </c>
      <c r="E249" s="17">
        <f t="shared" si="8"/>
        <v>1267</v>
      </c>
      <c r="F249" s="17">
        <f t="shared" si="9"/>
        <v>1070.25</v>
      </c>
    </row>
    <row r="250" spans="3:6">
      <c r="C250" s="1">
        <v>182</v>
      </c>
      <c r="D250" s="1">
        <v>1</v>
      </c>
      <c r="E250" s="17">
        <f t="shared" si="8"/>
        <v>1274</v>
      </c>
      <c r="F250" s="17">
        <f t="shared" si="9"/>
        <v>1075.5</v>
      </c>
    </row>
    <row r="251" spans="3:6">
      <c r="C251" s="1">
        <v>183</v>
      </c>
      <c r="D251" s="1">
        <v>1</v>
      </c>
      <c r="E251" s="17">
        <f t="shared" si="8"/>
        <v>1281</v>
      </c>
      <c r="F251" s="17">
        <f t="shared" si="9"/>
        <v>1080.75</v>
      </c>
    </row>
    <row r="252" spans="3:6">
      <c r="C252" s="1">
        <v>184</v>
      </c>
      <c r="D252" s="1">
        <v>1</v>
      </c>
      <c r="E252" s="17">
        <f t="shared" si="8"/>
        <v>1288</v>
      </c>
      <c r="F252" s="17">
        <f t="shared" si="9"/>
        <v>1086</v>
      </c>
    </row>
    <row r="253" spans="3:6">
      <c r="C253" s="1">
        <v>185</v>
      </c>
      <c r="D253" s="1">
        <v>1</v>
      </c>
      <c r="E253" s="17">
        <f t="shared" si="8"/>
        <v>1295</v>
      </c>
      <c r="F253" s="17">
        <f t="shared" si="9"/>
        <v>1091.25</v>
      </c>
    </row>
    <row r="254" spans="3:6">
      <c r="C254" s="1">
        <v>186</v>
      </c>
      <c r="D254" s="1">
        <v>1</v>
      </c>
      <c r="E254" s="17">
        <f t="shared" si="8"/>
        <v>1302</v>
      </c>
      <c r="F254" s="17">
        <f t="shared" si="9"/>
        <v>1096.5</v>
      </c>
    </row>
    <row r="255" spans="3:6">
      <c r="C255" s="1">
        <v>187</v>
      </c>
      <c r="D255" s="1">
        <v>1</v>
      </c>
      <c r="E255" s="17">
        <f t="shared" si="8"/>
        <v>1309</v>
      </c>
      <c r="F255" s="17">
        <f t="shared" si="9"/>
        <v>1101.75</v>
      </c>
    </row>
    <row r="256" spans="3:6">
      <c r="C256" s="1">
        <v>188</v>
      </c>
      <c r="D256" s="1">
        <v>1</v>
      </c>
      <c r="E256" s="17">
        <f t="shared" si="8"/>
        <v>1316</v>
      </c>
      <c r="F256" s="17">
        <f t="shared" si="9"/>
        <v>1107</v>
      </c>
    </row>
    <row r="257" spans="3:6">
      <c r="C257" s="1">
        <v>189</v>
      </c>
      <c r="D257" s="1">
        <v>1</v>
      </c>
      <c r="E257" s="17">
        <f t="shared" si="8"/>
        <v>1323</v>
      </c>
      <c r="F257" s="17">
        <f t="shared" si="9"/>
        <v>1112.25</v>
      </c>
    </row>
    <row r="258" spans="3:6">
      <c r="C258" s="1">
        <v>190</v>
      </c>
      <c r="D258" s="1">
        <v>1</v>
      </c>
      <c r="E258" s="17">
        <f t="shared" si="8"/>
        <v>1330</v>
      </c>
      <c r="F258" s="17">
        <f t="shared" si="9"/>
        <v>1117.5</v>
      </c>
    </row>
    <row r="259" spans="3:6">
      <c r="C259" s="1">
        <v>191</v>
      </c>
      <c r="D259" s="1">
        <v>1</v>
      </c>
      <c r="E259" s="17">
        <f t="shared" si="8"/>
        <v>1337</v>
      </c>
      <c r="F259" s="17">
        <f t="shared" si="9"/>
        <v>1122.75</v>
      </c>
    </row>
    <row r="260" spans="3:6">
      <c r="C260" s="1">
        <v>192</v>
      </c>
      <c r="D260" s="1">
        <v>1</v>
      </c>
      <c r="E260" s="17">
        <f t="shared" si="8"/>
        <v>1344</v>
      </c>
      <c r="F260" s="17">
        <f t="shared" si="9"/>
        <v>1128</v>
      </c>
    </row>
    <row r="261" spans="3:6">
      <c r="C261" s="1">
        <v>193</v>
      </c>
      <c r="D261" s="1">
        <v>1</v>
      </c>
      <c r="E261" s="17">
        <f t="shared" si="8"/>
        <v>1351</v>
      </c>
      <c r="F261" s="17">
        <f t="shared" si="9"/>
        <v>1133.25</v>
      </c>
    </row>
    <row r="262" spans="3:6">
      <c r="C262" s="1">
        <v>194</v>
      </c>
      <c r="D262" s="1">
        <v>1</v>
      </c>
      <c r="E262" s="17">
        <f t="shared" si="8"/>
        <v>1358</v>
      </c>
      <c r="F262" s="17">
        <f t="shared" si="9"/>
        <v>1138.5</v>
      </c>
    </row>
    <row r="263" spans="3:6">
      <c r="C263" s="1">
        <v>195</v>
      </c>
      <c r="D263" s="1">
        <v>1</v>
      </c>
      <c r="E263" s="17">
        <f t="shared" si="8"/>
        <v>1365</v>
      </c>
      <c r="F263" s="17">
        <f t="shared" si="9"/>
        <v>1143.75</v>
      </c>
    </row>
    <row r="264" spans="3:6">
      <c r="C264" s="1">
        <v>196</v>
      </c>
      <c r="D264" s="1">
        <v>1</v>
      </c>
      <c r="E264" s="17">
        <f t="shared" si="8"/>
        <v>1372</v>
      </c>
      <c r="F264" s="17">
        <f t="shared" si="9"/>
        <v>1149</v>
      </c>
    </row>
    <row r="265" spans="3:6">
      <c r="C265" s="1">
        <v>197</v>
      </c>
      <c r="D265" s="1">
        <v>1</v>
      </c>
      <c r="E265" s="17">
        <f t="shared" si="8"/>
        <v>1379</v>
      </c>
      <c r="F265" s="17">
        <f t="shared" si="9"/>
        <v>1154.25</v>
      </c>
    </row>
    <row r="266" spans="3:6">
      <c r="C266" s="1">
        <v>198</v>
      </c>
      <c r="D266" s="1">
        <v>1</v>
      </c>
      <c r="E266" s="17">
        <f t="shared" si="8"/>
        <v>1386</v>
      </c>
      <c r="F266" s="17">
        <f t="shared" si="9"/>
        <v>1159.5</v>
      </c>
    </row>
    <row r="267" spans="3:6">
      <c r="C267" s="1">
        <v>199</v>
      </c>
      <c r="D267" s="1">
        <v>1</v>
      </c>
      <c r="E267" s="17">
        <f t="shared" si="8"/>
        <v>1393</v>
      </c>
      <c r="F267" s="17">
        <f t="shared" si="9"/>
        <v>1164.75</v>
      </c>
    </row>
    <row r="268" spans="3:6">
      <c r="C268" s="1">
        <v>200</v>
      </c>
      <c r="D268" s="1">
        <v>1</v>
      </c>
      <c r="E268" s="17">
        <f t="shared" si="8"/>
        <v>1400</v>
      </c>
      <c r="F268" s="17">
        <f t="shared" si="9"/>
        <v>1170</v>
      </c>
    </row>
    <row r="269" spans="3:6">
      <c r="C269" s="1">
        <v>201</v>
      </c>
      <c r="D269" s="1">
        <v>1</v>
      </c>
      <c r="E269" s="17">
        <f t="shared" si="8"/>
        <v>1407</v>
      </c>
      <c r="F269" s="17">
        <f t="shared" si="9"/>
        <v>1175.25</v>
      </c>
    </row>
    <row r="270" spans="3:6">
      <c r="C270" s="1">
        <v>202</v>
      </c>
      <c r="D270" s="1">
        <v>1</v>
      </c>
      <c r="E270" s="17">
        <f t="shared" si="8"/>
        <v>1414</v>
      </c>
      <c r="F270" s="17">
        <f t="shared" si="9"/>
        <v>1180.5</v>
      </c>
    </row>
    <row r="271" spans="3:6">
      <c r="C271" s="1">
        <v>203</v>
      </c>
      <c r="D271" s="1">
        <v>1</v>
      </c>
      <c r="E271" s="17">
        <f t="shared" si="8"/>
        <v>1421</v>
      </c>
      <c r="F271" s="17">
        <f t="shared" si="9"/>
        <v>1185.75</v>
      </c>
    </row>
    <row r="272" spans="3:6">
      <c r="C272" s="1">
        <v>204</v>
      </c>
      <c r="D272" s="1">
        <v>1</v>
      </c>
      <c r="E272" s="17">
        <f t="shared" si="8"/>
        <v>1428</v>
      </c>
      <c r="F272" s="17">
        <f t="shared" si="9"/>
        <v>1191</v>
      </c>
    </row>
    <row r="273" spans="3:6">
      <c r="C273" s="1">
        <v>205</v>
      </c>
      <c r="D273" s="1">
        <v>1</v>
      </c>
      <c r="E273" s="17">
        <f t="shared" si="8"/>
        <v>1435</v>
      </c>
      <c r="F273" s="17">
        <f t="shared" si="9"/>
        <v>1196.25</v>
      </c>
    </row>
    <row r="274" spans="3:6">
      <c r="C274" s="1">
        <v>206</v>
      </c>
      <c r="D274" s="1">
        <v>1</v>
      </c>
      <c r="E274" s="17">
        <f t="shared" si="8"/>
        <v>1442</v>
      </c>
      <c r="F274" s="17">
        <f t="shared" si="9"/>
        <v>1201.5</v>
      </c>
    </row>
    <row r="275" spans="3:6">
      <c r="C275" s="1">
        <v>207</v>
      </c>
      <c r="D275" s="1">
        <v>1</v>
      </c>
      <c r="E275" s="17">
        <f t="shared" si="8"/>
        <v>1449</v>
      </c>
      <c r="F275" s="17">
        <f t="shared" si="9"/>
        <v>1206.75</v>
      </c>
    </row>
    <row r="276" spans="3:6">
      <c r="C276" s="1">
        <v>208</v>
      </c>
      <c r="D276" s="1">
        <v>1</v>
      </c>
      <c r="E276" s="17">
        <f t="shared" si="8"/>
        <v>1456</v>
      </c>
      <c r="F276" s="17">
        <f t="shared" si="9"/>
        <v>1212</v>
      </c>
    </row>
    <row r="277" spans="3:6">
      <c r="C277" s="1">
        <v>209</v>
      </c>
      <c r="D277" s="1">
        <v>1</v>
      </c>
      <c r="E277" s="17">
        <f t="shared" si="8"/>
        <v>1463</v>
      </c>
      <c r="F277" s="17">
        <f t="shared" si="9"/>
        <v>1217.25</v>
      </c>
    </row>
    <row r="278" spans="3:6">
      <c r="C278" s="1">
        <v>210</v>
      </c>
      <c r="D278" s="1">
        <v>1</v>
      </c>
      <c r="E278" s="17">
        <f t="shared" ref="E278:E341" si="10">7*C278</f>
        <v>1470</v>
      </c>
      <c r="F278" s="17">
        <f t="shared" ref="F278:F341" si="11">120*D278+5.25*C278</f>
        <v>1222.5</v>
      </c>
    </row>
    <row r="279" spans="3:6">
      <c r="C279" s="1">
        <v>211</v>
      </c>
      <c r="D279" s="1">
        <v>1</v>
      </c>
      <c r="E279" s="17">
        <f t="shared" si="10"/>
        <v>1477</v>
      </c>
      <c r="F279" s="17">
        <f t="shared" si="11"/>
        <v>1227.75</v>
      </c>
    </row>
    <row r="280" spans="3:6">
      <c r="C280" s="1">
        <v>212</v>
      </c>
      <c r="D280" s="1">
        <v>1</v>
      </c>
      <c r="E280" s="17">
        <f t="shared" si="10"/>
        <v>1484</v>
      </c>
      <c r="F280" s="17">
        <f t="shared" si="11"/>
        <v>1233</v>
      </c>
    </row>
    <row r="281" spans="3:6">
      <c r="C281" s="1">
        <v>213</v>
      </c>
      <c r="D281" s="1">
        <v>1</v>
      </c>
      <c r="E281" s="17">
        <f t="shared" si="10"/>
        <v>1491</v>
      </c>
      <c r="F281" s="17">
        <f t="shared" si="11"/>
        <v>1238.25</v>
      </c>
    </row>
    <row r="282" spans="3:6">
      <c r="C282" s="1">
        <v>214</v>
      </c>
      <c r="D282" s="1">
        <v>1</v>
      </c>
      <c r="E282" s="17">
        <f t="shared" si="10"/>
        <v>1498</v>
      </c>
      <c r="F282" s="17">
        <f t="shared" si="11"/>
        <v>1243.5</v>
      </c>
    </row>
    <row r="283" spans="3:6">
      <c r="C283" s="1">
        <v>215</v>
      </c>
      <c r="D283" s="1">
        <v>1</v>
      </c>
      <c r="E283" s="17">
        <f t="shared" si="10"/>
        <v>1505</v>
      </c>
      <c r="F283" s="17">
        <f t="shared" si="11"/>
        <v>1248.75</v>
      </c>
    </row>
    <row r="284" spans="3:6">
      <c r="C284" s="1">
        <v>216</v>
      </c>
      <c r="D284" s="1">
        <v>1</v>
      </c>
      <c r="E284" s="17">
        <f t="shared" si="10"/>
        <v>1512</v>
      </c>
      <c r="F284" s="17">
        <f t="shared" si="11"/>
        <v>1254</v>
      </c>
    </row>
    <row r="285" spans="3:6">
      <c r="C285" s="1">
        <v>217</v>
      </c>
      <c r="D285" s="1">
        <v>1</v>
      </c>
      <c r="E285" s="17">
        <f t="shared" si="10"/>
        <v>1519</v>
      </c>
      <c r="F285" s="17">
        <f t="shared" si="11"/>
        <v>1259.25</v>
      </c>
    </row>
    <row r="286" spans="3:6">
      <c r="C286" s="1">
        <v>218</v>
      </c>
      <c r="D286" s="1">
        <v>1</v>
      </c>
      <c r="E286" s="17">
        <f t="shared" si="10"/>
        <v>1526</v>
      </c>
      <c r="F286" s="17">
        <f t="shared" si="11"/>
        <v>1264.5</v>
      </c>
    </row>
    <row r="287" spans="3:6">
      <c r="C287" s="1">
        <v>219</v>
      </c>
      <c r="D287" s="1">
        <v>1</v>
      </c>
      <c r="E287" s="17">
        <f t="shared" si="10"/>
        <v>1533</v>
      </c>
      <c r="F287" s="17">
        <f t="shared" si="11"/>
        <v>1269.75</v>
      </c>
    </row>
    <row r="288" spans="3:6">
      <c r="C288" s="1">
        <v>220</v>
      </c>
      <c r="D288" s="1">
        <v>1</v>
      </c>
      <c r="E288" s="17">
        <f t="shared" si="10"/>
        <v>1540</v>
      </c>
      <c r="F288" s="17">
        <f t="shared" si="11"/>
        <v>1275</v>
      </c>
    </row>
    <row r="289" spans="3:6">
      <c r="C289" s="1">
        <v>221</v>
      </c>
      <c r="D289" s="1">
        <v>1</v>
      </c>
      <c r="E289" s="17">
        <f t="shared" si="10"/>
        <v>1547</v>
      </c>
      <c r="F289" s="17">
        <f t="shared" si="11"/>
        <v>1280.25</v>
      </c>
    </row>
    <row r="290" spans="3:6">
      <c r="C290" s="1">
        <v>222</v>
      </c>
      <c r="D290" s="1">
        <v>1</v>
      </c>
      <c r="E290" s="17">
        <f t="shared" si="10"/>
        <v>1554</v>
      </c>
      <c r="F290" s="17">
        <f t="shared" si="11"/>
        <v>1285.5</v>
      </c>
    </row>
    <row r="291" spans="3:6">
      <c r="C291" s="1">
        <v>223</v>
      </c>
      <c r="D291" s="1">
        <v>1</v>
      </c>
      <c r="E291" s="17">
        <f t="shared" si="10"/>
        <v>1561</v>
      </c>
      <c r="F291" s="17">
        <f t="shared" si="11"/>
        <v>1290.75</v>
      </c>
    </row>
    <row r="292" spans="3:6">
      <c r="C292" s="1">
        <v>224</v>
      </c>
      <c r="D292" s="1">
        <v>1</v>
      </c>
      <c r="E292" s="17">
        <f t="shared" si="10"/>
        <v>1568</v>
      </c>
      <c r="F292" s="17">
        <f t="shared" si="11"/>
        <v>1296</v>
      </c>
    </row>
    <row r="293" spans="3:6">
      <c r="C293" s="1">
        <v>225</v>
      </c>
      <c r="D293" s="1">
        <v>1</v>
      </c>
      <c r="E293" s="17">
        <f t="shared" si="10"/>
        <v>1575</v>
      </c>
      <c r="F293" s="17">
        <f t="shared" si="11"/>
        <v>1301.25</v>
      </c>
    </row>
    <row r="294" spans="3:6">
      <c r="C294" s="1">
        <v>226</v>
      </c>
      <c r="D294" s="1">
        <v>1</v>
      </c>
      <c r="E294" s="17">
        <f t="shared" si="10"/>
        <v>1582</v>
      </c>
      <c r="F294" s="17">
        <f t="shared" si="11"/>
        <v>1306.5</v>
      </c>
    </row>
    <row r="295" spans="3:6">
      <c r="C295" s="1">
        <v>227</v>
      </c>
      <c r="D295" s="1">
        <v>1</v>
      </c>
      <c r="E295" s="17">
        <f t="shared" si="10"/>
        <v>1589</v>
      </c>
      <c r="F295" s="17">
        <f t="shared" si="11"/>
        <v>1311.75</v>
      </c>
    </row>
    <row r="296" spans="3:6">
      <c r="C296" s="1">
        <v>228</v>
      </c>
      <c r="D296" s="1">
        <v>1</v>
      </c>
      <c r="E296" s="17">
        <f t="shared" si="10"/>
        <v>1596</v>
      </c>
      <c r="F296" s="17">
        <f t="shared" si="11"/>
        <v>1317</v>
      </c>
    </row>
    <row r="297" spans="3:6">
      <c r="C297" s="1">
        <v>229</v>
      </c>
      <c r="D297" s="1">
        <v>1</v>
      </c>
      <c r="E297" s="17">
        <f t="shared" si="10"/>
        <v>1603</v>
      </c>
      <c r="F297" s="17">
        <f t="shared" si="11"/>
        <v>1322.25</v>
      </c>
    </row>
    <row r="298" spans="3:6">
      <c r="C298" s="1">
        <v>230</v>
      </c>
      <c r="D298" s="1">
        <v>1</v>
      </c>
      <c r="E298" s="17">
        <f t="shared" si="10"/>
        <v>1610</v>
      </c>
      <c r="F298" s="17">
        <f t="shared" si="11"/>
        <v>1327.5</v>
      </c>
    </row>
    <row r="299" spans="3:6">
      <c r="C299" s="1">
        <v>231</v>
      </c>
      <c r="D299" s="1">
        <v>1</v>
      </c>
      <c r="E299" s="17">
        <f t="shared" si="10"/>
        <v>1617</v>
      </c>
      <c r="F299" s="17">
        <f t="shared" si="11"/>
        <v>1332.75</v>
      </c>
    </row>
    <row r="300" spans="3:6">
      <c r="C300" s="1">
        <v>232</v>
      </c>
      <c r="D300" s="1">
        <v>1</v>
      </c>
      <c r="E300" s="17">
        <f t="shared" si="10"/>
        <v>1624</v>
      </c>
      <c r="F300" s="17">
        <f t="shared" si="11"/>
        <v>1338</v>
      </c>
    </row>
    <row r="301" spans="3:6">
      <c r="C301" s="1">
        <v>233</v>
      </c>
      <c r="D301" s="1">
        <v>1</v>
      </c>
      <c r="E301" s="17">
        <f t="shared" si="10"/>
        <v>1631</v>
      </c>
      <c r="F301" s="17">
        <f t="shared" si="11"/>
        <v>1343.25</v>
      </c>
    </row>
    <row r="302" spans="3:6">
      <c r="C302" s="1">
        <v>234</v>
      </c>
      <c r="D302" s="1">
        <v>1</v>
      </c>
      <c r="E302" s="17">
        <f t="shared" si="10"/>
        <v>1638</v>
      </c>
      <c r="F302" s="17">
        <f t="shared" si="11"/>
        <v>1348.5</v>
      </c>
    </row>
    <row r="303" spans="3:6">
      <c r="C303" s="1">
        <v>235</v>
      </c>
      <c r="D303" s="1">
        <v>1</v>
      </c>
      <c r="E303" s="17">
        <f t="shared" si="10"/>
        <v>1645</v>
      </c>
      <c r="F303" s="17">
        <f t="shared" si="11"/>
        <v>1353.75</v>
      </c>
    </row>
    <row r="304" spans="3:6">
      <c r="C304" s="1">
        <v>236</v>
      </c>
      <c r="D304" s="1">
        <v>1</v>
      </c>
      <c r="E304" s="17">
        <f t="shared" si="10"/>
        <v>1652</v>
      </c>
      <c r="F304" s="17">
        <f t="shared" si="11"/>
        <v>1359</v>
      </c>
    </row>
    <row r="305" spans="3:6">
      <c r="C305" s="1">
        <v>237</v>
      </c>
      <c r="D305" s="1">
        <v>1</v>
      </c>
      <c r="E305" s="17">
        <f t="shared" si="10"/>
        <v>1659</v>
      </c>
      <c r="F305" s="17">
        <f t="shared" si="11"/>
        <v>1364.25</v>
      </c>
    </row>
    <row r="306" spans="3:6">
      <c r="C306" s="1">
        <v>238</v>
      </c>
      <c r="D306" s="1">
        <v>1</v>
      </c>
      <c r="E306" s="17">
        <f t="shared" si="10"/>
        <v>1666</v>
      </c>
      <c r="F306" s="17">
        <f t="shared" si="11"/>
        <v>1369.5</v>
      </c>
    </row>
    <row r="307" spans="3:6">
      <c r="C307" s="1">
        <v>239</v>
      </c>
      <c r="D307" s="1">
        <v>1</v>
      </c>
      <c r="E307" s="17">
        <f t="shared" si="10"/>
        <v>1673</v>
      </c>
      <c r="F307" s="17">
        <f t="shared" si="11"/>
        <v>1374.75</v>
      </c>
    </row>
    <row r="308" spans="3:6">
      <c r="C308" s="1">
        <v>240</v>
      </c>
      <c r="D308" s="1">
        <v>1</v>
      </c>
      <c r="E308" s="17">
        <f t="shared" si="10"/>
        <v>1680</v>
      </c>
      <c r="F308" s="17">
        <f t="shared" si="11"/>
        <v>1380</v>
      </c>
    </row>
    <row r="309" spans="3:6">
      <c r="C309" s="1">
        <v>241</v>
      </c>
      <c r="D309" s="1">
        <v>1</v>
      </c>
      <c r="E309" s="17">
        <f t="shared" si="10"/>
        <v>1687</v>
      </c>
      <c r="F309" s="17">
        <f t="shared" si="11"/>
        <v>1385.25</v>
      </c>
    </row>
    <row r="310" spans="3:6">
      <c r="C310" s="1">
        <v>242</v>
      </c>
      <c r="D310" s="1">
        <v>1</v>
      </c>
      <c r="E310" s="17">
        <f t="shared" si="10"/>
        <v>1694</v>
      </c>
      <c r="F310" s="17">
        <f t="shared" si="11"/>
        <v>1390.5</v>
      </c>
    </row>
    <row r="311" spans="3:6">
      <c r="C311" s="1">
        <v>243</v>
      </c>
      <c r="D311" s="1">
        <v>1</v>
      </c>
      <c r="E311" s="17">
        <f t="shared" si="10"/>
        <v>1701</v>
      </c>
      <c r="F311" s="17">
        <f t="shared" si="11"/>
        <v>1395.75</v>
      </c>
    </row>
    <row r="312" spans="3:6">
      <c r="C312" s="1">
        <v>244</v>
      </c>
      <c r="D312" s="1">
        <v>1</v>
      </c>
      <c r="E312" s="17">
        <f t="shared" si="10"/>
        <v>1708</v>
      </c>
      <c r="F312" s="17">
        <f t="shared" si="11"/>
        <v>1401</v>
      </c>
    </row>
    <row r="313" spans="3:6">
      <c r="C313" s="1">
        <v>245</v>
      </c>
      <c r="D313" s="1">
        <v>1</v>
      </c>
      <c r="E313" s="17">
        <f t="shared" si="10"/>
        <v>1715</v>
      </c>
      <c r="F313" s="17">
        <f t="shared" si="11"/>
        <v>1406.25</v>
      </c>
    </row>
    <row r="314" spans="3:6">
      <c r="C314" s="1">
        <v>246</v>
      </c>
      <c r="D314" s="1">
        <v>1</v>
      </c>
      <c r="E314" s="17">
        <f t="shared" si="10"/>
        <v>1722</v>
      </c>
      <c r="F314" s="17">
        <f t="shared" si="11"/>
        <v>1411.5</v>
      </c>
    </row>
    <row r="315" spans="3:6">
      <c r="C315" s="1">
        <v>247</v>
      </c>
      <c r="D315" s="1">
        <v>1</v>
      </c>
      <c r="E315" s="17">
        <f t="shared" si="10"/>
        <v>1729</v>
      </c>
      <c r="F315" s="17">
        <f t="shared" si="11"/>
        <v>1416.75</v>
      </c>
    </row>
    <row r="316" spans="3:6">
      <c r="C316" s="1">
        <v>248</v>
      </c>
      <c r="D316" s="1">
        <v>1</v>
      </c>
      <c r="E316" s="17">
        <f t="shared" si="10"/>
        <v>1736</v>
      </c>
      <c r="F316" s="17">
        <f t="shared" si="11"/>
        <v>1422</v>
      </c>
    </row>
    <row r="317" spans="3:6">
      <c r="C317" s="1">
        <v>249</v>
      </c>
      <c r="D317" s="1">
        <v>1</v>
      </c>
      <c r="E317" s="17">
        <f t="shared" si="10"/>
        <v>1743</v>
      </c>
      <c r="F317" s="17">
        <f t="shared" si="11"/>
        <v>1427.25</v>
      </c>
    </row>
    <row r="318" spans="3:6">
      <c r="C318" s="1">
        <v>250</v>
      </c>
      <c r="D318" s="1">
        <v>1</v>
      </c>
      <c r="E318" s="17">
        <f t="shared" si="10"/>
        <v>1750</v>
      </c>
      <c r="F318" s="17">
        <f t="shared" si="11"/>
        <v>1432.5</v>
      </c>
    </row>
    <row r="319" spans="3:6">
      <c r="C319" s="1">
        <v>251</v>
      </c>
      <c r="D319" s="1">
        <v>1</v>
      </c>
      <c r="E319" s="17">
        <f t="shared" si="10"/>
        <v>1757</v>
      </c>
      <c r="F319" s="17">
        <f t="shared" si="11"/>
        <v>1437.75</v>
      </c>
    </row>
    <row r="320" spans="3:6">
      <c r="C320" s="1">
        <v>252</v>
      </c>
      <c r="D320" s="1">
        <v>1</v>
      </c>
      <c r="E320" s="17">
        <f t="shared" si="10"/>
        <v>1764</v>
      </c>
      <c r="F320" s="17">
        <f t="shared" si="11"/>
        <v>1443</v>
      </c>
    </row>
    <row r="321" spans="3:6">
      <c r="C321" s="1">
        <v>253</v>
      </c>
      <c r="D321" s="1">
        <v>1</v>
      </c>
      <c r="E321" s="17">
        <f t="shared" si="10"/>
        <v>1771</v>
      </c>
      <c r="F321" s="17">
        <f t="shared" si="11"/>
        <v>1448.25</v>
      </c>
    </row>
    <row r="322" spans="3:6">
      <c r="C322" s="1">
        <v>254</v>
      </c>
      <c r="D322" s="1">
        <v>1</v>
      </c>
      <c r="E322" s="17">
        <f t="shared" si="10"/>
        <v>1778</v>
      </c>
      <c r="F322" s="17">
        <f t="shared" si="11"/>
        <v>1453.5</v>
      </c>
    </row>
    <row r="323" spans="3:6">
      <c r="C323" s="1">
        <v>255</v>
      </c>
      <c r="D323" s="1">
        <v>1</v>
      </c>
      <c r="E323" s="17">
        <f t="shared" si="10"/>
        <v>1785</v>
      </c>
      <c r="F323" s="17">
        <f t="shared" si="11"/>
        <v>1458.75</v>
      </c>
    </row>
    <row r="324" spans="3:6">
      <c r="C324" s="1">
        <v>256</v>
      </c>
      <c r="D324" s="1">
        <v>1</v>
      </c>
      <c r="E324" s="17">
        <f t="shared" si="10"/>
        <v>1792</v>
      </c>
      <c r="F324" s="17">
        <f t="shared" si="11"/>
        <v>1464</v>
      </c>
    </row>
    <row r="325" spans="3:6">
      <c r="C325" s="1">
        <v>257</v>
      </c>
      <c r="D325" s="1">
        <v>1</v>
      </c>
      <c r="E325" s="17">
        <f t="shared" si="10"/>
        <v>1799</v>
      </c>
      <c r="F325" s="17">
        <f t="shared" si="11"/>
        <v>1469.25</v>
      </c>
    </row>
    <row r="326" spans="3:6">
      <c r="C326" s="1">
        <v>258</v>
      </c>
      <c r="D326" s="1">
        <v>1</v>
      </c>
      <c r="E326" s="17">
        <f t="shared" si="10"/>
        <v>1806</v>
      </c>
      <c r="F326" s="17">
        <f t="shared" si="11"/>
        <v>1474.5</v>
      </c>
    </row>
    <row r="327" spans="3:6">
      <c r="C327" s="1">
        <v>259</v>
      </c>
      <c r="D327" s="1">
        <v>1</v>
      </c>
      <c r="E327" s="17">
        <f t="shared" si="10"/>
        <v>1813</v>
      </c>
      <c r="F327" s="17">
        <f t="shared" si="11"/>
        <v>1479.75</v>
      </c>
    </row>
    <row r="328" spans="3:6">
      <c r="C328" s="1">
        <v>260</v>
      </c>
      <c r="D328" s="1">
        <v>1</v>
      </c>
      <c r="E328" s="17">
        <f t="shared" si="10"/>
        <v>1820</v>
      </c>
      <c r="F328" s="17">
        <f t="shared" si="11"/>
        <v>1485</v>
      </c>
    </row>
    <row r="329" spans="3:6">
      <c r="C329" s="1">
        <v>261</v>
      </c>
      <c r="D329" s="1">
        <v>1</v>
      </c>
      <c r="E329" s="17">
        <f t="shared" si="10"/>
        <v>1827</v>
      </c>
      <c r="F329" s="17">
        <f t="shared" si="11"/>
        <v>1490.25</v>
      </c>
    </row>
    <row r="330" spans="3:6">
      <c r="C330" s="1">
        <v>262</v>
      </c>
      <c r="D330" s="1">
        <v>1</v>
      </c>
      <c r="E330" s="17">
        <f t="shared" si="10"/>
        <v>1834</v>
      </c>
      <c r="F330" s="17">
        <f t="shared" si="11"/>
        <v>1495.5</v>
      </c>
    </row>
    <row r="331" spans="3:6">
      <c r="C331" s="1">
        <v>263</v>
      </c>
      <c r="D331" s="1">
        <v>1</v>
      </c>
      <c r="E331" s="17">
        <f t="shared" si="10"/>
        <v>1841</v>
      </c>
      <c r="F331" s="17">
        <f t="shared" si="11"/>
        <v>1500.75</v>
      </c>
    </row>
    <row r="332" spans="3:6">
      <c r="C332" s="1">
        <v>264</v>
      </c>
      <c r="D332" s="1">
        <v>1</v>
      </c>
      <c r="E332" s="17">
        <f t="shared" si="10"/>
        <v>1848</v>
      </c>
      <c r="F332" s="17">
        <f t="shared" si="11"/>
        <v>1506</v>
      </c>
    </row>
    <row r="333" spans="3:6">
      <c r="C333" s="1">
        <v>265</v>
      </c>
      <c r="D333" s="1">
        <v>1</v>
      </c>
      <c r="E333" s="17">
        <f t="shared" si="10"/>
        <v>1855</v>
      </c>
      <c r="F333" s="17">
        <f t="shared" si="11"/>
        <v>1511.25</v>
      </c>
    </row>
    <row r="334" spans="3:6">
      <c r="C334" s="1">
        <v>266</v>
      </c>
      <c r="D334" s="1">
        <v>1</v>
      </c>
      <c r="E334" s="17">
        <f t="shared" si="10"/>
        <v>1862</v>
      </c>
      <c r="F334" s="17">
        <f t="shared" si="11"/>
        <v>1516.5</v>
      </c>
    </row>
    <row r="335" spans="3:6">
      <c r="C335" s="1">
        <v>267</v>
      </c>
      <c r="D335" s="1">
        <v>1</v>
      </c>
      <c r="E335" s="17">
        <f t="shared" si="10"/>
        <v>1869</v>
      </c>
      <c r="F335" s="17">
        <f t="shared" si="11"/>
        <v>1521.75</v>
      </c>
    </row>
    <row r="336" spans="3:6">
      <c r="C336" s="1">
        <v>268</v>
      </c>
      <c r="D336" s="1">
        <v>1</v>
      </c>
      <c r="E336" s="17">
        <f t="shared" si="10"/>
        <v>1876</v>
      </c>
      <c r="F336" s="17">
        <f t="shared" si="11"/>
        <v>1527</v>
      </c>
    </row>
    <row r="337" spans="3:6">
      <c r="C337" s="1">
        <v>269</v>
      </c>
      <c r="D337" s="1">
        <v>1</v>
      </c>
      <c r="E337" s="17">
        <f t="shared" si="10"/>
        <v>1883</v>
      </c>
      <c r="F337" s="17">
        <f t="shared" si="11"/>
        <v>1532.25</v>
      </c>
    </row>
    <row r="338" spans="3:6">
      <c r="C338" s="1">
        <v>270</v>
      </c>
      <c r="D338" s="1">
        <v>1</v>
      </c>
      <c r="E338" s="17">
        <f t="shared" si="10"/>
        <v>1890</v>
      </c>
      <c r="F338" s="17">
        <f t="shared" si="11"/>
        <v>1537.5</v>
      </c>
    </row>
    <row r="339" spans="3:6">
      <c r="C339" s="1">
        <v>271</v>
      </c>
      <c r="D339" s="1">
        <v>1</v>
      </c>
      <c r="E339" s="17">
        <f t="shared" si="10"/>
        <v>1897</v>
      </c>
      <c r="F339" s="17">
        <f t="shared" si="11"/>
        <v>1542.75</v>
      </c>
    </row>
    <row r="340" spans="3:6">
      <c r="C340" s="1">
        <v>272</v>
      </c>
      <c r="D340" s="1">
        <v>1</v>
      </c>
      <c r="E340" s="17">
        <f t="shared" si="10"/>
        <v>1904</v>
      </c>
      <c r="F340" s="17">
        <f t="shared" si="11"/>
        <v>1548</v>
      </c>
    </row>
    <row r="341" spans="3:6">
      <c r="C341" s="1">
        <v>273</v>
      </c>
      <c r="D341" s="1">
        <v>1</v>
      </c>
      <c r="E341" s="17">
        <f t="shared" si="10"/>
        <v>1911</v>
      </c>
      <c r="F341" s="17">
        <f t="shared" si="11"/>
        <v>1553.25</v>
      </c>
    </row>
    <row r="342" spans="3:6">
      <c r="C342" s="1">
        <v>274</v>
      </c>
      <c r="D342" s="1">
        <v>1</v>
      </c>
      <c r="E342" s="17">
        <f t="shared" ref="E342:E405" si="12">7*C342</f>
        <v>1918</v>
      </c>
      <c r="F342" s="17">
        <f t="shared" ref="F342:F405" si="13">120*D342+5.25*C342</f>
        <v>1558.5</v>
      </c>
    </row>
    <row r="343" spans="3:6">
      <c r="C343" s="1">
        <v>275</v>
      </c>
      <c r="D343" s="1">
        <v>1</v>
      </c>
      <c r="E343" s="17">
        <f t="shared" si="12"/>
        <v>1925</v>
      </c>
      <c r="F343" s="17">
        <f t="shared" si="13"/>
        <v>1563.75</v>
      </c>
    </row>
    <row r="344" spans="3:6">
      <c r="C344" s="1">
        <v>276</v>
      </c>
      <c r="D344" s="1">
        <v>1</v>
      </c>
      <c r="E344" s="17">
        <f t="shared" si="12"/>
        <v>1932</v>
      </c>
      <c r="F344" s="17">
        <f t="shared" si="13"/>
        <v>1569</v>
      </c>
    </row>
    <row r="345" spans="3:6">
      <c r="C345" s="1">
        <v>277</v>
      </c>
      <c r="D345" s="1">
        <v>1</v>
      </c>
      <c r="E345" s="17">
        <f t="shared" si="12"/>
        <v>1939</v>
      </c>
      <c r="F345" s="17">
        <f t="shared" si="13"/>
        <v>1574.25</v>
      </c>
    </row>
    <row r="346" spans="3:6">
      <c r="C346" s="1">
        <v>278</v>
      </c>
      <c r="D346" s="1">
        <v>1</v>
      </c>
      <c r="E346" s="17">
        <f t="shared" si="12"/>
        <v>1946</v>
      </c>
      <c r="F346" s="17">
        <f t="shared" si="13"/>
        <v>1579.5</v>
      </c>
    </row>
    <row r="347" spans="3:6">
      <c r="C347" s="1">
        <v>279</v>
      </c>
      <c r="D347" s="1">
        <v>1</v>
      </c>
      <c r="E347" s="17">
        <f t="shared" si="12"/>
        <v>1953</v>
      </c>
      <c r="F347" s="17">
        <f t="shared" si="13"/>
        <v>1584.75</v>
      </c>
    </row>
    <row r="348" spans="3:6">
      <c r="C348" s="1">
        <v>280</v>
      </c>
      <c r="D348" s="1">
        <v>1</v>
      </c>
      <c r="E348" s="17">
        <f t="shared" si="12"/>
        <v>1960</v>
      </c>
      <c r="F348" s="17">
        <f t="shared" si="13"/>
        <v>1590</v>
      </c>
    </row>
    <row r="349" spans="3:6">
      <c r="C349" s="1">
        <v>281</v>
      </c>
      <c r="D349" s="1">
        <v>1</v>
      </c>
      <c r="E349" s="17">
        <f t="shared" si="12"/>
        <v>1967</v>
      </c>
      <c r="F349" s="17">
        <f t="shared" si="13"/>
        <v>1595.25</v>
      </c>
    </row>
    <row r="350" spans="3:6">
      <c r="C350" s="1">
        <v>282</v>
      </c>
      <c r="D350" s="1">
        <v>1</v>
      </c>
      <c r="E350" s="17">
        <f t="shared" si="12"/>
        <v>1974</v>
      </c>
      <c r="F350" s="17">
        <f t="shared" si="13"/>
        <v>1600.5</v>
      </c>
    </row>
    <row r="351" spans="3:6">
      <c r="C351" s="1">
        <v>283</v>
      </c>
      <c r="D351" s="1">
        <v>1</v>
      </c>
      <c r="E351" s="17">
        <f t="shared" si="12"/>
        <v>1981</v>
      </c>
      <c r="F351" s="17">
        <f t="shared" si="13"/>
        <v>1605.75</v>
      </c>
    </row>
    <row r="352" spans="3:6">
      <c r="C352" s="1">
        <v>284</v>
      </c>
      <c r="D352" s="1">
        <v>1</v>
      </c>
      <c r="E352" s="17">
        <f t="shared" si="12"/>
        <v>1988</v>
      </c>
      <c r="F352" s="17">
        <f t="shared" si="13"/>
        <v>1611</v>
      </c>
    </row>
    <row r="353" spans="3:6">
      <c r="C353" s="1">
        <v>285</v>
      </c>
      <c r="D353" s="1">
        <v>1</v>
      </c>
      <c r="E353" s="17">
        <f t="shared" si="12"/>
        <v>1995</v>
      </c>
      <c r="F353" s="17">
        <f t="shared" si="13"/>
        <v>1616.25</v>
      </c>
    </row>
    <row r="354" spans="3:6">
      <c r="C354" s="1">
        <v>286</v>
      </c>
      <c r="D354" s="1">
        <v>1</v>
      </c>
      <c r="E354" s="17">
        <f t="shared" si="12"/>
        <v>2002</v>
      </c>
      <c r="F354" s="17">
        <f t="shared" si="13"/>
        <v>1621.5</v>
      </c>
    </row>
    <row r="355" spans="3:6">
      <c r="C355" s="1">
        <v>287</v>
      </c>
      <c r="D355" s="1">
        <v>1</v>
      </c>
      <c r="E355" s="17">
        <f t="shared" si="12"/>
        <v>2009</v>
      </c>
      <c r="F355" s="17">
        <f t="shared" si="13"/>
        <v>1626.75</v>
      </c>
    </row>
    <row r="356" spans="3:6">
      <c r="C356" s="1">
        <v>288</v>
      </c>
      <c r="D356" s="1">
        <v>1</v>
      </c>
      <c r="E356" s="17">
        <f t="shared" si="12"/>
        <v>2016</v>
      </c>
      <c r="F356" s="17">
        <f t="shared" si="13"/>
        <v>1632</v>
      </c>
    </row>
    <row r="357" spans="3:6">
      <c r="C357" s="1">
        <v>289</v>
      </c>
      <c r="D357" s="1">
        <v>1</v>
      </c>
      <c r="E357" s="17">
        <f t="shared" si="12"/>
        <v>2023</v>
      </c>
      <c r="F357" s="17">
        <f t="shared" si="13"/>
        <v>1637.25</v>
      </c>
    </row>
    <row r="358" spans="3:6">
      <c r="C358" s="1">
        <v>290</v>
      </c>
      <c r="D358" s="1">
        <v>1</v>
      </c>
      <c r="E358" s="17">
        <f t="shared" si="12"/>
        <v>2030</v>
      </c>
      <c r="F358" s="17">
        <f t="shared" si="13"/>
        <v>1642.5</v>
      </c>
    </row>
    <row r="359" spans="3:6">
      <c r="C359" s="1">
        <v>291</v>
      </c>
      <c r="D359" s="1">
        <v>1</v>
      </c>
      <c r="E359" s="17">
        <f t="shared" si="12"/>
        <v>2037</v>
      </c>
      <c r="F359" s="17">
        <f t="shared" si="13"/>
        <v>1647.75</v>
      </c>
    </row>
    <row r="360" spans="3:6">
      <c r="C360" s="1">
        <v>292</v>
      </c>
      <c r="D360" s="1">
        <v>1</v>
      </c>
      <c r="E360" s="17">
        <f t="shared" si="12"/>
        <v>2044</v>
      </c>
      <c r="F360" s="17">
        <f t="shared" si="13"/>
        <v>1653</v>
      </c>
    </row>
    <row r="361" spans="3:6">
      <c r="C361" s="1">
        <v>293</v>
      </c>
      <c r="D361" s="1">
        <v>1</v>
      </c>
      <c r="E361" s="17">
        <f t="shared" si="12"/>
        <v>2051</v>
      </c>
      <c r="F361" s="17">
        <f t="shared" si="13"/>
        <v>1658.25</v>
      </c>
    </row>
    <row r="362" spans="3:6">
      <c r="C362" s="1">
        <v>294</v>
      </c>
      <c r="D362" s="1">
        <v>1</v>
      </c>
      <c r="E362" s="17">
        <f t="shared" si="12"/>
        <v>2058</v>
      </c>
      <c r="F362" s="17">
        <f t="shared" si="13"/>
        <v>1663.5</v>
      </c>
    </row>
    <row r="363" spans="3:6">
      <c r="C363" s="1">
        <v>295</v>
      </c>
      <c r="D363" s="1">
        <v>1</v>
      </c>
      <c r="E363" s="17">
        <f t="shared" si="12"/>
        <v>2065</v>
      </c>
      <c r="F363" s="17">
        <f t="shared" si="13"/>
        <v>1668.75</v>
      </c>
    </row>
    <row r="364" spans="3:6">
      <c r="C364" s="1">
        <v>296</v>
      </c>
      <c r="D364" s="1">
        <v>1</v>
      </c>
      <c r="E364" s="17">
        <f t="shared" si="12"/>
        <v>2072</v>
      </c>
      <c r="F364" s="17">
        <f t="shared" si="13"/>
        <v>1674</v>
      </c>
    </row>
    <row r="365" spans="3:6">
      <c r="C365" s="1">
        <v>297</v>
      </c>
      <c r="D365" s="1">
        <v>1</v>
      </c>
      <c r="E365" s="17">
        <f t="shared" si="12"/>
        <v>2079</v>
      </c>
      <c r="F365" s="17">
        <f t="shared" si="13"/>
        <v>1679.25</v>
      </c>
    </row>
    <row r="366" spans="3:6">
      <c r="C366" s="1">
        <v>298</v>
      </c>
      <c r="D366" s="1">
        <v>1</v>
      </c>
      <c r="E366" s="17">
        <f t="shared" si="12"/>
        <v>2086</v>
      </c>
      <c r="F366" s="17">
        <f t="shared" si="13"/>
        <v>1684.5</v>
      </c>
    </row>
    <row r="367" spans="3:6">
      <c r="C367" s="1">
        <v>299</v>
      </c>
      <c r="D367" s="1">
        <v>1</v>
      </c>
      <c r="E367" s="17">
        <f t="shared" si="12"/>
        <v>2093</v>
      </c>
      <c r="F367" s="17">
        <f t="shared" si="13"/>
        <v>1689.75</v>
      </c>
    </row>
    <row r="368" spans="3:6">
      <c r="C368" s="1">
        <v>300</v>
      </c>
      <c r="D368" s="1">
        <v>1</v>
      </c>
      <c r="E368" s="17">
        <f t="shared" si="12"/>
        <v>2100</v>
      </c>
      <c r="F368" s="17">
        <f t="shared" si="13"/>
        <v>1695</v>
      </c>
    </row>
    <row r="369" spans="3:6">
      <c r="C369" s="1">
        <v>301</v>
      </c>
      <c r="D369" s="1">
        <v>2</v>
      </c>
      <c r="E369" s="17">
        <f t="shared" si="12"/>
        <v>2107</v>
      </c>
      <c r="F369" s="17">
        <f t="shared" si="13"/>
        <v>1820.25</v>
      </c>
    </row>
    <row r="370" spans="3:6">
      <c r="C370" s="1">
        <v>302</v>
      </c>
      <c r="D370" s="1">
        <v>2</v>
      </c>
      <c r="E370" s="17">
        <f t="shared" si="12"/>
        <v>2114</v>
      </c>
      <c r="F370" s="17">
        <f t="shared" si="13"/>
        <v>1825.5</v>
      </c>
    </row>
    <row r="371" spans="3:6">
      <c r="C371" s="1">
        <v>303</v>
      </c>
      <c r="D371" s="1">
        <v>2</v>
      </c>
      <c r="E371" s="17">
        <f t="shared" si="12"/>
        <v>2121</v>
      </c>
      <c r="F371" s="17">
        <f t="shared" si="13"/>
        <v>1830.75</v>
      </c>
    </row>
    <row r="372" spans="3:6">
      <c r="C372" s="1">
        <v>304</v>
      </c>
      <c r="D372" s="1">
        <v>2</v>
      </c>
      <c r="E372" s="17">
        <f t="shared" si="12"/>
        <v>2128</v>
      </c>
      <c r="F372" s="17">
        <f t="shared" si="13"/>
        <v>1836</v>
      </c>
    </row>
    <row r="373" spans="3:6">
      <c r="C373" s="1">
        <v>305</v>
      </c>
      <c r="D373" s="1">
        <v>2</v>
      </c>
      <c r="E373" s="17">
        <f t="shared" si="12"/>
        <v>2135</v>
      </c>
      <c r="F373" s="17">
        <f t="shared" si="13"/>
        <v>1841.25</v>
      </c>
    </row>
    <row r="374" spans="3:6">
      <c r="C374" s="1">
        <v>306</v>
      </c>
      <c r="D374" s="1">
        <v>2</v>
      </c>
      <c r="E374" s="17">
        <f t="shared" si="12"/>
        <v>2142</v>
      </c>
      <c r="F374" s="17">
        <f t="shared" si="13"/>
        <v>1846.5</v>
      </c>
    </row>
    <row r="375" spans="3:6">
      <c r="C375" s="1">
        <v>307</v>
      </c>
      <c r="D375" s="1">
        <v>2</v>
      </c>
      <c r="E375" s="17">
        <f t="shared" si="12"/>
        <v>2149</v>
      </c>
      <c r="F375" s="17">
        <f t="shared" si="13"/>
        <v>1851.75</v>
      </c>
    </row>
    <row r="376" spans="3:6">
      <c r="C376" s="1">
        <v>308</v>
      </c>
      <c r="D376" s="1">
        <v>2</v>
      </c>
      <c r="E376" s="17">
        <f t="shared" si="12"/>
        <v>2156</v>
      </c>
      <c r="F376" s="17">
        <f t="shared" si="13"/>
        <v>1857</v>
      </c>
    </row>
    <row r="377" spans="3:6">
      <c r="C377" s="1">
        <v>309</v>
      </c>
      <c r="D377" s="1">
        <v>2</v>
      </c>
      <c r="E377" s="17">
        <f t="shared" si="12"/>
        <v>2163</v>
      </c>
      <c r="F377" s="17">
        <f t="shared" si="13"/>
        <v>1862.25</v>
      </c>
    </row>
    <row r="378" spans="3:6">
      <c r="C378" s="1">
        <v>310</v>
      </c>
      <c r="D378" s="1">
        <v>2</v>
      </c>
      <c r="E378" s="17">
        <f t="shared" si="12"/>
        <v>2170</v>
      </c>
      <c r="F378" s="17">
        <f t="shared" si="13"/>
        <v>1867.5</v>
      </c>
    </row>
    <row r="379" spans="3:6">
      <c r="C379" s="1">
        <v>311</v>
      </c>
      <c r="D379" s="1">
        <v>2</v>
      </c>
      <c r="E379" s="17">
        <f t="shared" si="12"/>
        <v>2177</v>
      </c>
      <c r="F379" s="17">
        <f t="shared" si="13"/>
        <v>1872.75</v>
      </c>
    </row>
    <row r="380" spans="3:6">
      <c r="C380" s="1">
        <v>312</v>
      </c>
      <c r="D380" s="1">
        <v>2</v>
      </c>
      <c r="E380" s="17">
        <f t="shared" si="12"/>
        <v>2184</v>
      </c>
      <c r="F380" s="17">
        <f t="shared" si="13"/>
        <v>1878</v>
      </c>
    </row>
    <row r="381" spans="3:6">
      <c r="C381" s="1">
        <v>313</v>
      </c>
      <c r="D381" s="1">
        <v>2</v>
      </c>
      <c r="E381" s="17">
        <f t="shared" si="12"/>
        <v>2191</v>
      </c>
      <c r="F381" s="17">
        <f t="shared" si="13"/>
        <v>1883.25</v>
      </c>
    </row>
    <row r="382" spans="3:6">
      <c r="C382" s="1">
        <v>314</v>
      </c>
      <c r="D382" s="1">
        <v>2</v>
      </c>
      <c r="E382" s="17">
        <f t="shared" si="12"/>
        <v>2198</v>
      </c>
      <c r="F382" s="17">
        <f t="shared" si="13"/>
        <v>1888.5</v>
      </c>
    </row>
    <row r="383" spans="3:6">
      <c r="C383" s="1">
        <v>315</v>
      </c>
      <c r="D383" s="1">
        <v>2</v>
      </c>
      <c r="E383" s="17">
        <f t="shared" si="12"/>
        <v>2205</v>
      </c>
      <c r="F383" s="17">
        <f t="shared" si="13"/>
        <v>1893.75</v>
      </c>
    </row>
    <row r="384" spans="3:6">
      <c r="C384" s="1">
        <v>316</v>
      </c>
      <c r="D384" s="1">
        <v>2</v>
      </c>
      <c r="E384" s="17">
        <f t="shared" si="12"/>
        <v>2212</v>
      </c>
      <c r="F384" s="17">
        <f t="shared" si="13"/>
        <v>1899</v>
      </c>
    </row>
    <row r="385" spans="3:6">
      <c r="C385" s="1">
        <v>317</v>
      </c>
      <c r="D385" s="1">
        <v>2</v>
      </c>
      <c r="E385" s="17">
        <f t="shared" si="12"/>
        <v>2219</v>
      </c>
      <c r="F385" s="17">
        <f t="shared" si="13"/>
        <v>1904.25</v>
      </c>
    </row>
    <row r="386" spans="3:6">
      <c r="C386" s="1">
        <v>318</v>
      </c>
      <c r="D386" s="1">
        <v>2</v>
      </c>
      <c r="E386" s="17">
        <f t="shared" si="12"/>
        <v>2226</v>
      </c>
      <c r="F386" s="17">
        <f t="shared" si="13"/>
        <v>1909.5</v>
      </c>
    </row>
    <row r="387" spans="3:6">
      <c r="C387" s="1">
        <v>319</v>
      </c>
      <c r="D387" s="1">
        <v>2</v>
      </c>
      <c r="E387" s="17">
        <f t="shared" si="12"/>
        <v>2233</v>
      </c>
      <c r="F387" s="17">
        <f t="shared" si="13"/>
        <v>1914.75</v>
      </c>
    </row>
    <row r="388" spans="3:6">
      <c r="C388" s="1">
        <v>320</v>
      </c>
      <c r="D388" s="1">
        <v>2</v>
      </c>
      <c r="E388" s="17">
        <f t="shared" si="12"/>
        <v>2240</v>
      </c>
      <c r="F388" s="17">
        <f t="shared" si="13"/>
        <v>1920</v>
      </c>
    </row>
    <row r="389" spans="3:6">
      <c r="C389" s="1">
        <v>321</v>
      </c>
      <c r="D389" s="1">
        <v>2</v>
      </c>
      <c r="E389" s="17">
        <f t="shared" si="12"/>
        <v>2247</v>
      </c>
      <c r="F389" s="17">
        <f t="shared" si="13"/>
        <v>1925.25</v>
      </c>
    </row>
    <row r="390" spans="3:6">
      <c r="C390" s="1">
        <v>322</v>
      </c>
      <c r="D390" s="1">
        <v>2</v>
      </c>
      <c r="E390" s="17">
        <f t="shared" si="12"/>
        <v>2254</v>
      </c>
      <c r="F390" s="17">
        <f t="shared" si="13"/>
        <v>1930.5</v>
      </c>
    </row>
    <row r="391" spans="3:6">
      <c r="C391" s="1">
        <v>323</v>
      </c>
      <c r="D391" s="1">
        <v>2</v>
      </c>
      <c r="E391" s="17">
        <f t="shared" si="12"/>
        <v>2261</v>
      </c>
      <c r="F391" s="17">
        <f t="shared" si="13"/>
        <v>1935.75</v>
      </c>
    </row>
    <row r="392" spans="3:6">
      <c r="C392" s="1">
        <v>324</v>
      </c>
      <c r="D392" s="1">
        <v>2</v>
      </c>
      <c r="E392" s="17">
        <f t="shared" si="12"/>
        <v>2268</v>
      </c>
      <c r="F392" s="17">
        <f t="shared" si="13"/>
        <v>1941</v>
      </c>
    </row>
    <row r="393" spans="3:6">
      <c r="C393" s="1">
        <v>325</v>
      </c>
      <c r="D393" s="1">
        <v>2</v>
      </c>
      <c r="E393" s="17">
        <f t="shared" si="12"/>
        <v>2275</v>
      </c>
      <c r="F393" s="17">
        <f t="shared" si="13"/>
        <v>1946.25</v>
      </c>
    </row>
    <row r="394" spans="3:6">
      <c r="C394" s="1">
        <v>326</v>
      </c>
      <c r="D394" s="1">
        <v>2</v>
      </c>
      <c r="E394" s="17">
        <f t="shared" si="12"/>
        <v>2282</v>
      </c>
      <c r="F394" s="17">
        <f t="shared" si="13"/>
        <v>1951.5</v>
      </c>
    </row>
    <row r="395" spans="3:6">
      <c r="C395" s="1">
        <v>327</v>
      </c>
      <c r="D395" s="1">
        <v>2</v>
      </c>
      <c r="E395" s="17">
        <f t="shared" si="12"/>
        <v>2289</v>
      </c>
      <c r="F395" s="17">
        <f t="shared" si="13"/>
        <v>1956.75</v>
      </c>
    </row>
    <row r="396" spans="3:6">
      <c r="C396" s="1">
        <v>328</v>
      </c>
      <c r="D396" s="1">
        <v>2</v>
      </c>
      <c r="E396" s="17">
        <f t="shared" si="12"/>
        <v>2296</v>
      </c>
      <c r="F396" s="17">
        <f t="shared" si="13"/>
        <v>1962</v>
      </c>
    </row>
    <row r="397" spans="3:6">
      <c r="C397" s="1">
        <v>329</v>
      </c>
      <c r="D397" s="1">
        <v>2</v>
      </c>
      <c r="E397" s="17">
        <f t="shared" si="12"/>
        <v>2303</v>
      </c>
      <c r="F397" s="17">
        <f t="shared" si="13"/>
        <v>1967.25</v>
      </c>
    </row>
    <row r="398" spans="3:6">
      <c r="C398" s="1">
        <v>330</v>
      </c>
      <c r="D398" s="1">
        <v>2</v>
      </c>
      <c r="E398" s="17">
        <f t="shared" si="12"/>
        <v>2310</v>
      </c>
      <c r="F398" s="17">
        <f t="shared" si="13"/>
        <v>1972.5</v>
      </c>
    </row>
    <row r="399" spans="3:6">
      <c r="C399" s="1">
        <v>331</v>
      </c>
      <c r="D399" s="1">
        <v>2</v>
      </c>
      <c r="E399" s="17">
        <f t="shared" si="12"/>
        <v>2317</v>
      </c>
      <c r="F399" s="17">
        <f t="shared" si="13"/>
        <v>1977.75</v>
      </c>
    </row>
    <row r="400" spans="3:6">
      <c r="C400" s="1">
        <v>332</v>
      </c>
      <c r="D400" s="1">
        <v>2</v>
      </c>
      <c r="E400" s="17">
        <f t="shared" si="12"/>
        <v>2324</v>
      </c>
      <c r="F400" s="17">
        <f t="shared" si="13"/>
        <v>1983</v>
      </c>
    </row>
    <row r="401" spans="3:6">
      <c r="C401" s="1">
        <v>333</v>
      </c>
      <c r="D401" s="1">
        <v>2</v>
      </c>
      <c r="E401" s="17">
        <f t="shared" si="12"/>
        <v>2331</v>
      </c>
      <c r="F401" s="17">
        <f t="shared" si="13"/>
        <v>1988.25</v>
      </c>
    </row>
    <row r="402" spans="3:6">
      <c r="C402" s="1">
        <v>334</v>
      </c>
      <c r="D402" s="1">
        <v>2</v>
      </c>
      <c r="E402" s="17">
        <f t="shared" si="12"/>
        <v>2338</v>
      </c>
      <c r="F402" s="17">
        <f t="shared" si="13"/>
        <v>1993.5</v>
      </c>
    </row>
    <row r="403" spans="3:6">
      <c r="C403" s="1">
        <v>335</v>
      </c>
      <c r="D403" s="1">
        <v>2</v>
      </c>
      <c r="E403" s="17">
        <f t="shared" si="12"/>
        <v>2345</v>
      </c>
      <c r="F403" s="17">
        <f t="shared" si="13"/>
        <v>1998.75</v>
      </c>
    </row>
    <row r="404" spans="3:6">
      <c r="C404" s="1">
        <v>336</v>
      </c>
      <c r="D404" s="1">
        <v>2</v>
      </c>
      <c r="E404" s="17">
        <f t="shared" si="12"/>
        <v>2352</v>
      </c>
      <c r="F404" s="17">
        <f t="shared" si="13"/>
        <v>2004</v>
      </c>
    </row>
    <row r="405" spans="3:6">
      <c r="C405" s="1">
        <v>337</v>
      </c>
      <c r="D405" s="1">
        <v>2</v>
      </c>
      <c r="E405" s="17">
        <f t="shared" si="12"/>
        <v>2359</v>
      </c>
      <c r="F405" s="17">
        <f t="shared" si="13"/>
        <v>2009.25</v>
      </c>
    </row>
    <row r="406" spans="3:6">
      <c r="C406" s="1">
        <v>338</v>
      </c>
      <c r="D406" s="1">
        <v>2</v>
      </c>
      <c r="E406" s="17">
        <f t="shared" ref="E406:E469" si="14">7*C406</f>
        <v>2366</v>
      </c>
      <c r="F406" s="17">
        <f t="shared" ref="F406:F469" si="15">120*D406+5.25*C406</f>
        <v>2014.5</v>
      </c>
    </row>
    <row r="407" spans="3:6">
      <c r="C407" s="1">
        <v>339</v>
      </c>
      <c r="D407" s="1">
        <v>2</v>
      </c>
      <c r="E407" s="17">
        <f t="shared" si="14"/>
        <v>2373</v>
      </c>
      <c r="F407" s="17">
        <f t="shared" si="15"/>
        <v>2019.75</v>
      </c>
    </row>
    <row r="408" spans="3:6">
      <c r="C408" s="1">
        <v>340</v>
      </c>
      <c r="D408" s="1">
        <v>2</v>
      </c>
      <c r="E408" s="17">
        <f t="shared" si="14"/>
        <v>2380</v>
      </c>
      <c r="F408" s="17">
        <f t="shared" si="15"/>
        <v>2025</v>
      </c>
    </row>
    <row r="409" spans="3:6">
      <c r="C409" s="1">
        <v>341</v>
      </c>
      <c r="D409" s="1">
        <v>2</v>
      </c>
      <c r="E409" s="17">
        <f t="shared" si="14"/>
        <v>2387</v>
      </c>
      <c r="F409" s="17">
        <f t="shared" si="15"/>
        <v>2030.25</v>
      </c>
    </row>
    <row r="410" spans="3:6">
      <c r="C410" s="1">
        <v>342</v>
      </c>
      <c r="D410" s="1">
        <v>2</v>
      </c>
      <c r="E410" s="17">
        <f t="shared" si="14"/>
        <v>2394</v>
      </c>
      <c r="F410" s="17">
        <f t="shared" si="15"/>
        <v>2035.5</v>
      </c>
    </row>
    <row r="411" spans="3:6">
      <c r="C411" s="1">
        <v>343</v>
      </c>
      <c r="D411" s="1">
        <v>2</v>
      </c>
      <c r="E411" s="17">
        <f t="shared" si="14"/>
        <v>2401</v>
      </c>
      <c r="F411" s="17">
        <f t="shared" si="15"/>
        <v>2040.75</v>
      </c>
    </row>
    <row r="412" spans="3:6">
      <c r="C412" s="1">
        <v>344</v>
      </c>
      <c r="D412" s="1">
        <v>2</v>
      </c>
      <c r="E412" s="17">
        <f t="shared" si="14"/>
        <v>2408</v>
      </c>
      <c r="F412" s="17">
        <f t="shared" si="15"/>
        <v>2046</v>
      </c>
    </row>
    <row r="413" spans="3:6">
      <c r="C413" s="1">
        <v>345</v>
      </c>
      <c r="D413" s="1">
        <v>2</v>
      </c>
      <c r="E413" s="17">
        <f t="shared" si="14"/>
        <v>2415</v>
      </c>
      <c r="F413" s="17">
        <f t="shared" si="15"/>
        <v>2051.25</v>
      </c>
    </row>
    <row r="414" spans="3:6">
      <c r="C414" s="1">
        <v>346</v>
      </c>
      <c r="D414" s="1">
        <v>2</v>
      </c>
      <c r="E414" s="17">
        <f t="shared" si="14"/>
        <v>2422</v>
      </c>
      <c r="F414" s="17">
        <f t="shared" si="15"/>
        <v>2056.5</v>
      </c>
    </row>
    <row r="415" spans="3:6">
      <c r="C415" s="1">
        <v>347</v>
      </c>
      <c r="D415" s="1">
        <v>2</v>
      </c>
      <c r="E415" s="17">
        <f t="shared" si="14"/>
        <v>2429</v>
      </c>
      <c r="F415" s="17">
        <f t="shared" si="15"/>
        <v>2061.75</v>
      </c>
    </row>
    <row r="416" spans="3:6">
      <c r="C416" s="1">
        <v>348</v>
      </c>
      <c r="D416" s="1">
        <v>2</v>
      </c>
      <c r="E416" s="17">
        <f t="shared" si="14"/>
        <v>2436</v>
      </c>
      <c r="F416" s="17">
        <f t="shared" si="15"/>
        <v>2067</v>
      </c>
    </row>
    <row r="417" spans="3:6">
      <c r="C417" s="1">
        <v>349</v>
      </c>
      <c r="D417" s="1">
        <v>2</v>
      </c>
      <c r="E417" s="17">
        <f t="shared" si="14"/>
        <v>2443</v>
      </c>
      <c r="F417" s="17">
        <f t="shared" si="15"/>
        <v>2072.25</v>
      </c>
    </row>
    <row r="418" spans="3:6">
      <c r="C418" s="1">
        <v>350</v>
      </c>
      <c r="D418" s="1">
        <v>2</v>
      </c>
      <c r="E418" s="17">
        <f t="shared" si="14"/>
        <v>2450</v>
      </c>
      <c r="F418" s="17">
        <f t="shared" si="15"/>
        <v>2077.5</v>
      </c>
    </row>
    <row r="419" spans="3:6">
      <c r="C419" s="1">
        <v>351</v>
      </c>
      <c r="D419" s="1">
        <v>2</v>
      </c>
      <c r="E419" s="17">
        <f t="shared" si="14"/>
        <v>2457</v>
      </c>
      <c r="F419" s="17">
        <f t="shared" si="15"/>
        <v>2082.75</v>
      </c>
    </row>
    <row r="420" spans="3:6">
      <c r="C420" s="1">
        <v>352</v>
      </c>
      <c r="D420" s="1">
        <v>2</v>
      </c>
      <c r="E420" s="17">
        <f t="shared" si="14"/>
        <v>2464</v>
      </c>
      <c r="F420" s="17">
        <f t="shared" si="15"/>
        <v>2088</v>
      </c>
    </row>
    <row r="421" spans="3:6">
      <c r="C421" s="1">
        <v>353</v>
      </c>
      <c r="D421" s="1">
        <v>2</v>
      </c>
      <c r="E421" s="17">
        <f t="shared" si="14"/>
        <v>2471</v>
      </c>
      <c r="F421" s="17">
        <f t="shared" si="15"/>
        <v>2093.25</v>
      </c>
    </row>
    <row r="422" spans="3:6">
      <c r="C422" s="1">
        <v>354</v>
      </c>
      <c r="D422" s="1">
        <v>2</v>
      </c>
      <c r="E422" s="17">
        <f t="shared" si="14"/>
        <v>2478</v>
      </c>
      <c r="F422" s="17">
        <f t="shared" si="15"/>
        <v>2098.5</v>
      </c>
    </row>
    <row r="423" spans="3:6">
      <c r="C423" s="1">
        <v>355</v>
      </c>
      <c r="D423" s="1">
        <v>2</v>
      </c>
      <c r="E423" s="17">
        <f t="shared" si="14"/>
        <v>2485</v>
      </c>
      <c r="F423" s="17">
        <f t="shared" si="15"/>
        <v>2103.75</v>
      </c>
    </row>
    <row r="424" spans="3:6">
      <c r="C424" s="1">
        <v>356</v>
      </c>
      <c r="D424" s="1">
        <v>2</v>
      </c>
      <c r="E424" s="17">
        <f t="shared" si="14"/>
        <v>2492</v>
      </c>
      <c r="F424" s="17">
        <f t="shared" si="15"/>
        <v>2109</v>
      </c>
    </row>
    <row r="425" spans="3:6">
      <c r="C425" s="1">
        <v>357</v>
      </c>
      <c r="D425" s="1">
        <v>2</v>
      </c>
      <c r="E425" s="17">
        <f t="shared" si="14"/>
        <v>2499</v>
      </c>
      <c r="F425" s="17">
        <f t="shared" si="15"/>
        <v>2114.25</v>
      </c>
    </row>
    <row r="426" spans="3:6">
      <c r="C426" s="1">
        <v>358</v>
      </c>
      <c r="D426" s="1">
        <v>2</v>
      </c>
      <c r="E426" s="17">
        <f t="shared" si="14"/>
        <v>2506</v>
      </c>
      <c r="F426" s="17">
        <f t="shared" si="15"/>
        <v>2119.5</v>
      </c>
    </row>
    <row r="427" spans="3:6">
      <c r="C427" s="1">
        <v>359</v>
      </c>
      <c r="D427" s="1">
        <v>2</v>
      </c>
      <c r="E427" s="17">
        <f t="shared" si="14"/>
        <v>2513</v>
      </c>
      <c r="F427" s="17">
        <f t="shared" si="15"/>
        <v>2124.75</v>
      </c>
    </row>
    <row r="428" spans="3:6">
      <c r="C428" s="1">
        <v>360</v>
      </c>
      <c r="D428" s="1">
        <v>2</v>
      </c>
      <c r="E428" s="17">
        <f t="shared" si="14"/>
        <v>2520</v>
      </c>
      <c r="F428" s="17">
        <f t="shared" si="15"/>
        <v>2130</v>
      </c>
    </row>
    <row r="429" spans="3:6">
      <c r="C429" s="1">
        <v>361</v>
      </c>
      <c r="D429" s="1">
        <v>2</v>
      </c>
      <c r="E429" s="17">
        <f t="shared" si="14"/>
        <v>2527</v>
      </c>
      <c r="F429" s="17">
        <f t="shared" si="15"/>
        <v>2135.25</v>
      </c>
    </row>
    <row r="430" spans="3:6">
      <c r="C430" s="1">
        <v>362</v>
      </c>
      <c r="D430" s="1">
        <v>2</v>
      </c>
      <c r="E430" s="17">
        <f t="shared" si="14"/>
        <v>2534</v>
      </c>
      <c r="F430" s="17">
        <f t="shared" si="15"/>
        <v>2140.5</v>
      </c>
    </row>
    <row r="431" spans="3:6">
      <c r="C431" s="1">
        <v>363</v>
      </c>
      <c r="D431" s="1">
        <v>2</v>
      </c>
      <c r="E431" s="17">
        <f t="shared" si="14"/>
        <v>2541</v>
      </c>
      <c r="F431" s="17">
        <f t="shared" si="15"/>
        <v>2145.75</v>
      </c>
    </row>
    <row r="432" spans="3:6">
      <c r="C432" s="1">
        <v>364</v>
      </c>
      <c r="D432" s="1">
        <v>2</v>
      </c>
      <c r="E432" s="17">
        <f t="shared" si="14"/>
        <v>2548</v>
      </c>
      <c r="F432" s="17">
        <f t="shared" si="15"/>
        <v>2151</v>
      </c>
    </row>
    <row r="433" spans="3:6">
      <c r="C433" s="1">
        <v>365</v>
      </c>
      <c r="D433" s="1">
        <v>2</v>
      </c>
      <c r="E433" s="17">
        <f t="shared" si="14"/>
        <v>2555</v>
      </c>
      <c r="F433" s="17">
        <f t="shared" si="15"/>
        <v>2156.25</v>
      </c>
    </row>
    <row r="434" spans="3:6">
      <c r="C434" s="1">
        <v>366</v>
      </c>
      <c r="D434" s="1">
        <v>2</v>
      </c>
      <c r="E434" s="17">
        <f t="shared" si="14"/>
        <v>2562</v>
      </c>
      <c r="F434" s="17">
        <f t="shared" si="15"/>
        <v>2161.5</v>
      </c>
    </row>
    <row r="435" spans="3:6">
      <c r="C435" s="1">
        <v>367</v>
      </c>
      <c r="D435" s="1">
        <v>2</v>
      </c>
      <c r="E435" s="17">
        <f t="shared" si="14"/>
        <v>2569</v>
      </c>
      <c r="F435" s="17">
        <f t="shared" si="15"/>
        <v>2166.75</v>
      </c>
    </row>
    <row r="436" spans="3:6">
      <c r="C436" s="1">
        <v>368</v>
      </c>
      <c r="D436" s="1">
        <v>2</v>
      </c>
      <c r="E436" s="17">
        <f t="shared" si="14"/>
        <v>2576</v>
      </c>
      <c r="F436" s="17">
        <f t="shared" si="15"/>
        <v>2172</v>
      </c>
    </row>
    <row r="437" spans="3:6">
      <c r="C437" s="1">
        <v>369</v>
      </c>
      <c r="D437" s="1">
        <v>2</v>
      </c>
      <c r="E437" s="17">
        <f t="shared" si="14"/>
        <v>2583</v>
      </c>
      <c r="F437" s="17">
        <f t="shared" si="15"/>
        <v>2177.25</v>
      </c>
    </row>
    <row r="438" spans="3:6">
      <c r="C438" s="1">
        <v>370</v>
      </c>
      <c r="D438" s="1">
        <v>2</v>
      </c>
      <c r="E438" s="17">
        <f t="shared" si="14"/>
        <v>2590</v>
      </c>
      <c r="F438" s="17">
        <f t="shared" si="15"/>
        <v>2182.5</v>
      </c>
    </row>
    <row r="439" spans="3:6">
      <c r="C439" s="1">
        <v>371</v>
      </c>
      <c r="D439" s="1">
        <v>2</v>
      </c>
      <c r="E439" s="17">
        <f t="shared" si="14"/>
        <v>2597</v>
      </c>
      <c r="F439" s="17">
        <f t="shared" si="15"/>
        <v>2187.75</v>
      </c>
    </row>
    <row r="440" spans="3:6">
      <c r="C440" s="1">
        <v>372</v>
      </c>
      <c r="D440" s="1">
        <v>2</v>
      </c>
      <c r="E440" s="17">
        <f t="shared" si="14"/>
        <v>2604</v>
      </c>
      <c r="F440" s="17">
        <f t="shared" si="15"/>
        <v>2193</v>
      </c>
    </row>
    <row r="441" spans="3:6">
      <c r="C441" s="1">
        <v>373</v>
      </c>
      <c r="D441" s="1">
        <v>2</v>
      </c>
      <c r="E441" s="17">
        <f t="shared" si="14"/>
        <v>2611</v>
      </c>
      <c r="F441" s="17">
        <f t="shared" si="15"/>
        <v>2198.25</v>
      </c>
    </row>
    <row r="442" spans="3:6">
      <c r="C442" s="1">
        <v>374</v>
      </c>
      <c r="D442" s="1">
        <v>2</v>
      </c>
      <c r="E442" s="17">
        <f t="shared" si="14"/>
        <v>2618</v>
      </c>
      <c r="F442" s="17">
        <f t="shared" si="15"/>
        <v>2203.5</v>
      </c>
    </row>
    <row r="443" spans="3:6">
      <c r="C443" s="1">
        <v>375</v>
      </c>
      <c r="D443" s="1">
        <v>2</v>
      </c>
      <c r="E443" s="17">
        <f t="shared" si="14"/>
        <v>2625</v>
      </c>
      <c r="F443" s="17">
        <f t="shared" si="15"/>
        <v>2208.75</v>
      </c>
    </row>
    <row r="444" spans="3:6">
      <c r="C444" s="1">
        <v>376</v>
      </c>
      <c r="D444" s="1">
        <v>2</v>
      </c>
      <c r="E444" s="17">
        <f t="shared" si="14"/>
        <v>2632</v>
      </c>
      <c r="F444" s="17">
        <f t="shared" si="15"/>
        <v>2214</v>
      </c>
    </row>
    <row r="445" spans="3:6">
      <c r="C445" s="1">
        <v>377</v>
      </c>
      <c r="D445" s="1">
        <v>2</v>
      </c>
      <c r="E445" s="17">
        <f t="shared" si="14"/>
        <v>2639</v>
      </c>
      <c r="F445" s="17">
        <f t="shared" si="15"/>
        <v>2219.25</v>
      </c>
    </row>
    <row r="446" spans="3:6">
      <c r="C446" s="1">
        <v>378</v>
      </c>
      <c r="D446" s="1">
        <v>2</v>
      </c>
      <c r="E446" s="17">
        <f t="shared" si="14"/>
        <v>2646</v>
      </c>
      <c r="F446" s="17">
        <f t="shared" si="15"/>
        <v>2224.5</v>
      </c>
    </row>
    <row r="447" spans="3:6">
      <c r="C447" s="1">
        <v>379</v>
      </c>
      <c r="D447" s="1">
        <v>2</v>
      </c>
      <c r="E447" s="17">
        <f t="shared" si="14"/>
        <v>2653</v>
      </c>
      <c r="F447" s="17">
        <f t="shared" si="15"/>
        <v>2229.75</v>
      </c>
    </row>
    <row r="448" spans="3:6">
      <c r="C448" s="1">
        <v>380</v>
      </c>
      <c r="D448" s="1">
        <v>2</v>
      </c>
      <c r="E448" s="17">
        <f t="shared" si="14"/>
        <v>2660</v>
      </c>
      <c r="F448" s="17">
        <f t="shared" si="15"/>
        <v>2235</v>
      </c>
    </row>
    <row r="449" spans="3:6">
      <c r="C449" s="1">
        <v>381</v>
      </c>
      <c r="D449" s="1">
        <v>2</v>
      </c>
      <c r="E449" s="17">
        <f t="shared" si="14"/>
        <v>2667</v>
      </c>
      <c r="F449" s="17">
        <f t="shared" si="15"/>
        <v>2240.25</v>
      </c>
    </row>
    <row r="450" spans="3:6">
      <c r="C450" s="1">
        <v>382</v>
      </c>
      <c r="D450" s="1">
        <v>2</v>
      </c>
      <c r="E450" s="17">
        <f t="shared" si="14"/>
        <v>2674</v>
      </c>
      <c r="F450" s="17">
        <f t="shared" si="15"/>
        <v>2245.5</v>
      </c>
    </row>
    <row r="451" spans="3:6">
      <c r="C451" s="1">
        <v>383</v>
      </c>
      <c r="D451" s="1">
        <v>2</v>
      </c>
      <c r="E451" s="17">
        <f t="shared" si="14"/>
        <v>2681</v>
      </c>
      <c r="F451" s="17">
        <f t="shared" si="15"/>
        <v>2250.75</v>
      </c>
    </row>
    <row r="452" spans="3:6">
      <c r="C452" s="1">
        <v>384</v>
      </c>
      <c r="D452" s="1">
        <v>2</v>
      </c>
      <c r="E452" s="17">
        <f t="shared" si="14"/>
        <v>2688</v>
      </c>
      <c r="F452" s="17">
        <f t="shared" si="15"/>
        <v>2256</v>
      </c>
    </row>
    <row r="453" spans="3:6">
      <c r="C453" s="1">
        <v>385</v>
      </c>
      <c r="D453" s="1">
        <v>2</v>
      </c>
      <c r="E453" s="17">
        <f t="shared" si="14"/>
        <v>2695</v>
      </c>
      <c r="F453" s="17">
        <f t="shared" si="15"/>
        <v>2261.25</v>
      </c>
    </row>
    <row r="454" spans="3:6">
      <c r="C454" s="1">
        <v>386</v>
      </c>
      <c r="D454" s="1">
        <v>2</v>
      </c>
      <c r="E454" s="17">
        <f t="shared" si="14"/>
        <v>2702</v>
      </c>
      <c r="F454" s="17">
        <f t="shared" si="15"/>
        <v>2266.5</v>
      </c>
    </row>
    <row r="455" spans="3:6">
      <c r="C455" s="1">
        <v>387</v>
      </c>
      <c r="D455" s="1">
        <v>2</v>
      </c>
      <c r="E455" s="17">
        <f t="shared" si="14"/>
        <v>2709</v>
      </c>
      <c r="F455" s="17">
        <f t="shared" si="15"/>
        <v>2271.75</v>
      </c>
    </row>
    <row r="456" spans="3:6">
      <c r="C456" s="1">
        <v>388</v>
      </c>
      <c r="D456" s="1">
        <v>2</v>
      </c>
      <c r="E456" s="17">
        <f t="shared" si="14"/>
        <v>2716</v>
      </c>
      <c r="F456" s="17">
        <f t="shared" si="15"/>
        <v>2277</v>
      </c>
    </row>
    <row r="457" spans="3:6">
      <c r="C457" s="1">
        <v>389</v>
      </c>
      <c r="D457" s="1">
        <v>2</v>
      </c>
      <c r="E457" s="17">
        <f t="shared" si="14"/>
        <v>2723</v>
      </c>
      <c r="F457" s="17">
        <f t="shared" si="15"/>
        <v>2282.25</v>
      </c>
    </row>
    <row r="458" spans="3:6">
      <c r="C458" s="1">
        <v>390</v>
      </c>
      <c r="D458" s="1">
        <v>2</v>
      </c>
      <c r="E458" s="17">
        <f t="shared" si="14"/>
        <v>2730</v>
      </c>
      <c r="F458" s="17">
        <f t="shared" si="15"/>
        <v>2287.5</v>
      </c>
    </row>
    <row r="459" spans="3:6">
      <c r="C459" s="1">
        <v>391</v>
      </c>
      <c r="D459" s="1">
        <v>2</v>
      </c>
      <c r="E459" s="17">
        <f t="shared" si="14"/>
        <v>2737</v>
      </c>
      <c r="F459" s="17">
        <f t="shared" si="15"/>
        <v>2292.75</v>
      </c>
    </row>
    <row r="460" spans="3:6">
      <c r="C460" s="1">
        <v>392</v>
      </c>
      <c r="D460" s="1">
        <v>2</v>
      </c>
      <c r="E460" s="17">
        <f t="shared" si="14"/>
        <v>2744</v>
      </c>
      <c r="F460" s="17">
        <f t="shared" si="15"/>
        <v>2298</v>
      </c>
    </row>
    <row r="461" spans="3:6">
      <c r="C461" s="1">
        <v>393</v>
      </c>
      <c r="D461" s="1">
        <v>2</v>
      </c>
      <c r="E461" s="17">
        <f t="shared" si="14"/>
        <v>2751</v>
      </c>
      <c r="F461" s="17">
        <f t="shared" si="15"/>
        <v>2303.25</v>
      </c>
    </row>
    <row r="462" spans="3:6">
      <c r="C462" s="1">
        <v>394</v>
      </c>
      <c r="D462" s="1">
        <v>2</v>
      </c>
      <c r="E462" s="17">
        <f t="shared" si="14"/>
        <v>2758</v>
      </c>
      <c r="F462" s="17">
        <f t="shared" si="15"/>
        <v>2308.5</v>
      </c>
    </row>
    <row r="463" spans="3:6">
      <c r="C463" s="1">
        <v>395</v>
      </c>
      <c r="D463" s="1">
        <v>2</v>
      </c>
      <c r="E463" s="17">
        <f t="shared" si="14"/>
        <v>2765</v>
      </c>
      <c r="F463" s="17">
        <f t="shared" si="15"/>
        <v>2313.75</v>
      </c>
    </row>
    <row r="464" spans="3:6">
      <c r="C464" s="1">
        <v>396</v>
      </c>
      <c r="D464" s="1">
        <v>2</v>
      </c>
      <c r="E464" s="17">
        <f t="shared" si="14"/>
        <v>2772</v>
      </c>
      <c r="F464" s="17">
        <f t="shared" si="15"/>
        <v>2319</v>
      </c>
    </row>
    <row r="465" spans="3:6">
      <c r="C465" s="1">
        <v>397</v>
      </c>
      <c r="D465" s="1">
        <v>2</v>
      </c>
      <c r="E465" s="17">
        <f t="shared" si="14"/>
        <v>2779</v>
      </c>
      <c r="F465" s="17">
        <f t="shared" si="15"/>
        <v>2324.25</v>
      </c>
    </row>
    <row r="466" spans="3:6">
      <c r="C466" s="1">
        <v>398</v>
      </c>
      <c r="D466" s="1">
        <v>2</v>
      </c>
      <c r="E466" s="17">
        <f t="shared" si="14"/>
        <v>2786</v>
      </c>
      <c r="F466" s="17">
        <f t="shared" si="15"/>
        <v>2329.5</v>
      </c>
    </row>
    <row r="467" spans="3:6">
      <c r="C467" s="1">
        <v>399</v>
      </c>
      <c r="D467" s="1">
        <v>2</v>
      </c>
      <c r="E467" s="17">
        <f t="shared" si="14"/>
        <v>2793</v>
      </c>
      <c r="F467" s="17">
        <f t="shared" si="15"/>
        <v>2334.75</v>
      </c>
    </row>
    <row r="468" spans="3:6">
      <c r="C468" s="1">
        <v>400</v>
      </c>
      <c r="D468" s="1">
        <v>2</v>
      </c>
      <c r="E468" s="17">
        <f t="shared" si="14"/>
        <v>2800</v>
      </c>
      <c r="F468" s="17">
        <f t="shared" si="15"/>
        <v>2340</v>
      </c>
    </row>
    <row r="469" spans="3:6">
      <c r="C469" s="1">
        <v>401</v>
      </c>
      <c r="D469" s="1">
        <v>2</v>
      </c>
      <c r="E469" s="17">
        <f t="shared" si="14"/>
        <v>2807</v>
      </c>
      <c r="F469" s="17">
        <f t="shared" si="15"/>
        <v>2345.25</v>
      </c>
    </row>
    <row r="470" spans="3:6">
      <c r="C470" s="1">
        <v>402</v>
      </c>
      <c r="D470" s="1">
        <v>2</v>
      </c>
      <c r="E470" s="17">
        <f t="shared" ref="E470:E533" si="16">7*C470</f>
        <v>2814</v>
      </c>
      <c r="F470" s="17">
        <f t="shared" ref="F470:F533" si="17">120*D470+5.25*C470</f>
        <v>2350.5</v>
      </c>
    </row>
    <row r="471" spans="3:6">
      <c r="C471" s="1">
        <v>403</v>
      </c>
      <c r="D471" s="1">
        <v>2</v>
      </c>
      <c r="E471" s="17">
        <f t="shared" si="16"/>
        <v>2821</v>
      </c>
      <c r="F471" s="17">
        <f t="shared" si="17"/>
        <v>2355.75</v>
      </c>
    </row>
    <row r="472" spans="3:6">
      <c r="C472" s="1">
        <v>404</v>
      </c>
      <c r="D472" s="1">
        <v>2</v>
      </c>
      <c r="E472" s="17">
        <f t="shared" si="16"/>
        <v>2828</v>
      </c>
      <c r="F472" s="17">
        <f t="shared" si="17"/>
        <v>2361</v>
      </c>
    </row>
    <row r="473" spans="3:6">
      <c r="C473" s="1">
        <v>405</v>
      </c>
      <c r="D473" s="1">
        <v>2</v>
      </c>
      <c r="E473" s="17">
        <f t="shared" si="16"/>
        <v>2835</v>
      </c>
      <c r="F473" s="17">
        <f t="shared" si="17"/>
        <v>2366.25</v>
      </c>
    </row>
    <row r="474" spans="3:6">
      <c r="C474" s="1">
        <v>406</v>
      </c>
      <c r="D474" s="1">
        <v>2</v>
      </c>
      <c r="E474" s="17">
        <f t="shared" si="16"/>
        <v>2842</v>
      </c>
      <c r="F474" s="17">
        <f t="shared" si="17"/>
        <v>2371.5</v>
      </c>
    </row>
    <row r="475" spans="3:6">
      <c r="C475" s="1">
        <v>407</v>
      </c>
      <c r="D475" s="1">
        <v>2</v>
      </c>
      <c r="E475" s="17">
        <f t="shared" si="16"/>
        <v>2849</v>
      </c>
      <c r="F475" s="17">
        <f t="shared" si="17"/>
        <v>2376.75</v>
      </c>
    </row>
    <row r="476" spans="3:6">
      <c r="C476" s="1">
        <v>408</v>
      </c>
      <c r="D476" s="1">
        <v>2</v>
      </c>
      <c r="E476" s="17">
        <f t="shared" si="16"/>
        <v>2856</v>
      </c>
      <c r="F476" s="17">
        <f t="shared" si="17"/>
        <v>2382</v>
      </c>
    </row>
    <row r="477" spans="3:6">
      <c r="C477" s="1">
        <v>409</v>
      </c>
      <c r="D477" s="1">
        <v>2</v>
      </c>
      <c r="E477" s="17">
        <f t="shared" si="16"/>
        <v>2863</v>
      </c>
      <c r="F477" s="17">
        <f t="shared" si="17"/>
        <v>2387.25</v>
      </c>
    </row>
    <row r="478" spans="3:6">
      <c r="C478" s="1">
        <v>410</v>
      </c>
      <c r="D478" s="1">
        <v>2</v>
      </c>
      <c r="E478" s="17">
        <f t="shared" si="16"/>
        <v>2870</v>
      </c>
      <c r="F478" s="17">
        <f t="shared" si="17"/>
        <v>2392.5</v>
      </c>
    </row>
    <row r="479" spans="3:6">
      <c r="C479" s="1">
        <v>411</v>
      </c>
      <c r="D479" s="1">
        <v>2</v>
      </c>
      <c r="E479" s="17">
        <f t="shared" si="16"/>
        <v>2877</v>
      </c>
      <c r="F479" s="17">
        <f t="shared" si="17"/>
        <v>2397.75</v>
      </c>
    </row>
    <row r="480" spans="3:6">
      <c r="C480" s="1">
        <v>412</v>
      </c>
      <c r="D480" s="1">
        <v>2</v>
      </c>
      <c r="E480" s="17">
        <f t="shared" si="16"/>
        <v>2884</v>
      </c>
      <c r="F480" s="17">
        <f t="shared" si="17"/>
        <v>2403</v>
      </c>
    </row>
    <row r="481" spans="3:6">
      <c r="C481" s="1">
        <v>413</v>
      </c>
      <c r="D481" s="1">
        <v>2</v>
      </c>
      <c r="E481" s="17">
        <f t="shared" si="16"/>
        <v>2891</v>
      </c>
      <c r="F481" s="17">
        <f t="shared" si="17"/>
        <v>2408.25</v>
      </c>
    </row>
    <row r="482" spans="3:6">
      <c r="C482" s="1">
        <v>414</v>
      </c>
      <c r="D482" s="1">
        <v>2</v>
      </c>
      <c r="E482" s="17">
        <f t="shared" si="16"/>
        <v>2898</v>
      </c>
      <c r="F482" s="17">
        <f t="shared" si="17"/>
        <v>2413.5</v>
      </c>
    </row>
    <row r="483" spans="3:6">
      <c r="C483" s="1">
        <v>415</v>
      </c>
      <c r="D483" s="1">
        <v>2</v>
      </c>
      <c r="E483" s="17">
        <f t="shared" si="16"/>
        <v>2905</v>
      </c>
      <c r="F483" s="17">
        <f t="shared" si="17"/>
        <v>2418.75</v>
      </c>
    </row>
    <row r="484" spans="3:6">
      <c r="C484" s="1">
        <v>416</v>
      </c>
      <c r="D484" s="1">
        <v>2</v>
      </c>
      <c r="E484" s="17">
        <f t="shared" si="16"/>
        <v>2912</v>
      </c>
      <c r="F484" s="17">
        <f t="shared" si="17"/>
        <v>2424</v>
      </c>
    </row>
    <row r="485" spans="3:6">
      <c r="C485" s="1">
        <v>417</v>
      </c>
      <c r="D485" s="1">
        <v>2</v>
      </c>
      <c r="E485" s="17">
        <f t="shared" si="16"/>
        <v>2919</v>
      </c>
      <c r="F485" s="17">
        <f t="shared" si="17"/>
        <v>2429.25</v>
      </c>
    </row>
    <row r="486" spans="3:6">
      <c r="C486" s="1">
        <v>418</v>
      </c>
      <c r="D486" s="1">
        <v>2</v>
      </c>
      <c r="E486" s="17">
        <f t="shared" si="16"/>
        <v>2926</v>
      </c>
      <c r="F486" s="17">
        <f t="shared" si="17"/>
        <v>2434.5</v>
      </c>
    </row>
    <row r="487" spans="3:6">
      <c r="C487" s="1">
        <v>419</v>
      </c>
      <c r="D487" s="1">
        <v>2</v>
      </c>
      <c r="E487" s="17">
        <f t="shared" si="16"/>
        <v>2933</v>
      </c>
      <c r="F487" s="17">
        <f t="shared" si="17"/>
        <v>2439.75</v>
      </c>
    </row>
    <row r="488" spans="3:6">
      <c r="C488" s="1">
        <v>420</v>
      </c>
      <c r="D488" s="1">
        <v>2</v>
      </c>
      <c r="E488" s="17">
        <f t="shared" si="16"/>
        <v>2940</v>
      </c>
      <c r="F488" s="17">
        <f t="shared" si="17"/>
        <v>2445</v>
      </c>
    </row>
    <row r="489" spans="3:6">
      <c r="C489" s="1">
        <v>421</v>
      </c>
      <c r="D489" s="1">
        <v>2</v>
      </c>
      <c r="E489" s="17">
        <f t="shared" si="16"/>
        <v>2947</v>
      </c>
      <c r="F489" s="17">
        <f t="shared" si="17"/>
        <v>2450.25</v>
      </c>
    </row>
    <row r="490" spans="3:6">
      <c r="C490" s="1">
        <v>422</v>
      </c>
      <c r="D490" s="1">
        <v>2</v>
      </c>
      <c r="E490" s="17">
        <f t="shared" si="16"/>
        <v>2954</v>
      </c>
      <c r="F490" s="17">
        <f t="shared" si="17"/>
        <v>2455.5</v>
      </c>
    </row>
    <row r="491" spans="3:6">
      <c r="C491" s="1">
        <v>423</v>
      </c>
      <c r="D491" s="1">
        <v>2</v>
      </c>
      <c r="E491" s="17">
        <f t="shared" si="16"/>
        <v>2961</v>
      </c>
      <c r="F491" s="17">
        <f t="shared" si="17"/>
        <v>2460.75</v>
      </c>
    </row>
    <row r="492" spans="3:6">
      <c r="C492" s="1">
        <v>424</v>
      </c>
      <c r="D492" s="1">
        <v>2</v>
      </c>
      <c r="E492" s="17">
        <f t="shared" si="16"/>
        <v>2968</v>
      </c>
      <c r="F492" s="17">
        <f t="shared" si="17"/>
        <v>2466</v>
      </c>
    </row>
    <row r="493" spans="3:6">
      <c r="C493" s="1">
        <v>425</v>
      </c>
      <c r="D493" s="1">
        <v>2</v>
      </c>
      <c r="E493" s="17">
        <f t="shared" si="16"/>
        <v>2975</v>
      </c>
      <c r="F493" s="17">
        <f t="shared" si="17"/>
        <v>2471.25</v>
      </c>
    </row>
    <row r="494" spans="3:6">
      <c r="C494" s="1">
        <v>426</v>
      </c>
      <c r="D494" s="1">
        <v>2</v>
      </c>
      <c r="E494" s="17">
        <f t="shared" si="16"/>
        <v>2982</v>
      </c>
      <c r="F494" s="17">
        <f t="shared" si="17"/>
        <v>2476.5</v>
      </c>
    </row>
    <row r="495" spans="3:6">
      <c r="C495" s="1">
        <v>427</v>
      </c>
      <c r="D495" s="1">
        <v>2</v>
      </c>
      <c r="E495" s="17">
        <f t="shared" si="16"/>
        <v>2989</v>
      </c>
      <c r="F495" s="17">
        <f t="shared" si="17"/>
        <v>2481.75</v>
      </c>
    </row>
    <row r="496" spans="3:6">
      <c r="C496" s="1">
        <v>428</v>
      </c>
      <c r="D496" s="1">
        <v>2</v>
      </c>
      <c r="E496" s="17">
        <f t="shared" si="16"/>
        <v>2996</v>
      </c>
      <c r="F496" s="17">
        <f t="shared" si="17"/>
        <v>2487</v>
      </c>
    </row>
    <row r="497" spans="3:6">
      <c r="C497" s="1">
        <v>429</v>
      </c>
      <c r="D497" s="1">
        <v>2</v>
      </c>
      <c r="E497" s="17">
        <f t="shared" si="16"/>
        <v>3003</v>
      </c>
      <c r="F497" s="17">
        <f t="shared" si="17"/>
        <v>2492.25</v>
      </c>
    </row>
    <row r="498" spans="3:6">
      <c r="C498" s="1">
        <v>430</v>
      </c>
      <c r="D498" s="1">
        <v>2</v>
      </c>
      <c r="E498" s="17">
        <f t="shared" si="16"/>
        <v>3010</v>
      </c>
      <c r="F498" s="17">
        <f t="shared" si="17"/>
        <v>2497.5</v>
      </c>
    </row>
    <row r="499" spans="3:6">
      <c r="C499" s="1">
        <v>431</v>
      </c>
      <c r="D499" s="1">
        <v>2</v>
      </c>
      <c r="E499" s="17">
        <f t="shared" si="16"/>
        <v>3017</v>
      </c>
      <c r="F499" s="17">
        <f t="shared" si="17"/>
        <v>2502.75</v>
      </c>
    </row>
    <row r="500" spans="3:6">
      <c r="C500" s="1">
        <v>432</v>
      </c>
      <c r="D500" s="1">
        <v>2</v>
      </c>
      <c r="E500" s="17">
        <f t="shared" si="16"/>
        <v>3024</v>
      </c>
      <c r="F500" s="17">
        <f t="shared" si="17"/>
        <v>2508</v>
      </c>
    </row>
    <row r="501" spans="3:6">
      <c r="C501" s="1">
        <v>433</v>
      </c>
      <c r="D501" s="1">
        <v>2</v>
      </c>
      <c r="E501" s="17">
        <f t="shared" si="16"/>
        <v>3031</v>
      </c>
      <c r="F501" s="17">
        <f t="shared" si="17"/>
        <v>2513.25</v>
      </c>
    </row>
    <row r="502" spans="3:6">
      <c r="C502" s="1">
        <v>434</v>
      </c>
      <c r="D502" s="1">
        <v>2</v>
      </c>
      <c r="E502" s="17">
        <f t="shared" si="16"/>
        <v>3038</v>
      </c>
      <c r="F502" s="17">
        <f t="shared" si="17"/>
        <v>2518.5</v>
      </c>
    </row>
    <row r="503" spans="3:6">
      <c r="C503" s="1">
        <v>435</v>
      </c>
      <c r="D503" s="1">
        <v>2</v>
      </c>
      <c r="E503" s="17">
        <f t="shared" si="16"/>
        <v>3045</v>
      </c>
      <c r="F503" s="17">
        <f t="shared" si="17"/>
        <v>2523.75</v>
      </c>
    </row>
    <row r="504" spans="3:6">
      <c r="C504" s="1">
        <v>436</v>
      </c>
      <c r="D504" s="1">
        <v>2</v>
      </c>
      <c r="E504" s="17">
        <f t="shared" si="16"/>
        <v>3052</v>
      </c>
      <c r="F504" s="17">
        <f t="shared" si="17"/>
        <v>2529</v>
      </c>
    </row>
    <row r="505" spans="3:6">
      <c r="C505" s="1">
        <v>437</v>
      </c>
      <c r="D505" s="1">
        <v>2</v>
      </c>
      <c r="E505" s="17">
        <f t="shared" si="16"/>
        <v>3059</v>
      </c>
      <c r="F505" s="17">
        <f t="shared" si="17"/>
        <v>2534.25</v>
      </c>
    </row>
    <row r="506" spans="3:6">
      <c r="C506" s="1">
        <v>438</v>
      </c>
      <c r="D506" s="1">
        <v>2</v>
      </c>
      <c r="E506" s="17">
        <f t="shared" si="16"/>
        <v>3066</v>
      </c>
      <c r="F506" s="17">
        <f t="shared" si="17"/>
        <v>2539.5</v>
      </c>
    </row>
    <row r="507" spans="3:6">
      <c r="C507" s="1">
        <v>439</v>
      </c>
      <c r="D507" s="1">
        <v>2</v>
      </c>
      <c r="E507" s="17">
        <f t="shared" si="16"/>
        <v>3073</v>
      </c>
      <c r="F507" s="17">
        <f t="shared" si="17"/>
        <v>2544.75</v>
      </c>
    </row>
    <row r="508" spans="3:6">
      <c r="C508" s="1">
        <v>440</v>
      </c>
      <c r="D508" s="1">
        <v>2</v>
      </c>
      <c r="E508" s="17">
        <f t="shared" si="16"/>
        <v>3080</v>
      </c>
      <c r="F508" s="17">
        <f t="shared" si="17"/>
        <v>2550</v>
      </c>
    </row>
    <row r="509" spans="3:6">
      <c r="C509" s="1">
        <v>441</v>
      </c>
      <c r="D509" s="1">
        <v>2</v>
      </c>
      <c r="E509" s="17">
        <f t="shared" si="16"/>
        <v>3087</v>
      </c>
      <c r="F509" s="17">
        <f t="shared" si="17"/>
        <v>2555.25</v>
      </c>
    </row>
    <row r="510" spans="3:6">
      <c r="C510" s="1">
        <v>442</v>
      </c>
      <c r="D510" s="1">
        <v>2</v>
      </c>
      <c r="E510" s="17">
        <f t="shared" si="16"/>
        <v>3094</v>
      </c>
      <c r="F510" s="17">
        <f t="shared" si="17"/>
        <v>2560.5</v>
      </c>
    </row>
    <row r="511" spans="3:6">
      <c r="C511" s="1">
        <v>443</v>
      </c>
      <c r="D511" s="1">
        <v>2</v>
      </c>
      <c r="E511" s="17">
        <f t="shared" si="16"/>
        <v>3101</v>
      </c>
      <c r="F511" s="17">
        <f t="shared" si="17"/>
        <v>2565.75</v>
      </c>
    </row>
    <row r="512" spans="3:6">
      <c r="C512" s="1">
        <v>444</v>
      </c>
      <c r="D512" s="1">
        <v>2</v>
      </c>
      <c r="E512" s="17">
        <f t="shared" si="16"/>
        <v>3108</v>
      </c>
      <c r="F512" s="17">
        <f t="shared" si="17"/>
        <v>2571</v>
      </c>
    </row>
    <row r="513" spans="3:6">
      <c r="C513" s="1">
        <v>445</v>
      </c>
      <c r="D513" s="1">
        <v>2</v>
      </c>
      <c r="E513" s="17">
        <f t="shared" si="16"/>
        <v>3115</v>
      </c>
      <c r="F513" s="17">
        <f t="shared" si="17"/>
        <v>2576.25</v>
      </c>
    </row>
    <row r="514" spans="3:6">
      <c r="C514" s="1">
        <v>446</v>
      </c>
      <c r="D514" s="1">
        <v>2</v>
      </c>
      <c r="E514" s="17">
        <f t="shared" si="16"/>
        <v>3122</v>
      </c>
      <c r="F514" s="17">
        <f t="shared" si="17"/>
        <v>2581.5</v>
      </c>
    </row>
    <row r="515" spans="3:6">
      <c r="C515" s="1">
        <v>447</v>
      </c>
      <c r="D515" s="1">
        <v>2</v>
      </c>
      <c r="E515" s="17">
        <f t="shared" si="16"/>
        <v>3129</v>
      </c>
      <c r="F515" s="17">
        <f t="shared" si="17"/>
        <v>2586.75</v>
      </c>
    </row>
    <row r="516" spans="3:6">
      <c r="C516" s="1">
        <v>448</v>
      </c>
      <c r="D516" s="1">
        <v>2</v>
      </c>
      <c r="E516" s="17">
        <f t="shared" si="16"/>
        <v>3136</v>
      </c>
      <c r="F516" s="17">
        <f t="shared" si="17"/>
        <v>2592</v>
      </c>
    </row>
    <row r="517" spans="3:6">
      <c r="C517" s="1">
        <v>449</v>
      </c>
      <c r="D517" s="1">
        <v>2</v>
      </c>
      <c r="E517" s="17">
        <f t="shared" si="16"/>
        <v>3143</v>
      </c>
      <c r="F517" s="17">
        <f t="shared" si="17"/>
        <v>2597.25</v>
      </c>
    </row>
    <row r="518" spans="3:6">
      <c r="C518" s="1">
        <v>450</v>
      </c>
      <c r="D518" s="1">
        <v>2</v>
      </c>
      <c r="E518" s="17">
        <f t="shared" si="16"/>
        <v>3150</v>
      </c>
      <c r="F518" s="17">
        <f t="shared" si="17"/>
        <v>2602.5</v>
      </c>
    </row>
    <row r="519" spans="3:6">
      <c r="C519" s="1">
        <v>451</v>
      </c>
      <c r="D519" s="1">
        <v>2</v>
      </c>
      <c r="E519" s="17">
        <f t="shared" si="16"/>
        <v>3157</v>
      </c>
      <c r="F519" s="17">
        <f t="shared" si="17"/>
        <v>2607.75</v>
      </c>
    </row>
    <row r="520" spans="3:6">
      <c r="C520" s="1">
        <v>452</v>
      </c>
      <c r="D520" s="1">
        <v>2</v>
      </c>
      <c r="E520" s="17">
        <f t="shared" si="16"/>
        <v>3164</v>
      </c>
      <c r="F520" s="17">
        <f t="shared" si="17"/>
        <v>2613</v>
      </c>
    </row>
    <row r="521" spans="3:6">
      <c r="C521" s="1">
        <v>453</v>
      </c>
      <c r="D521" s="1">
        <v>2</v>
      </c>
      <c r="E521" s="17">
        <f t="shared" si="16"/>
        <v>3171</v>
      </c>
      <c r="F521" s="17">
        <f t="shared" si="17"/>
        <v>2618.25</v>
      </c>
    </row>
    <row r="522" spans="3:6">
      <c r="C522" s="1">
        <v>454</v>
      </c>
      <c r="D522" s="1">
        <v>2</v>
      </c>
      <c r="E522" s="17">
        <f t="shared" si="16"/>
        <v>3178</v>
      </c>
      <c r="F522" s="17">
        <f t="shared" si="17"/>
        <v>2623.5</v>
      </c>
    </row>
    <row r="523" spans="3:6">
      <c r="C523" s="1">
        <v>455</v>
      </c>
      <c r="D523" s="1">
        <v>2</v>
      </c>
      <c r="E523" s="17">
        <f t="shared" si="16"/>
        <v>3185</v>
      </c>
      <c r="F523" s="17">
        <f t="shared" si="17"/>
        <v>2628.75</v>
      </c>
    </row>
    <row r="524" spans="3:6">
      <c r="C524" s="1">
        <v>456</v>
      </c>
      <c r="D524" s="1">
        <v>2</v>
      </c>
      <c r="E524" s="17">
        <f t="shared" si="16"/>
        <v>3192</v>
      </c>
      <c r="F524" s="17">
        <f t="shared" si="17"/>
        <v>2634</v>
      </c>
    </row>
    <row r="525" spans="3:6">
      <c r="C525" s="1">
        <v>457</v>
      </c>
      <c r="D525" s="1">
        <v>2</v>
      </c>
      <c r="E525" s="17">
        <f t="shared" si="16"/>
        <v>3199</v>
      </c>
      <c r="F525" s="17">
        <f t="shared" si="17"/>
        <v>2639.25</v>
      </c>
    </row>
    <row r="526" spans="3:6">
      <c r="C526" s="1">
        <v>458</v>
      </c>
      <c r="D526" s="1">
        <v>2</v>
      </c>
      <c r="E526" s="17">
        <f t="shared" si="16"/>
        <v>3206</v>
      </c>
      <c r="F526" s="17">
        <f t="shared" si="17"/>
        <v>2644.5</v>
      </c>
    </row>
    <row r="527" spans="3:6">
      <c r="C527" s="1">
        <v>459</v>
      </c>
      <c r="D527" s="1">
        <v>2</v>
      </c>
      <c r="E527" s="17">
        <f t="shared" si="16"/>
        <v>3213</v>
      </c>
      <c r="F527" s="17">
        <f t="shared" si="17"/>
        <v>2649.75</v>
      </c>
    </row>
    <row r="528" spans="3:6">
      <c r="C528" s="1">
        <v>460</v>
      </c>
      <c r="D528" s="1">
        <v>2</v>
      </c>
      <c r="E528" s="17">
        <f t="shared" si="16"/>
        <v>3220</v>
      </c>
      <c r="F528" s="17">
        <f t="shared" si="17"/>
        <v>2655</v>
      </c>
    </row>
    <row r="529" spans="3:6">
      <c r="C529" s="1">
        <v>461</v>
      </c>
      <c r="D529" s="1">
        <v>2</v>
      </c>
      <c r="E529" s="17">
        <f t="shared" si="16"/>
        <v>3227</v>
      </c>
      <c r="F529" s="17">
        <f t="shared" si="17"/>
        <v>2660.25</v>
      </c>
    </row>
    <row r="530" spans="3:6">
      <c r="C530" s="1">
        <v>462</v>
      </c>
      <c r="D530" s="1">
        <v>2</v>
      </c>
      <c r="E530" s="17">
        <f t="shared" si="16"/>
        <v>3234</v>
      </c>
      <c r="F530" s="17">
        <f t="shared" si="17"/>
        <v>2665.5</v>
      </c>
    </row>
    <row r="531" spans="3:6">
      <c r="C531" s="1">
        <v>463</v>
      </c>
      <c r="D531" s="1">
        <v>2</v>
      </c>
      <c r="E531" s="17">
        <f t="shared" si="16"/>
        <v>3241</v>
      </c>
      <c r="F531" s="17">
        <f t="shared" si="17"/>
        <v>2670.75</v>
      </c>
    </row>
    <row r="532" spans="3:6">
      <c r="C532" s="1">
        <v>464</v>
      </c>
      <c r="D532" s="1">
        <v>2</v>
      </c>
      <c r="E532" s="17">
        <f t="shared" si="16"/>
        <v>3248</v>
      </c>
      <c r="F532" s="17">
        <f t="shared" si="17"/>
        <v>2676</v>
      </c>
    </row>
    <row r="533" spans="3:6">
      <c r="C533" s="1">
        <v>465</v>
      </c>
      <c r="D533" s="1">
        <v>2</v>
      </c>
      <c r="E533" s="17">
        <f t="shared" si="16"/>
        <v>3255</v>
      </c>
      <c r="F533" s="17">
        <f t="shared" si="17"/>
        <v>2681.25</v>
      </c>
    </row>
    <row r="534" spans="3:6">
      <c r="C534" s="1">
        <v>466</v>
      </c>
      <c r="D534" s="1">
        <v>2</v>
      </c>
      <c r="E534" s="17">
        <f t="shared" ref="E534:E597" si="18">7*C534</f>
        <v>3262</v>
      </c>
      <c r="F534" s="17">
        <f t="shared" ref="F534:F597" si="19">120*D534+5.25*C534</f>
        <v>2686.5</v>
      </c>
    </row>
    <row r="535" spans="3:6">
      <c r="C535" s="1">
        <v>467</v>
      </c>
      <c r="D535" s="1">
        <v>2</v>
      </c>
      <c r="E535" s="17">
        <f t="shared" si="18"/>
        <v>3269</v>
      </c>
      <c r="F535" s="17">
        <f t="shared" si="19"/>
        <v>2691.75</v>
      </c>
    </row>
    <row r="536" spans="3:6">
      <c r="C536" s="1">
        <v>468</v>
      </c>
      <c r="D536" s="1">
        <v>2</v>
      </c>
      <c r="E536" s="17">
        <f t="shared" si="18"/>
        <v>3276</v>
      </c>
      <c r="F536" s="17">
        <f t="shared" si="19"/>
        <v>2697</v>
      </c>
    </row>
    <row r="537" spans="3:6">
      <c r="C537" s="1">
        <v>469</v>
      </c>
      <c r="D537" s="1">
        <v>2</v>
      </c>
      <c r="E537" s="17">
        <f t="shared" si="18"/>
        <v>3283</v>
      </c>
      <c r="F537" s="17">
        <f t="shared" si="19"/>
        <v>2702.25</v>
      </c>
    </row>
    <row r="538" spans="3:6">
      <c r="C538" s="1">
        <v>470</v>
      </c>
      <c r="D538" s="1">
        <v>2</v>
      </c>
      <c r="E538" s="17">
        <f t="shared" si="18"/>
        <v>3290</v>
      </c>
      <c r="F538" s="17">
        <f t="shared" si="19"/>
        <v>2707.5</v>
      </c>
    </row>
    <row r="539" spans="3:6">
      <c r="C539" s="1">
        <v>471</v>
      </c>
      <c r="D539" s="1">
        <v>2</v>
      </c>
      <c r="E539" s="17">
        <f t="shared" si="18"/>
        <v>3297</v>
      </c>
      <c r="F539" s="17">
        <f t="shared" si="19"/>
        <v>2712.75</v>
      </c>
    </row>
    <row r="540" spans="3:6">
      <c r="C540" s="1">
        <v>472</v>
      </c>
      <c r="D540" s="1">
        <v>2</v>
      </c>
      <c r="E540" s="17">
        <f t="shared" si="18"/>
        <v>3304</v>
      </c>
      <c r="F540" s="17">
        <f t="shared" si="19"/>
        <v>2718</v>
      </c>
    </row>
    <row r="541" spans="3:6">
      <c r="C541" s="1">
        <v>473</v>
      </c>
      <c r="D541" s="1">
        <v>2</v>
      </c>
      <c r="E541" s="17">
        <f t="shared" si="18"/>
        <v>3311</v>
      </c>
      <c r="F541" s="17">
        <f t="shared" si="19"/>
        <v>2723.25</v>
      </c>
    </row>
    <row r="542" spans="3:6">
      <c r="C542" s="1">
        <v>474</v>
      </c>
      <c r="D542" s="1">
        <v>2</v>
      </c>
      <c r="E542" s="17">
        <f t="shared" si="18"/>
        <v>3318</v>
      </c>
      <c r="F542" s="17">
        <f t="shared" si="19"/>
        <v>2728.5</v>
      </c>
    </row>
    <row r="543" spans="3:6">
      <c r="C543" s="1">
        <v>475</v>
      </c>
      <c r="D543" s="1">
        <v>2</v>
      </c>
      <c r="E543" s="17">
        <f t="shared" si="18"/>
        <v>3325</v>
      </c>
      <c r="F543" s="17">
        <f t="shared" si="19"/>
        <v>2733.75</v>
      </c>
    </row>
    <row r="544" spans="3:6">
      <c r="C544" s="1">
        <v>476</v>
      </c>
      <c r="D544" s="1">
        <v>2</v>
      </c>
      <c r="E544" s="17">
        <f t="shared" si="18"/>
        <v>3332</v>
      </c>
      <c r="F544" s="17">
        <f t="shared" si="19"/>
        <v>2739</v>
      </c>
    </row>
    <row r="545" spans="3:6">
      <c r="C545" s="1">
        <v>477</v>
      </c>
      <c r="D545" s="1">
        <v>2</v>
      </c>
      <c r="E545" s="17">
        <f t="shared" si="18"/>
        <v>3339</v>
      </c>
      <c r="F545" s="17">
        <f t="shared" si="19"/>
        <v>2744.25</v>
      </c>
    </row>
    <row r="546" spans="3:6">
      <c r="C546" s="1">
        <v>478</v>
      </c>
      <c r="D546" s="1">
        <v>2</v>
      </c>
      <c r="E546" s="17">
        <f t="shared" si="18"/>
        <v>3346</v>
      </c>
      <c r="F546" s="17">
        <f t="shared" si="19"/>
        <v>2749.5</v>
      </c>
    </row>
    <row r="547" spans="3:6">
      <c r="C547" s="1">
        <v>479</v>
      </c>
      <c r="D547" s="1">
        <v>2</v>
      </c>
      <c r="E547" s="17">
        <f t="shared" si="18"/>
        <v>3353</v>
      </c>
      <c r="F547" s="17">
        <f t="shared" si="19"/>
        <v>2754.75</v>
      </c>
    </row>
    <row r="548" spans="3:6">
      <c r="C548" s="1">
        <v>480</v>
      </c>
      <c r="D548" s="1">
        <v>2</v>
      </c>
      <c r="E548" s="17">
        <f t="shared" si="18"/>
        <v>3360</v>
      </c>
      <c r="F548" s="17">
        <f t="shared" si="19"/>
        <v>2760</v>
      </c>
    </row>
    <row r="549" spans="3:6">
      <c r="C549" s="1">
        <v>481</v>
      </c>
      <c r="D549" s="1">
        <v>2</v>
      </c>
      <c r="E549" s="17">
        <f t="shared" si="18"/>
        <v>3367</v>
      </c>
      <c r="F549" s="17">
        <f t="shared" si="19"/>
        <v>2765.25</v>
      </c>
    </row>
    <row r="550" spans="3:6">
      <c r="C550" s="1">
        <v>482</v>
      </c>
      <c r="D550" s="1">
        <v>2</v>
      </c>
      <c r="E550" s="17">
        <f t="shared" si="18"/>
        <v>3374</v>
      </c>
      <c r="F550" s="17">
        <f t="shared" si="19"/>
        <v>2770.5</v>
      </c>
    </row>
    <row r="551" spans="3:6">
      <c r="C551" s="1">
        <v>483</v>
      </c>
      <c r="D551" s="1">
        <v>2</v>
      </c>
      <c r="E551" s="17">
        <f t="shared" si="18"/>
        <v>3381</v>
      </c>
      <c r="F551" s="17">
        <f t="shared" si="19"/>
        <v>2775.75</v>
      </c>
    </row>
    <row r="552" spans="3:6">
      <c r="C552" s="1">
        <v>484</v>
      </c>
      <c r="D552" s="1">
        <v>2</v>
      </c>
      <c r="E552" s="17">
        <f t="shared" si="18"/>
        <v>3388</v>
      </c>
      <c r="F552" s="17">
        <f t="shared" si="19"/>
        <v>2781</v>
      </c>
    </row>
    <row r="553" spans="3:6">
      <c r="C553" s="1">
        <v>485</v>
      </c>
      <c r="D553" s="1">
        <v>2</v>
      </c>
      <c r="E553" s="17">
        <f t="shared" si="18"/>
        <v>3395</v>
      </c>
      <c r="F553" s="17">
        <f t="shared" si="19"/>
        <v>2786.25</v>
      </c>
    </row>
    <row r="554" spans="3:6">
      <c r="C554" s="1">
        <v>486</v>
      </c>
      <c r="D554" s="1">
        <v>2</v>
      </c>
      <c r="E554" s="17">
        <f t="shared" si="18"/>
        <v>3402</v>
      </c>
      <c r="F554" s="17">
        <f t="shared" si="19"/>
        <v>2791.5</v>
      </c>
    </row>
    <row r="555" spans="3:6">
      <c r="C555" s="1">
        <v>487</v>
      </c>
      <c r="D555" s="1">
        <v>2</v>
      </c>
      <c r="E555" s="17">
        <f t="shared" si="18"/>
        <v>3409</v>
      </c>
      <c r="F555" s="17">
        <f t="shared" si="19"/>
        <v>2796.75</v>
      </c>
    </row>
    <row r="556" spans="3:6">
      <c r="C556" s="1">
        <v>488</v>
      </c>
      <c r="D556" s="1">
        <v>2</v>
      </c>
      <c r="E556" s="17">
        <f t="shared" si="18"/>
        <v>3416</v>
      </c>
      <c r="F556" s="17">
        <f t="shared" si="19"/>
        <v>2802</v>
      </c>
    </row>
    <row r="557" spans="3:6">
      <c r="C557" s="1">
        <v>489</v>
      </c>
      <c r="D557" s="1">
        <v>2</v>
      </c>
      <c r="E557" s="17">
        <f t="shared" si="18"/>
        <v>3423</v>
      </c>
      <c r="F557" s="17">
        <f t="shared" si="19"/>
        <v>2807.25</v>
      </c>
    </row>
    <row r="558" spans="3:6">
      <c r="C558" s="1">
        <v>490</v>
      </c>
      <c r="D558" s="1">
        <v>2</v>
      </c>
      <c r="E558" s="17">
        <f t="shared" si="18"/>
        <v>3430</v>
      </c>
      <c r="F558" s="17">
        <f t="shared" si="19"/>
        <v>2812.5</v>
      </c>
    </row>
    <row r="559" spans="3:6">
      <c r="C559" s="1">
        <v>491</v>
      </c>
      <c r="D559" s="1">
        <v>2</v>
      </c>
      <c r="E559" s="17">
        <f t="shared" si="18"/>
        <v>3437</v>
      </c>
      <c r="F559" s="17">
        <f t="shared" si="19"/>
        <v>2817.75</v>
      </c>
    </row>
    <row r="560" spans="3:6">
      <c r="C560" s="1">
        <v>492</v>
      </c>
      <c r="D560" s="1">
        <v>2</v>
      </c>
      <c r="E560" s="17">
        <f t="shared" si="18"/>
        <v>3444</v>
      </c>
      <c r="F560" s="17">
        <f t="shared" si="19"/>
        <v>2823</v>
      </c>
    </row>
    <row r="561" spans="3:6">
      <c r="C561" s="1">
        <v>493</v>
      </c>
      <c r="D561" s="1">
        <v>2</v>
      </c>
      <c r="E561" s="17">
        <f t="shared" si="18"/>
        <v>3451</v>
      </c>
      <c r="F561" s="17">
        <f t="shared" si="19"/>
        <v>2828.25</v>
      </c>
    </row>
    <row r="562" spans="3:6">
      <c r="C562" s="1">
        <v>494</v>
      </c>
      <c r="D562" s="1">
        <v>2</v>
      </c>
      <c r="E562" s="17">
        <f t="shared" si="18"/>
        <v>3458</v>
      </c>
      <c r="F562" s="17">
        <f t="shared" si="19"/>
        <v>2833.5</v>
      </c>
    </row>
    <row r="563" spans="3:6">
      <c r="C563" s="1">
        <v>495</v>
      </c>
      <c r="D563" s="1">
        <v>2</v>
      </c>
      <c r="E563" s="17">
        <f t="shared" si="18"/>
        <v>3465</v>
      </c>
      <c r="F563" s="17">
        <f t="shared" si="19"/>
        <v>2838.75</v>
      </c>
    </row>
    <row r="564" spans="3:6">
      <c r="C564" s="1">
        <v>496</v>
      </c>
      <c r="D564" s="1">
        <v>2</v>
      </c>
      <c r="E564" s="17">
        <f t="shared" si="18"/>
        <v>3472</v>
      </c>
      <c r="F564" s="17">
        <f t="shared" si="19"/>
        <v>2844</v>
      </c>
    </row>
    <row r="565" spans="3:6">
      <c r="C565" s="1">
        <v>497</v>
      </c>
      <c r="D565" s="1">
        <v>2</v>
      </c>
      <c r="E565" s="17">
        <f t="shared" si="18"/>
        <v>3479</v>
      </c>
      <c r="F565" s="17">
        <f t="shared" si="19"/>
        <v>2849.25</v>
      </c>
    </row>
    <row r="566" spans="3:6">
      <c r="C566" s="1">
        <v>498</v>
      </c>
      <c r="D566" s="1">
        <v>2</v>
      </c>
      <c r="E566" s="17">
        <f t="shared" si="18"/>
        <v>3486</v>
      </c>
      <c r="F566" s="17">
        <f t="shared" si="19"/>
        <v>2854.5</v>
      </c>
    </row>
    <row r="567" spans="3:6">
      <c r="C567" s="1">
        <v>499</v>
      </c>
      <c r="D567" s="1">
        <v>2</v>
      </c>
      <c r="E567" s="17">
        <f t="shared" si="18"/>
        <v>3493</v>
      </c>
      <c r="F567" s="17">
        <f t="shared" si="19"/>
        <v>2859.75</v>
      </c>
    </row>
    <row r="568" spans="3:6">
      <c r="C568" s="1">
        <v>500</v>
      </c>
      <c r="D568" s="1">
        <v>2</v>
      </c>
      <c r="E568" s="17">
        <f t="shared" si="18"/>
        <v>3500</v>
      </c>
      <c r="F568" s="17">
        <f t="shared" si="19"/>
        <v>2865</v>
      </c>
    </row>
    <row r="569" spans="3:6">
      <c r="C569" s="1">
        <v>501</v>
      </c>
      <c r="D569" s="1">
        <v>2</v>
      </c>
      <c r="E569" s="17">
        <f t="shared" si="18"/>
        <v>3507</v>
      </c>
      <c r="F569" s="17">
        <f t="shared" si="19"/>
        <v>2870.25</v>
      </c>
    </row>
    <row r="570" spans="3:6">
      <c r="C570" s="1">
        <v>502</v>
      </c>
      <c r="D570" s="1">
        <v>2</v>
      </c>
      <c r="E570" s="17">
        <f t="shared" si="18"/>
        <v>3514</v>
      </c>
      <c r="F570" s="17">
        <f t="shared" si="19"/>
        <v>2875.5</v>
      </c>
    </row>
    <row r="571" spans="3:6">
      <c r="C571" s="1">
        <v>503</v>
      </c>
      <c r="D571" s="1">
        <v>2</v>
      </c>
      <c r="E571" s="17">
        <f t="shared" si="18"/>
        <v>3521</v>
      </c>
      <c r="F571" s="17">
        <f t="shared" si="19"/>
        <v>2880.75</v>
      </c>
    </row>
    <row r="572" spans="3:6">
      <c r="C572" s="1">
        <v>504</v>
      </c>
      <c r="D572" s="1">
        <v>2</v>
      </c>
      <c r="E572" s="17">
        <f t="shared" si="18"/>
        <v>3528</v>
      </c>
      <c r="F572" s="17">
        <f t="shared" si="19"/>
        <v>2886</v>
      </c>
    </row>
    <row r="573" spans="3:6">
      <c r="C573" s="1">
        <v>505</v>
      </c>
      <c r="D573" s="1">
        <v>2</v>
      </c>
      <c r="E573" s="17">
        <f t="shared" si="18"/>
        <v>3535</v>
      </c>
      <c r="F573" s="17">
        <f t="shared" si="19"/>
        <v>2891.25</v>
      </c>
    </row>
    <row r="574" spans="3:6">
      <c r="C574" s="1">
        <v>506</v>
      </c>
      <c r="D574" s="1">
        <v>2</v>
      </c>
      <c r="E574" s="17">
        <f t="shared" si="18"/>
        <v>3542</v>
      </c>
      <c r="F574" s="17">
        <f t="shared" si="19"/>
        <v>2896.5</v>
      </c>
    </row>
    <row r="575" spans="3:6">
      <c r="C575" s="1">
        <v>507</v>
      </c>
      <c r="D575" s="1">
        <v>2</v>
      </c>
      <c r="E575" s="17">
        <f t="shared" si="18"/>
        <v>3549</v>
      </c>
      <c r="F575" s="17">
        <f t="shared" si="19"/>
        <v>2901.75</v>
      </c>
    </row>
    <row r="576" spans="3:6">
      <c r="C576" s="1">
        <v>508</v>
      </c>
      <c r="D576" s="1">
        <v>2</v>
      </c>
      <c r="E576" s="17">
        <f t="shared" si="18"/>
        <v>3556</v>
      </c>
      <c r="F576" s="17">
        <f t="shared" si="19"/>
        <v>2907</v>
      </c>
    </row>
    <row r="577" spans="3:6">
      <c r="C577" s="1">
        <v>509</v>
      </c>
      <c r="D577" s="1">
        <v>2</v>
      </c>
      <c r="E577" s="17">
        <f t="shared" si="18"/>
        <v>3563</v>
      </c>
      <c r="F577" s="17">
        <f t="shared" si="19"/>
        <v>2912.25</v>
      </c>
    </row>
    <row r="578" spans="3:6">
      <c r="C578" s="1">
        <v>510</v>
      </c>
      <c r="D578" s="1">
        <v>2</v>
      </c>
      <c r="E578" s="17">
        <f t="shared" si="18"/>
        <v>3570</v>
      </c>
      <c r="F578" s="17">
        <f t="shared" si="19"/>
        <v>2917.5</v>
      </c>
    </row>
    <row r="579" spans="3:6">
      <c r="C579" s="1">
        <v>511</v>
      </c>
      <c r="D579" s="1">
        <v>2</v>
      </c>
      <c r="E579" s="17">
        <f t="shared" si="18"/>
        <v>3577</v>
      </c>
      <c r="F579" s="17">
        <f t="shared" si="19"/>
        <v>2922.75</v>
      </c>
    </row>
    <row r="580" spans="3:6">
      <c r="C580" s="1">
        <v>512</v>
      </c>
      <c r="D580" s="1">
        <v>2</v>
      </c>
      <c r="E580" s="17">
        <f t="shared" si="18"/>
        <v>3584</v>
      </c>
      <c r="F580" s="17">
        <f t="shared" si="19"/>
        <v>2928</v>
      </c>
    </row>
    <row r="581" spans="3:6">
      <c r="C581" s="1">
        <v>513</v>
      </c>
      <c r="D581" s="1">
        <v>2</v>
      </c>
      <c r="E581" s="17">
        <f t="shared" si="18"/>
        <v>3591</v>
      </c>
      <c r="F581" s="17">
        <f t="shared" si="19"/>
        <v>2933.25</v>
      </c>
    </row>
    <row r="582" spans="3:6">
      <c r="C582" s="1">
        <v>514</v>
      </c>
      <c r="D582" s="1">
        <v>2</v>
      </c>
      <c r="E582" s="17">
        <f t="shared" si="18"/>
        <v>3598</v>
      </c>
      <c r="F582" s="17">
        <f t="shared" si="19"/>
        <v>2938.5</v>
      </c>
    </row>
    <row r="583" spans="3:6">
      <c r="C583" s="1">
        <v>515</v>
      </c>
      <c r="D583" s="1">
        <v>2</v>
      </c>
      <c r="E583" s="17">
        <f t="shared" si="18"/>
        <v>3605</v>
      </c>
      <c r="F583" s="17">
        <f t="shared" si="19"/>
        <v>2943.75</v>
      </c>
    </row>
    <row r="584" spans="3:6">
      <c r="C584" s="1">
        <v>516</v>
      </c>
      <c r="D584" s="1">
        <v>2</v>
      </c>
      <c r="E584" s="17">
        <f t="shared" si="18"/>
        <v>3612</v>
      </c>
      <c r="F584" s="17">
        <f t="shared" si="19"/>
        <v>2949</v>
      </c>
    </row>
    <row r="585" spans="3:6">
      <c r="C585" s="1">
        <v>517</v>
      </c>
      <c r="D585" s="1">
        <v>2</v>
      </c>
      <c r="E585" s="17">
        <f t="shared" si="18"/>
        <v>3619</v>
      </c>
      <c r="F585" s="17">
        <f t="shared" si="19"/>
        <v>2954.25</v>
      </c>
    </row>
    <row r="586" spans="3:6">
      <c r="C586" s="1">
        <v>518</v>
      </c>
      <c r="D586" s="1">
        <v>2</v>
      </c>
      <c r="E586" s="17">
        <f t="shared" si="18"/>
        <v>3626</v>
      </c>
      <c r="F586" s="17">
        <f t="shared" si="19"/>
        <v>2959.5</v>
      </c>
    </row>
    <row r="587" spans="3:6">
      <c r="C587" s="1">
        <v>519</v>
      </c>
      <c r="D587" s="1">
        <v>2</v>
      </c>
      <c r="E587" s="17">
        <f t="shared" si="18"/>
        <v>3633</v>
      </c>
      <c r="F587" s="17">
        <f t="shared" si="19"/>
        <v>2964.75</v>
      </c>
    </row>
    <row r="588" spans="3:6">
      <c r="C588" s="1">
        <v>520</v>
      </c>
      <c r="D588" s="1">
        <v>2</v>
      </c>
      <c r="E588" s="17">
        <f t="shared" si="18"/>
        <v>3640</v>
      </c>
      <c r="F588" s="17">
        <f t="shared" si="19"/>
        <v>2970</v>
      </c>
    </row>
    <row r="589" spans="3:6">
      <c r="C589" s="1">
        <v>521</v>
      </c>
      <c r="D589" s="1">
        <v>2</v>
      </c>
      <c r="E589" s="17">
        <f t="shared" si="18"/>
        <v>3647</v>
      </c>
      <c r="F589" s="17">
        <f t="shared" si="19"/>
        <v>2975.25</v>
      </c>
    </row>
    <row r="590" spans="3:6">
      <c r="C590" s="1">
        <v>522</v>
      </c>
      <c r="D590" s="1">
        <v>2</v>
      </c>
      <c r="E590" s="17">
        <f t="shared" si="18"/>
        <v>3654</v>
      </c>
      <c r="F590" s="17">
        <f t="shared" si="19"/>
        <v>2980.5</v>
      </c>
    </row>
    <row r="591" spans="3:6">
      <c r="C591" s="1">
        <v>523</v>
      </c>
      <c r="D591" s="1">
        <v>2</v>
      </c>
      <c r="E591" s="17">
        <f t="shared" si="18"/>
        <v>3661</v>
      </c>
      <c r="F591" s="17">
        <f t="shared" si="19"/>
        <v>2985.75</v>
      </c>
    </row>
    <row r="592" spans="3:6">
      <c r="C592" s="1">
        <v>524</v>
      </c>
      <c r="D592" s="1">
        <v>2</v>
      </c>
      <c r="E592" s="17">
        <f t="shared" si="18"/>
        <v>3668</v>
      </c>
      <c r="F592" s="17">
        <f t="shared" si="19"/>
        <v>2991</v>
      </c>
    </row>
    <row r="593" spans="3:6">
      <c r="C593" s="1">
        <v>525</v>
      </c>
      <c r="D593" s="1">
        <v>2</v>
      </c>
      <c r="E593" s="17">
        <f t="shared" si="18"/>
        <v>3675</v>
      </c>
      <c r="F593" s="17">
        <f t="shared" si="19"/>
        <v>2996.25</v>
      </c>
    </row>
    <row r="594" spans="3:6">
      <c r="C594" s="1">
        <v>526</v>
      </c>
      <c r="D594" s="1">
        <v>2</v>
      </c>
      <c r="E594" s="17">
        <f t="shared" si="18"/>
        <v>3682</v>
      </c>
      <c r="F594" s="17">
        <f t="shared" si="19"/>
        <v>3001.5</v>
      </c>
    </row>
    <row r="595" spans="3:6">
      <c r="C595" s="1">
        <v>527</v>
      </c>
      <c r="D595" s="1">
        <v>2</v>
      </c>
      <c r="E595" s="17">
        <f t="shared" si="18"/>
        <v>3689</v>
      </c>
      <c r="F595" s="17">
        <f t="shared" si="19"/>
        <v>3006.75</v>
      </c>
    </row>
    <row r="596" spans="3:6">
      <c r="C596" s="1">
        <v>528</v>
      </c>
      <c r="D596" s="1">
        <v>2</v>
      </c>
      <c r="E596" s="17">
        <f t="shared" si="18"/>
        <v>3696</v>
      </c>
      <c r="F596" s="17">
        <f t="shared" si="19"/>
        <v>3012</v>
      </c>
    </row>
    <row r="597" spans="3:6">
      <c r="C597" s="1">
        <v>529</v>
      </c>
      <c r="D597" s="1">
        <v>2</v>
      </c>
      <c r="E597" s="17">
        <f t="shared" si="18"/>
        <v>3703</v>
      </c>
      <c r="F597" s="17">
        <f t="shared" si="19"/>
        <v>3017.25</v>
      </c>
    </row>
    <row r="598" spans="3:6">
      <c r="C598" s="1">
        <v>530</v>
      </c>
      <c r="D598" s="1">
        <v>2</v>
      </c>
      <c r="E598" s="17">
        <f t="shared" ref="E598:E661" si="20">7*C598</f>
        <v>3710</v>
      </c>
      <c r="F598" s="17">
        <f t="shared" ref="F598:F661" si="21">120*D598+5.25*C598</f>
        <v>3022.5</v>
      </c>
    </row>
    <row r="599" spans="3:6">
      <c r="C599" s="1">
        <v>531</v>
      </c>
      <c r="D599" s="1">
        <v>2</v>
      </c>
      <c r="E599" s="17">
        <f t="shared" si="20"/>
        <v>3717</v>
      </c>
      <c r="F599" s="17">
        <f t="shared" si="21"/>
        <v>3027.75</v>
      </c>
    </row>
    <row r="600" spans="3:6">
      <c r="C600" s="1">
        <v>532</v>
      </c>
      <c r="D600" s="1">
        <v>2</v>
      </c>
      <c r="E600" s="17">
        <f t="shared" si="20"/>
        <v>3724</v>
      </c>
      <c r="F600" s="17">
        <f t="shared" si="21"/>
        <v>3033</v>
      </c>
    </row>
    <row r="601" spans="3:6">
      <c r="C601" s="1">
        <v>533</v>
      </c>
      <c r="D601" s="1">
        <v>2</v>
      </c>
      <c r="E601" s="17">
        <f t="shared" si="20"/>
        <v>3731</v>
      </c>
      <c r="F601" s="17">
        <f t="shared" si="21"/>
        <v>3038.25</v>
      </c>
    </row>
    <row r="602" spans="3:6">
      <c r="C602" s="1">
        <v>534</v>
      </c>
      <c r="D602" s="1">
        <v>2</v>
      </c>
      <c r="E602" s="17">
        <f t="shared" si="20"/>
        <v>3738</v>
      </c>
      <c r="F602" s="17">
        <f t="shared" si="21"/>
        <v>3043.5</v>
      </c>
    </row>
    <row r="603" spans="3:6">
      <c r="C603" s="1">
        <v>535</v>
      </c>
      <c r="D603" s="1">
        <v>2</v>
      </c>
      <c r="E603" s="17">
        <f t="shared" si="20"/>
        <v>3745</v>
      </c>
      <c r="F603" s="17">
        <f t="shared" si="21"/>
        <v>3048.75</v>
      </c>
    </row>
    <row r="604" spans="3:6">
      <c r="C604" s="1">
        <v>536</v>
      </c>
      <c r="D604" s="1">
        <v>2</v>
      </c>
      <c r="E604" s="17">
        <f t="shared" si="20"/>
        <v>3752</v>
      </c>
      <c r="F604" s="17">
        <f t="shared" si="21"/>
        <v>3054</v>
      </c>
    </row>
    <row r="605" spans="3:6">
      <c r="C605" s="1">
        <v>537</v>
      </c>
      <c r="D605" s="1">
        <v>2</v>
      </c>
      <c r="E605" s="17">
        <f t="shared" si="20"/>
        <v>3759</v>
      </c>
      <c r="F605" s="17">
        <f t="shared" si="21"/>
        <v>3059.25</v>
      </c>
    </row>
    <row r="606" spans="3:6">
      <c r="C606" s="1">
        <v>538</v>
      </c>
      <c r="D606" s="1">
        <v>2</v>
      </c>
      <c r="E606" s="17">
        <f t="shared" si="20"/>
        <v>3766</v>
      </c>
      <c r="F606" s="17">
        <f t="shared" si="21"/>
        <v>3064.5</v>
      </c>
    </row>
    <row r="607" spans="3:6">
      <c r="C607" s="1">
        <v>539</v>
      </c>
      <c r="D607" s="1">
        <v>2</v>
      </c>
      <c r="E607" s="17">
        <f t="shared" si="20"/>
        <v>3773</v>
      </c>
      <c r="F607" s="17">
        <f t="shared" si="21"/>
        <v>3069.75</v>
      </c>
    </row>
    <row r="608" spans="3:6">
      <c r="C608" s="1">
        <v>540</v>
      </c>
      <c r="D608" s="1">
        <v>2</v>
      </c>
      <c r="E608" s="17">
        <f t="shared" si="20"/>
        <v>3780</v>
      </c>
      <c r="F608" s="17">
        <f t="shared" si="21"/>
        <v>3075</v>
      </c>
    </row>
    <row r="609" spans="3:6">
      <c r="C609" s="1">
        <v>541</v>
      </c>
      <c r="D609" s="1">
        <v>2</v>
      </c>
      <c r="E609" s="17">
        <f t="shared" si="20"/>
        <v>3787</v>
      </c>
      <c r="F609" s="17">
        <f t="shared" si="21"/>
        <v>3080.25</v>
      </c>
    </row>
    <row r="610" spans="3:6">
      <c r="C610" s="1">
        <v>542</v>
      </c>
      <c r="D610" s="1">
        <v>2</v>
      </c>
      <c r="E610" s="17">
        <f t="shared" si="20"/>
        <v>3794</v>
      </c>
      <c r="F610" s="17">
        <f t="shared" si="21"/>
        <v>3085.5</v>
      </c>
    </row>
    <row r="611" spans="3:6">
      <c r="C611" s="1">
        <v>543</v>
      </c>
      <c r="D611" s="1">
        <v>2</v>
      </c>
      <c r="E611" s="17">
        <f t="shared" si="20"/>
        <v>3801</v>
      </c>
      <c r="F611" s="17">
        <f t="shared" si="21"/>
        <v>3090.75</v>
      </c>
    </row>
    <row r="612" spans="3:6">
      <c r="C612" s="1">
        <v>544</v>
      </c>
      <c r="D612" s="1">
        <v>2</v>
      </c>
      <c r="E612" s="17">
        <f t="shared" si="20"/>
        <v>3808</v>
      </c>
      <c r="F612" s="17">
        <f t="shared" si="21"/>
        <v>3096</v>
      </c>
    </row>
    <row r="613" spans="3:6">
      <c r="C613" s="1">
        <v>545</v>
      </c>
      <c r="D613" s="1">
        <v>2</v>
      </c>
      <c r="E613" s="17">
        <f t="shared" si="20"/>
        <v>3815</v>
      </c>
      <c r="F613" s="17">
        <f t="shared" si="21"/>
        <v>3101.25</v>
      </c>
    </row>
    <row r="614" spans="3:6">
      <c r="C614" s="1">
        <v>546</v>
      </c>
      <c r="D614" s="1">
        <v>2</v>
      </c>
      <c r="E614" s="17">
        <f t="shared" si="20"/>
        <v>3822</v>
      </c>
      <c r="F614" s="17">
        <f t="shared" si="21"/>
        <v>3106.5</v>
      </c>
    </row>
    <row r="615" spans="3:6">
      <c r="C615" s="1">
        <v>547</v>
      </c>
      <c r="D615" s="1">
        <v>2</v>
      </c>
      <c r="E615" s="17">
        <f t="shared" si="20"/>
        <v>3829</v>
      </c>
      <c r="F615" s="17">
        <f t="shared" si="21"/>
        <v>3111.75</v>
      </c>
    </row>
    <row r="616" spans="3:6">
      <c r="C616" s="1">
        <v>548</v>
      </c>
      <c r="D616" s="1">
        <v>2</v>
      </c>
      <c r="E616" s="17">
        <f t="shared" si="20"/>
        <v>3836</v>
      </c>
      <c r="F616" s="17">
        <f t="shared" si="21"/>
        <v>3117</v>
      </c>
    </row>
    <row r="617" spans="3:6">
      <c r="C617" s="1">
        <v>549</v>
      </c>
      <c r="D617" s="1">
        <v>2</v>
      </c>
      <c r="E617" s="17">
        <f t="shared" si="20"/>
        <v>3843</v>
      </c>
      <c r="F617" s="17">
        <f t="shared" si="21"/>
        <v>3122.25</v>
      </c>
    </row>
    <row r="618" spans="3:6">
      <c r="C618" s="1">
        <v>550</v>
      </c>
      <c r="D618" s="1">
        <v>2</v>
      </c>
      <c r="E618" s="17">
        <f t="shared" si="20"/>
        <v>3850</v>
      </c>
      <c r="F618" s="17">
        <f t="shared" si="21"/>
        <v>3127.5</v>
      </c>
    </row>
    <row r="619" spans="3:6">
      <c r="C619" s="1">
        <v>551</v>
      </c>
      <c r="D619" s="1">
        <v>2</v>
      </c>
      <c r="E619" s="17">
        <f t="shared" si="20"/>
        <v>3857</v>
      </c>
      <c r="F619" s="17">
        <f t="shared" si="21"/>
        <v>3132.75</v>
      </c>
    </row>
    <row r="620" spans="3:6">
      <c r="C620" s="1">
        <v>552</v>
      </c>
      <c r="D620" s="1">
        <v>2</v>
      </c>
      <c r="E620" s="17">
        <f t="shared" si="20"/>
        <v>3864</v>
      </c>
      <c r="F620" s="17">
        <f t="shared" si="21"/>
        <v>3138</v>
      </c>
    </row>
    <row r="621" spans="3:6">
      <c r="C621" s="1">
        <v>553</v>
      </c>
      <c r="D621" s="1">
        <v>2</v>
      </c>
      <c r="E621" s="17">
        <f t="shared" si="20"/>
        <v>3871</v>
      </c>
      <c r="F621" s="17">
        <f t="shared" si="21"/>
        <v>3143.25</v>
      </c>
    </row>
    <row r="622" spans="3:6">
      <c r="C622" s="1">
        <v>554</v>
      </c>
      <c r="D622" s="1">
        <v>2</v>
      </c>
      <c r="E622" s="17">
        <f t="shared" si="20"/>
        <v>3878</v>
      </c>
      <c r="F622" s="17">
        <f t="shared" si="21"/>
        <v>3148.5</v>
      </c>
    </row>
    <row r="623" spans="3:6">
      <c r="C623" s="1">
        <v>555</v>
      </c>
      <c r="D623" s="1">
        <v>2</v>
      </c>
      <c r="E623" s="17">
        <f t="shared" si="20"/>
        <v>3885</v>
      </c>
      <c r="F623" s="17">
        <f t="shared" si="21"/>
        <v>3153.75</v>
      </c>
    </row>
    <row r="624" spans="3:6">
      <c r="C624" s="1">
        <v>556</v>
      </c>
      <c r="D624" s="1">
        <v>2</v>
      </c>
      <c r="E624" s="17">
        <f t="shared" si="20"/>
        <v>3892</v>
      </c>
      <c r="F624" s="17">
        <f t="shared" si="21"/>
        <v>3159</v>
      </c>
    </row>
    <row r="625" spans="3:6">
      <c r="C625" s="1">
        <v>557</v>
      </c>
      <c r="D625" s="1">
        <v>2</v>
      </c>
      <c r="E625" s="17">
        <f t="shared" si="20"/>
        <v>3899</v>
      </c>
      <c r="F625" s="17">
        <f t="shared" si="21"/>
        <v>3164.25</v>
      </c>
    </row>
    <row r="626" spans="3:6">
      <c r="C626" s="1">
        <v>558</v>
      </c>
      <c r="D626" s="1">
        <v>2</v>
      </c>
      <c r="E626" s="17">
        <f t="shared" si="20"/>
        <v>3906</v>
      </c>
      <c r="F626" s="17">
        <f t="shared" si="21"/>
        <v>3169.5</v>
      </c>
    </row>
    <row r="627" spans="3:6">
      <c r="C627" s="1">
        <v>559</v>
      </c>
      <c r="D627" s="1">
        <v>2</v>
      </c>
      <c r="E627" s="17">
        <f t="shared" si="20"/>
        <v>3913</v>
      </c>
      <c r="F627" s="17">
        <f t="shared" si="21"/>
        <v>3174.75</v>
      </c>
    </row>
    <row r="628" spans="3:6">
      <c r="C628" s="1">
        <v>560</v>
      </c>
      <c r="D628" s="1">
        <v>2</v>
      </c>
      <c r="E628" s="17">
        <f t="shared" si="20"/>
        <v>3920</v>
      </c>
      <c r="F628" s="17">
        <f t="shared" si="21"/>
        <v>3180</v>
      </c>
    </row>
    <row r="629" spans="3:6">
      <c r="C629" s="1">
        <v>561</v>
      </c>
      <c r="D629" s="1">
        <v>2</v>
      </c>
      <c r="E629" s="17">
        <f t="shared" si="20"/>
        <v>3927</v>
      </c>
      <c r="F629" s="17">
        <f t="shared" si="21"/>
        <v>3185.25</v>
      </c>
    </row>
    <row r="630" spans="3:6">
      <c r="C630" s="1">
        <v>562</v>
      </c>
      <c r="D630" s="1">
        <v>2</v>
      </c>
      <c r="E630" s="17">
        <f t="shared" si="20"/>
        <v>3934</v>
      </c>
      <c r="F630" s="17">
        <f t="shared" si="21"/>
        <v>3190.5</v>
      </c>
    </row>
    <row r="631" spans="3:6">
      <c r="C631" s="1">
        <v>563</v>
      </c>
      <c r="D631" s="1">
        <v>2</v>
      </c>
      <c r="E631" s="17">
        <f t="shared" si="20"/>
        <v>3941</v>
      </c>
      <c r="F631" s="17">
        <f t="shared" si="21"/>
        <v>3195.75</v>
      </c>
    </row>
    <row r="632" spans="3:6">
      <c r="C632" s="1">
        <v>564</v>
      </c>
      <c r="D632" s="1">
        <v>2</v>
      </c>
      <c r="E632" s="17">
        <f t="shared" si="20"/>
        <v>3948</v>
      </c>
      <c r="F632" s="17">
        <f t="shared" si="21"/>
        <v>3201</v>
      </c>
    </row>
    <row r="633" spans="3:6">
      <c r="C633" s="1">
        <v>565</v>
      </c>
      <c r="D633" s="1">
        <v>2</v>
      </c>
      <c r="E633" s="17">
        <f t="shared" si="20"/>
        <v>3955</v>
      </c>
      <c r="F633" s="17">
        <f t="shared" si="21"/>
        <v>3206.25</v>
      </c>
    </row>
    <row r="634" spans="3:6">
      <c r="C634" s="1">
        <v>566</v>
      </c>
      <c r="D634" s="1">
        <v>2</v>
      </c>
      <c r="E634" s="17">
        <f t="shared" si="20"/>
        <v>3962</v>
      </c>
      <c r="F634" s="17">
        <f t="shared" si="21"/>
        <v>3211.5</v>
      </c>
    </row>
    <row r="635" spans="3:6">
      <c r="C635" s="1">
        <v>567</v>
      </c>
      <c r="D635" s="1">
        <v>2</v>
      </c>
      <c r="E635" s="17">
        <f t="shared" si="20"/>
        <v>3969</v>
      </c>
      <c r="F635" s="17">
        <f t="shared" si="21"/>
        <v>3216.75</v>
      </c>
    </row>
    <row r="636" spans="3:6">
      <c r="C636" s="1">
        <v>568</v>
      </c>
      <c r="D636" s="1">
        <v>2</v>
      </c>
      <c r="E636" s="17">
        <f t="shared" si="20"/>
        <v>3976</v>
      </c>
      <c r="F636" s="17">
        <f t="shared" si="21"/>
        <v>3222</v>
      </c>
    </row>
    <row r="637" spans="3:6">
      <c r="C637" s="1">
        <v>569</v>
      </c>
      <c r="D637" s="1">
        <v>2</v>
      </c>
      <c r="E637" s="17">
        <f t="shared" si="20"/>
        <v>3983</v>
      </c>
      <c r="F637" s="17">
        <f t="shared" si="21"/>
        <v>3227.25</v>
      </c>
    </row>
    <row r="638" spans="3:6">
      <c r="C638" s="1">
        <v>570</v>
      </c>
      <c r="D638" s="1">
        <v>2</v>
      </c>
      <c r="E638" s="17">
        <f t="shared" si="20"/>
        <v>3990</v>
      </c>
      <c r="F638" s="17">
        <f t="shared" si="21"/>
        <v>3232.5</v>
      </c>
    </row>
    <row r="639" spans="3:6">
      <c r="C639" s="1">
        <v>571</v>
      </c>
      <c r="D639" s="1">
        <v>2</v>
      </c>
      <c r="E639" s="17">
        <f t="shared" si="20"/>
        <v>3997</v>
      </c>
      <c r="F639" s="17">
        <f t="shared" si="21"/>
        <v>3237.75</v>
      </c>
    </row>
    <row r="640" spans="3:6">
      <c r="C640" s="1">
        <v>572</v>
      </c>
      <c r="D640" s="1">
        <v>2</v>
      </c>
      <c r="E640" s="17">
        <f t="shared" si="20"/>
        <v>4004</v>
      </c>
      <c r="F640" s="17">
        <f t="shared" si="21"/>
        <v>3243</v>
      </c>
    </row>
    <row r="641" spans="3:6">
      <c r="C641" s="1">
        <v>573</v>
      </c>
      <c r="D641" s="1">
        <v>2</v>
      </c>
      <c r="E641" s="17">
        <f t="shared" si="20"/>
        <v>4011</v>
      </c>
      <c r="F641" s="17">
        <f t="shared" si="21"/>
        <v>3248.25</v>
      </c>
    </row>
    <row r="642" spans="3:6">
      <c r="C642" s="1">
        <v>574</v>
      </c>
      <c r="D642" s="1">
        <v>2</v>
      </c>
      <c r="E642" s="17">
        <f t="shared" si="20"/>
        <v>4018</v>
      </c>
      <c r="F642" s="17">
        <f t="shared" si="21"/>
        <v>3253.5</v>
      </c>
    </row>
    <row r="643" spans="3:6">
      <c r="C643" s="1">
        <v>575</v>
      </c>
      <c r="D643" s="1">
        <v>2</v>
      </c>
      <c r="E643" s="17">
        <f t="shared" si="20"/>
        <v>4025</v>
      </c>
      <c r="F643" s="17">
        <f t="shared" si="21"/>
        <v>3258.75</v>
      </c>
    </row>
    <row r="644" spans="3:6">
      <c r="C644" s="1">
        <v>576</v>
      </c>
      <c r="D644" s="1">
        <v>2</v>
      </c>
      <c r="E644" s="17">
        <f t="shared" si="20"/>
        <v>4032</v>
      </c>
      <c r="F644" s="17">
        <f t="shared" si="21"/>
        <v>3264</v>
      </c>
    </row>
    <row r="645" spans="3:6">
      <c r="C645" s="1">
        <v>577</v>
      </c>
      <c r="D645" s="1">
        <v>2</v>
      </c>
      <c r="E645" s="17">
        <f t="shared" si="20"/>
        <v>4039</v>
      </c>
      <c r="F645" s="17">
        <f t="shared" si="21"/>
        <v>3269.25</v>
      </c>
    </row>
    <row r="646" spans="3:6">
      <c r="C646" s="1">
        <v>578</v>
      </c>
      <c r="D646" s="1">
        <v>2</v>
      </c>
      <c r="E646" s="17">
        <f t="shared" si="20"/>
        <v>4046</v>
      </c>
      <c r="F646" s="17">
        <f t="shared" si="21"/>
        <v>3274.5</v>
      </c>
    </row>
    <row r="647" spans="3:6">
      <c r="C647" s="1">
        <v>579</v>
      </c>
      <c r="D647" s="1">
        <v>2</v>
      </c>
      <c r="E647" s="17">
        <f t="shared" si="20"/>
        <v>4053</v>
      </c>
      <c r="F647" s="17">
        <f t="shared" si="21"/>
        <v>3279.75</v>
      </c>
    </row>
    <row r="648" spans="3:6">
      <c r="C648" s="1">
        <v>580</v>
      </c>
      <c r="D648" s="1">
        <v>2</v>
      </c>
      <c r="E648" s="17">
        <f t="shared" si="20"/>
        <v>4060</v>
      </c>
      <c r="F648" s="17">
        <f t="shared" si="21"/>
        <v>3285</v>
      </c>
    </row>
    <row r="649" spans="3:6">
      <c r="C649" s="1">
        <v>581</v>
      </c>
      <c r="D649" s="1">
        <v>2</v>
      </c>
      <c r="E649" s="17">
        <f t="shared" si="20"/>
        <v>4067</v>
      </c>
      <c r="F649" s="17">
        <f t="shared" si="21"/>
        <v>3290.25</v>
      </c>
    </row>
    <row r="650" spans="3:6">
      <c r="C650" s="1">
        <v>582</v>
      </c>
      <c r="D650" s="1">
        <v>2</v>
      </c>
      <c r="E650" s="17">
        <f t="shared" si="20"/>
        <v>4074</v>
      </c>
      <c r="F650" s="17">
        <f t="shared" si="21"/>
        <v>3295.5</v>
      </c>
    </row>
    <row r="651" spans="3:6">
      <c r="C651" s="1">
        <v>583</v>
      </c>
      <c r="D651" s="1">
        <v>2</v>
      </c>
      <c r="E651" s="17">
        <f t="shared" si="20"/>
        <v>4081</v>
      </c>
      <c r="F651" s="17">
        <f t="shared" si="21"/>
        <v>3300.75</v>
      </c>
    </row>
    <row r="652" spans="3:6">
      <c r="C652" s="1">
        <v>584</v>
      </c>
      <c r="D652" s="1">
        <v>2</v>
      </c>
      <c r="E652" s="17">
        <f t="shared" si="20"/>
        <v>4088</v>
      </c>
      <c r="F652" s="17">
        <f t="shared" si="21"/>
        <v>3306</v>
      </c>
    </row>
    <row r="653" spans="3:6">
      <c r="C653" s="1">
        <v>585</v>
      </c>
      <c r="D653" s="1">
        <v>2</v>
      </c>
      <c r="E653" s="17">
        <f t="shared" si="20"/>
        <v>4095</v>
      </c>
      <c r="F653" s="17">
        <f t="shared" si="21"/>
        <v>3311.25</v>
      </c>
    </row>
    <row r="654" spans="3:6">
      <c r="C654" s="1">
        <v>586</v>
      </c>
      <c r="D654" s="1">
        <v>2</v>
      </c>
      <c r="E654" s="17">
        <f t="shared" si="20"/>
        <v>4102</v>
      </c>
      <c r="F654" s="17">
        <f t="shared" si="21"/>
        <v>3316.5</v>
      </c>
    </row>
    <row r="655" spans="3:6">
      <c r="C655" s="1">
        <v>587</v>
      </c>
      <c r="D655" s="1">
        <v>2</v>
      </c>
      <c r="E655" s="17">
        <f t="shared" si="20"/>
        <v>4109</v>
      </c>
      <c r="F655" s="17">
        <f t="shared" si="21"/>
        <v>3321.75</v>
      </c>
    </row>
    <row r="656" spans="3:6">
      <c r="C656" s="1">
        <v>588</v>
      </c>
      <c r="D656" s="1">
        <v>2</v>
      </c>
      <c r="E656" s="17">
        <f t="shared" si="20"/>
        <v>4116</v>
      </c>
      <c r="F656" s="17">
        <f t="shared" si="21"/>
        <v>3327</v>
      </c>
    </row>
    <row r="657" spans="3:6">
      <c r="C657" s="1">
        <v>589</v>
      </c>
      <c r="D657" s="1">
        <v>2</v>
      </c>
      <c r="E657" s="17">
        <f t="shared" si="20"/>
        <v>4123</v>
      </c>
      <c r="F657" s="17">
        <f t="shared" si="21"/>
        <v>3332.25</v>
      </c>
    </row>
    <row r="658" spans="3:6">
      <c r="C658" s="1">
        <v>590</v>
      </c>
      <c r="D658" s="1">
        <v>2</v>
      </c>
      <c r="E658" s="17">
        <f t="shared" si="20"/>
        <v>4130</v>
      </c>
      <c r="F658" s="17">
        <f t="shared" si="21"/>
        <v>3337.5</v>
      </c>
    </row>
    <row r="659" spans="3:6">
      <c r="C659" s="1">
        <v>591</v>
      </c>
      <c r="D659" s="1">
        <v>2</v>
      </c>
      <c r="E659" s="17">
        <f t="shared" si="20"/>
        <v>4137</v>
      </c>
      <c r="F659" s="17">
        <f t="shared" si="21"/>
        <v>3342.75</v>
      </c>
    </row>
    <row r="660" spans="3:6">
      <c r="C660" s="1">
        <v>592</v>
      </c>
      <c r="D660" s="1">
        <v>2</v>
      </c>
      <c r="E660" s="17">
        <f t="shared" si="20"/>
        <v>4144</v>
      </c>
      <c r="F660" s="17">
        <f t="shared" si="21"/>
        <v>3348</v>
      </c>
    </row>
    <row r="661" spans="3:6">
      <c r="C661" s="1">
        <v>593</v>
      </c>
      <c r="D661" s="1">
        <v>2</v>
      </c>
      <c r="E661" s="17">
        <f t="shared" si="20"/>
        <v>4151</v>
      </c>
      <c r="F661" s="17">
        <f t="shared" si="21"/>
        <v>3353.25</v>
      </c>
    </row>
    <row r="662" spans="3:6">
      <c r="C662" s="1">
        <v>594</v>
      </c>
      <c r="D662" s="1">
        <v>2</v>
      </c>
      <c r="E662" s="17">
        <f t="shared" ref="E662:E668" si="22">7*C662</f>
        <v>4158</v>
      </c>
      <c r="F662" s="17">
        <f t="shared" ref="F662:F668" si="23">120*D662+5.25*C662</f>
        <v>3358.5</v>
      </c>
    </row>
    <row r="663" spans="3:6">
      <c r="C663" s="1">
        <v>595</v>
      </c>
      <c r="D663" s="1">
        <v>2</v>
      </c>
      <c r="E663" s="17">
        <f t="shared" si="22"/>
        <v>4165</v>
      </c>
      <c r="F663" s="17">
        <f t="shared" si="23"/>
        <v>3363.75</v>
      </c>
    </row>
    <row r="664" spans="3:6">
      <c r="C664" s="1">
        <v>596</v>
      </c>
      <c r="D664" s="1">
        <v>2</v>
      </c>
      <c r="E664" s="17">
        <f t="shared" si="22"/>
        <v>4172</v>
      </c>
      <c r="F664" s="17">
        <f t="shared" si="23"/>
        <v>3369</v>
      </c>
    </row>
    <row r="665" spans="3:6">
      <c r="C665" s="1">
        <v>597</v>
      </c>
      <c r="D665" s="1">
        <v>2</v>
      </c>
      <c r="E665" s="17">
        <f t="shared" si="22"/>
        <v>4179</v>
      </c>
      <c r="F665" s="17">
        <f t="shared" si="23"/>
        <v>3374.25</v>
      </c>
    </row>
    <row r="666" spans="3:6">
      <c r="C666" s="1">
        <v>598</v>
      </c>
      <c r="D666" s="1">
        <v>2</v>
      </c>
      <c r="E666" s="17">
        <f t="shared" si="22"/>
        <v>4186</v>
      </c>
      <c r="F666" s="17">
        <f t="shared" si="23"/>
        <v>3379.5</v>
      </c>
    </row>
    <row r="667" spans="3:6">
      <c r="C667" s="1">
        <v>599</v>
      </c>
      <c r="D667" s="1">
        <v>2</v>
      </c>
      <c r="E667" s="17">
        <f t="shared" si="22"/>
        <v>4193</v>
      </c>
      <c r="F667" s="17">
        <f t="shared" si="23"/>
        <v>3384.75</v>
      </c>
    </row>
    <row r="668" spans="3:6">
      <c r="C668" s="1">
        <v>600</v>
      </c>
      <c r="D668" s="1">
        <v>2</v>
      </c>
      <c r="E668" s="17">
        <f t="shared" si="22"/>
        <v>4200</v>
      </c>
      <c r="F668" s="17">
        <f t="shared" si="23"/>
        <v>3390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E11" sqref="E11"/>
    </sheetView>
  </sheetViews>
  <sheetFormatPr defaultRowHeight="12.75"/>
  <cols>
    <col min="1" max="1" width="14.42578125" style="1" bestFit="1" customWidth="1"/>
    <col min="2" max="2" width="32" style="2" bestFit="1" customWidth="1"/>
    <col min="3" max="3" width="11.140625" style="2" bestFit="1" customWidth="1"/>
    <col min="4" max="4" width="31.42578125" style="2" customWidth="1"/>
    <col min="5" max="5" width="51.85546875" style="2" bestFit="1" customWidth="1"/>
    <col min="6" max="16384" width="9.140625" style="2"/>
  </cols>
  <sheetData>
    <row r="1" spans="1:5">
      <c r="A1" s="1" t="s">
        <v>364</v>
      </c>
    </row>
    <row r="3" spans="1:5">
      <c r="B3" s="2" t="s">
        <v>251</v>
      </c>
      <c r="C3" s="16">
        <v>300000</v>
      </c>
    </row>
    <row r="4" spans="1:5">
      <c r="B4" s="2" t="s">
        <v>366</v>
      </c>
      <c r="C4" s="4">
        <v>0.7</v>
      </c>
    </row>
    <row r="5" spans="1:5">
      <c r="B5" s="2" t="s">
        <v>479</v>
      </c>
      <c r="C5" s="4">
        <v>0.9</v>
      </c>
    </row>
    <row r="6" spans="1:5">
      <c r="B6" s="2" t="s">
        <v>252</v>
      </c>
      <c r="C6" s="5">
        <v>18.25</v>
      </c>
    </row>
    <row r="7" spans="1:5">
      <c r="B7" s="2" t="s">
        <v>253</v>
      </c>
      <c r="C7" s="5">
        <v>15.75</v>
      </c>
      <c r="D7" s="5"/>
    </row>
    <row r="8" spans="1:5">
      <c r="B8" s="2" t="s">
        <v>189</v>
      </c>
      <c r="C8" s="5">
        <v>550000</v>
      </c>
    </row>
    <row r="10" spans="1:5">
      <c r="A10" s="1" t="s">
        <v>6</v>
      </c>
      <c r="B10" s="2" t="s">
        <v>254</v>
      </c>
      <c r="C10" s="5">
        <f>C3*C4*(C6-C7)-C8</f>
        <v>-25000</v>
      </c>
      <c r="D10" s="2" t="s">
        <v>365</v>
      </c>
      <c r="E10" s="5"/>
    </row>
    <row r="11" spans="1:5">
      <c r="D11" s="40" t="s">
        <v>480</v>
      </c>
    </row>
    <row r="12" spans="1:5">
      <c r="D12" s="40"/>
    </row>
    <row r="13" spans="1:5">
      <c r="A13" s="1" t="s">
        <v>7</v>
      </c>
      <c r="B13" s="2" t="s">
        <v>491</v>
      </c>
      <c r="D13" s="2" t="s">
        <v>483</v>
      </c>
    </row>
    <row r="14" spans="1:5">
      <c r="B14" s="2" t="s">
        <v>254</v>
      </c>
      <c r="C14" s="5">
        <f>C15*(C6-C7)-C8</f>
        <v>0</v>
      </c>
      <c r="D14" s="40" t="s">
        <v>481</v>
      </c>
    </row>
    <row r="15" spans="1:5">
      <c r="B15" s="2" t="s">
        <v>492</v>
      </c>
      <c r="C15" s="16">
        <f>C8/(C6-C7)</f>
        <v>220000</v>
      </c>
      <c r="D15" s="40" t="s">
        <v>482</v>
      </c>
    </row>
    <row r="17" spans="1:4">
      <c r="A17" s="1" t="s">
        <v>42</v>
      </c>
      <c r="B17" s="2" t="s">
        <v>484</v>
      </c>
      <c r="C17" s="5">
        <f>C3*C5*(C6-C7)-C8</f>
        <v>125000</v>
      </c>
      <c r="D17" s="41" t="s">
        <v>485</v>
      </c>
    </row>
    <row r="19" spans="1:4">
      <c r="A19" s="1" t="s">
        <v>76</v>
      </c>
      <c r="B19" s="2" t="s">
        <v>487</v>
      </c>
      <c r="D19" s="2" t="s">
        <v>483</v>
      </c>
    </row>
    <row r="20" spans="1:4">
      <c r="B20" s="2" t="s">
        <v>486</v>
      </c>
      <c r="C20" s="9">
        <v>0.4</v>
      </c>
    </row>
    <row r="21" spans="1:4">
      <c r="B21" s="2" t="s">
        <v>254</v>
      </c>
      <c r="C21" s="5">
        <f>C22*(C6-C7)-C8*(1-C20)</f>
        <v>0</v>
      </c>
      <c r="D21" s="40" t="s">
        <v>490</v>
      </c>
    </row>
    <row r="22" spans="1:4">
      <c r="B22" s="2" t="s">
        <v>488</v>
      </c>
      <c r="C22" s="16">
        <f>C8*(1-C20)/(C6-C7)</f>
        <v>132000</v>
      </c>
      <c r="D22" s="40" t="s">
        <v>489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A15" sqref="A15:IV15"/>
    </sheetView>
  </sheetViews>
  <sheetFormatPr defaultRowHeight="12.75"/>
  <cols>
    <col min="1" max="1" width="14.42578125" style="2" bestFit="1" customWidth="1"/>
    <col min="2" max="2" width="30.42578125" style="2" bestFit="1" customWidth="1"/>
    <col min="3" max="3" width="11.140625" style="2" customWidth="1"/>
    <col min="4" max="4" width="9.42578125" style="2" customWidth="1"/>
    <col min="5" max="7" width="6.28515625" style="2" customWidth="1"/>
    <col min="8" max="9" width="11.85546875" style="2" customWidth="1"/>
    <col min="10" max="16384" width="9.140625" style="2"/>
  </cols>
  <sheetData>
    <row r="1" spans="1:7">
      <c r="A1" s="1" t="s">
        <v>367</v>
      </c>
      <c r="B1" s="1"/>
    </row>
    <row r="2" spans="1:7">
      <c r="A2" s="1"/>
      <c r="B2" s="1"/>
    </row>
    <row r="3" spans="1:7">
      <c r="A3" s="1"/>
      <c r="B3" s="1" t="s">
        <v>255</v>
      </c>
      <c r="C3" s="1" t="s">
        <v>256</v>
      </c>
      <c r="D3" s="1" t="s">
        <v>257</v>
      </c>
      <c r="E3" s="1" t="s">
        <v>258</v>
      </c>
      <c r="F3" s="1" t="s">
        <v>259</v>
      </c>
      <c r="G3" s="1" t="s">
        <v>260</v>
      </c>
    </row>
    <row r="4" spans="1:7">
      <c r="A4" s="1"/>
      <c r="B4" s="1" t="s">
        <v>261</v>
      </c>
      <c r="C4" s="18">
        <v>0.03</v>
      </c>
      <c r="D4" s="18">
        <v>0.05</v>
      </c>
      <c r="E4" s="18">
        <v>0.05</v>
      </c>
      <c r="F4" s="18">
        <v>0.04</v>
      </c>
      <c r="G4" s="18">
        <v>0.04</v>
      </c>
    </row>
    <row r="5" spans="1:7">
      <c r="A5" s="1"/>
      <c r="B5" s="1"/>
      <c r="C5" s="1"/>
      <c r="D5" s="1"/>
      <c r="E5" s="1"/>
      <c r="F5" s="1"/>
    </row>
    <row r="6" spans="1:7">
      <c r="A6" s="1"/>
      <c r="B6" s="1" t="s">
        <v>262</v>
      </c>
      <c r="C6" s="1" t="s">
        <v>263</v>
      </c>
      <c r="D6" s="1" t="s">
        <v>368</v>
      </c>
      <c r="E6" s="1" t="s">
        <v>283</v>
      </c>
    </row>
    <row r="7" spans="1:7">
      <c r="A7" s="1"/>
      <c r="B7" s="1" t="s">
        <v>261</v>
      </c>
      <c r="C7" s="18">
        <v>0.05</v>
      </c>
      <c r="D7" s="18">
        <v>0.03</v>
      </c>
      <c r="E7" s="18">
        <v>0.03</v>
      </c>
    </row>
    <row r="8" spans="1:7">
      <c r="A8" s="1"/>
      <c r="B8" s="1"/>
    </row>
    <row r="9" spans="1:7">
      <c r="A9" s="1"/>
      <c r="B9" s="1" t="s">
        <v>264</v>
      </c>
      <c r="C9" s="16">
        <v>1000</v>
      </c>
    </row>
    <row r="10" spans="1:7">
      <c r="A10" s="1"/>
      <c r="B10" s="1" t="s">
        <v>265</v>
      </c>
      <c r="C10" s="5">
        <v>30</v>
      </c>
    </row>
    <row r="11" spans="1:7">
      <c r="A11" s="1"/>
      <c r="B11" s="1" t="s">
        <v>267</v>
      </c>
      <c r="C11" s="5">
        <v>180</v>
      </c>
      <c r="D11" s="2" t="s">
        <v>266</v>
      </c>
    </row>
    <row r="12" spans="1:7">
      <c r="A12" s="1"/>
      <c r="B12" s="1" t="s">
        <v>268</v>
      </c>
      <c r="C12" s="5">
        <v>210</v>
      </c>
      <c r="D12" s="2" t="s">
        <v>266</v>
      </c>
    </row>
    <row r="13" spans="1:7">
      <c r="A13" s="1"/>
      <c r="B13" s="1"/>
    </row>
    <row r="14" spans="1:7">
      <c r="A14" s="1"/>
      <c r="B14" s="1" t="s">
        <v>269</v>
      </c>
      <c r="C14" s="28">
        <f>(1-C4)*(1-D4)*(1-E4)*(1-F4)*(1-G4)</f>
        <v>0.80679167999999979</v>
      </c>
      <c r="D14" s="40" t="s">
        <v>400</v>
      </c>
    </row>
    <row r="15" spans="1:7">
      <c r="A15" s="1"/>
      <c r="B15" s="1" t="s">
        <v>270</v>
      </c>
      <c r="C15" s="28">
        <f>(1-C7)*(1-D7)*(1-E7)</f>
        <v>0.89385499999999996</v>
      </c>
      <c r="D15" s="40" t="s">
        <v>401</v>
      </c>
    </row>
    <row r="16" spans="1:7">
      <c r="A16" s="1"/>
      <c r="B16" s="1"/>
      <c r="D16" s="40"/>
    </row>
    <row r="17" spans="1:4">
      <c r="A17" s="1"/>
      <c r="B17" s="1"/>
    </row>
    <row r="18" spans="1:4">
      <c r="A18" s="1"/>
      <c r="B18" s="1" t="s">
        <v>271</v>
      </c>
      <c r="C18" s="5">
        <f>C9*(C10+C11)</f>
        <v>210000</v>
      </c>
      <c r="D18" s="5" t="s">
        <v>493</v>
      </c>
    </row>
    <row r="19" spans="1:4">
      <c r="A19" s="1"/>
      <c r="B19" s="1" t="s">
        <v>272</v>
      </c>
      <c r="C19" s="5">
        <f>C18/(C9*C14)</f>
        <v>260.29023997867711</v>
      </c>
      <c r="D19" s="5" t="s">
        <v>494</v>
      </c>
    </row>
    <row r="20" spans="1:4">
      <c r="A20" s="1"/>
      <c r="B20" s="1"/>
      <c r="C20" s="41"/>
    </row>
    <row r="21" spans="1:4">
      <c r="A21" s="1"/>
      <c r="B21" s="1" t="s">
        <v>273</v>
      </c>
      <c r="C21" s="5">
        <f>C9*(C10+C12)</f>
        <v>240000</v>
      </c>
      <c r="D21" s="41" t="s">
        <v>496</v>
      </c>
    </row>
    <row r="22" spans="1:4">
      <c r="A22" s="1"/>
      <c r="B22" s="1" t="s">
        <v>274</v>
      </c>
      <c r="C22" s="5">
        <f>C21/(C9*C15)</f>
        <v>268.49992448439627</v>
      </c>
      <c r="D22" s="41" t="s">
        <v>495</v>
      </c>
    </row>
    <row r="23" spans="1:4">
      <c r="A23" s="1"/>
      <c r="B23" s="1"/>
      <c r="C23" s="41"/>
    </row>
    <row r="25" spans="1:4">
      <c r="B25" s="2" t="s">
        <v>275</v>
      </c>
    </row>
    <row r="27" spans="1:4">
      <c r="B27" s="8" t="s">
        <v>402</v>
      </c>
    </row>
    <row r="28" spans="1:4">
      <c r="B28" s="2" t="s">
        <v>403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E16"/>
  <sheetViews>
    <sheetView workbookViewId="0"/>
  </sheetViews>
  <sheetFormatPr defaultRowHeight="12.75"/>
  <cols>
    <col min="1" max="1" width="14.42578125" style="29" bestFit="1" customWidth="1"/>
    <col min="2" max="2" width="20.140625" style="2" bestFit="1" customWidth="1"/>
    <col min="3" max="5" width="9.7109375" style="2" bestFit="1" customWidth="1"/>
    <col min="6" max="16384" width="9.140625" style="2"/>
  </cols>
  <sheetData>
    <row r="1" spans="1:5">
      <c r="A1" s="29" t="s">
        <v>369</v>
      </c>
    </row>
    <row r="3" spans="1:5">
      <c r="A3" s="1" t="s">
        <v>6</v>
      </c>
      <c r="B3" s="30"/>
      <c r="C3" s="31" t="s">
        <v>292</v>
      </c>
      <c r="D3" s="31" t="s">
        <v>293</v>
      </c>
      <c r="E3" s="31" t="s">
        <v>294</v>
      </c>
    </row>
    <row r="4" spans="1:5">
      <c r="B4" s="30" t="s">
        <v>295</v>
      </c>
      <c r="C4" s="32">
        <v>550</v>
      </c>
      <c r="D4" s="32">
        <v>400</v>
      </c>
      <c r="E4" s="32">
        <v>800</v>
      </c>
    </row>
    <row r="5" spans="1:5">
      <c r="B5" s="30" t="s">
        <v>296</v>
      </c>
      <c r="C5" s="31">
        <v>25</v>
      </c>
      <c r="D5" s="31">
        <v>19</v>
      </c>
      <c r="E5" s="31">
        <v>33</v>
      </c>
    </row>
    <row r="6" spans="1:5">
      <c r="B6" s="30" t="s">
        <v>297</v>
      </c>
      <c r="C6" s="33">
        <v>0.2</v>
      </c>
      <c r="D6" s="33">
        <v>0.25</v>
      </c>
      <c r="E6" s="33">
        <v>0.15</v>
      </c>
    </row>
    <row r="8" spans="1:5">
      <c r="A8" s="2"/>
      <c r="B8" s="29" t="s">
        <v>298</v>
      </c>
      <c r="C8" s="16">
        <v>4000</v>
      </c>
    </row>
    <row r="9" spans="1:5">
      <c r="B9" s="29"/>
    </row>
    <row r="10" spans="1:5">
      <c r="A10" s="2"/>
      <c r="B10" s="29" t="s">
        <v>299</v>
      </c>
      <c r="C10" s="3">
        <v>3.25</v>
      </c>
    </row>
    <row r="12" spans="1:5">
      <c r="B12" s="29" t="s">
        <v>300</v>
      </c>
      <c r="C12" s="3">
        <f>C4+($C8/C5)*$C10+$C8*C6</f>
        <v>1870</v>
      </c>
      <c r="D12" s="3">
        <f>D4+($C8/D5)*$C10+$C8*D6</f>
        <v>2084.2105263157896</v>
      </c>
      <c r="E12" s="3">
        <f>E4+($C8/E5)*$C10+$C8*E6</f>
        <v>1793.939393939394</v>
      </c>
    </row>
    <row r="13" spans="1:5">
      <c r="B13" s="29" t="s">
        <v>497</v>
      </c>
      <c r="C13" s="48" t="s">
        <v>498</v>
      </c>
    </row>
    <row r="15" spans="1:5">
      <c r="A15" s="1" t="s">
        <v>7</v>
      </c>
      <c r="B15" s="2" t="s">
        <v>301</v>
      </c>
      <c r="C15" s="3">
        <f>C12/$C8</f>
        <v>0.46750000000000003</v>
      </c>
      <c r="D15" s="3">
        <f>D12/$C8</f>
        <v>0.52105263157894743</v>
      </c>
      <c r="E15" s="3">
        <f>E12/$C8</f>
        <v>0.44848484848484849</v>
      </c>
    </row>
    <row r="16" spans="1:5">
      <c r="B16" s="29" t="s">
        <v>499</v>
      </c>
      <c r="E16" s="48" t="s">
        <v>500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B19" sqref="B19:B21"/>
    </sheetView>
  </sheetViews>
  <sheetFormatPr defaultRowHeight="12.75"/>
  <cols>
    <col min="1" max="1" width="14.42578125" style="2" bestFit="1" customWidth="1"/>
    <col min="2" max="2" width="33" style="2" bestFit="1" customWidth="1"/>
    <col min="3" max="3" width="4.85546875" style="2" customWidth="1"/>
    <col min="4" max="4" width="10.85546875" style="2" customWidth="1"/>
    <col min="5" max="5" width="9.140625" style="2" customWidth="1"/>
    <col min="6" max="6" width="9.42578125" style="2" customWidth="1"/>
    <col min="7" max="16384" width="9.140625" style="2"/>
  </cols>
  <sheetData>
    <row r="1" spans="1:6">
      <c r="A1" s="2" t="s">
        <v>370</v>
      </c>
    </row>
    <row r="3" spans="1:6">
      <c r="D3" s="1" t="s">
        <v>501</v>
      </c>
      <c r="E3" s="1" t="s">
        <v>504</v>
      </c>
      <c r="F3" s="1"/>
    </row>
    <row r="4" spans="1:6">
      <c r="D4" s="1" t="s">
        <v>502</v>
      </c>
      <c r="E4" s="1" t="s">
        <v>502</v>
      </c>
      <c r="F4" s="1" t="s">
        <v>505</v>
      </c>
    </row>
    <row r="5" spans="1:6">
      <c r="C5" s="30"/>
      <c r="D5" s="31" t="s">
        <v>503</v>
      </c>
      <c r="E5" s="31" t="s">
        <v>503</v>
      </c>
      <c r="F5" s="31" t="s">
        <v>503</v>
      </c>
    </row>
    <row r="6" spans="1:6">
      <c r="B6" s="2" t="s">
        <v>312</v>
      </c>
      <c r="C6" s="34" t="s">
        <v>310</v>
      </c>
      <c r="D6" s="31">
        <v>0.22</v>
      </c>
      <c r="E6" s="31">
        <v>0.27</v>
      </c>
      <c r="F6" s="31">
        <v>0.38</v>
      </c>
    </row>
    <row r="7" spans="1:6" ht="15.75">
      <c r="B7" s="2" t="s">
        <v>313</v>
      </c>
      <c r="C7" s="34" t="s">
        <v>371</v>
      </c>
      <c r="D7" s="31">
        <v>2</v>
      </c>
      <c r="E7" s="31">
        <v>2</v>
      </c>
      <c r="F7" s="31">
        <v>2</v>
      </c>
    </row>
    <row r="8" spans="1:6" ht="15.75">
      <c r="B8" s="2" t="s">
        <v>314</v>
      </c>
      <c r="C8" s="34" t="s">
        <v>372</v>
      </c>
      <c r="D8" s="33">
        <v>0.4</v>
      </c>
      <c r="E8" s="33">
        <v>1.8</v>
      </c>
      <c r="F8" s="33">
        <v>3</v>
      </c>
    </row>
    <row r="9" spans="1:6" ht="15.75">
      <c r="B9" s="2" t="s">
        <v>315</v>
      </c>
      <c r="C9" s="34" t="s">
        <v>373</v>
      </c>
      <c r="D9" s="33">
        <v>1</v>
      </c>
      <c r="E9" s="33">
        <v>1</v>
      </c>
      <c r="F9" s="33">
        <v>1</v>
      </c>
    </row>
    <row r="10" spans="1:6">
      <c r="B10" s="2" t="s">
        <v>316</v>
      </c>
      <c r="C10" s="34" t="s">
        <v>311</v>
      </c>
      <c r="D10" s="31">
        <v>150</v>
      </c>
      <c r="E10" s="31">
        <v>250</v>
      </c>
      <c r="F10" s="31">
        <v>550</v>
      </c>
    </row>
    <row r="12" spans="1:6">
      <c r="A12" s="35" t="s">
        <v>6</v>
      </c>
      <c r="B12" s="2" t="s">
        <v>319</v>
      </c>
      <c r="C12" s="36" t="s">
        <v>317</v>
      </c>
      <c r="D12" s="35">
        <f>(D7+D8/D9)*((1/D6)-1)</f>
        <v>8.5090909090909097</v>
      </c>
      <c r="E12" s="35">
        <f>(E7+E8/E9)*((1/E6)-1)</f>
        <v>10.274074074074072</v>
      </c>
      <c r="F12" s="35">
        <f>(F7+F8/F9)*((1/F6)-1)</f>
        <v>8.1578947368421062</v>
      </c>
    </row>
    <row r="13" spans="1:6">
      <c r="A13" s="35"/>
      <c r="B13" s="50" t="s">
        <v>512</v>
      </c>
      <c r="C13" s="36"/>
      <c r="D13" s="49" t="s">
        <v>506</v>
      </c>
      <c r="E13" s="1"/>
      <c r="F13" s="1"/>
    </row>
    <row r="14" spans="1:6">
      <c r="A14" s="35"/>
      <c r="B14" s="50" t="s">
        <v>513</v>
      </c>
      <c r="C14" s="36"/>
      <c r="D14" s="35"/>
      <c r="E14" s="49" t="s">
        <v>508</v>
      </c>
      <c r="F14" s="35"/>
    </row>
    <row r="15" spans="1:6">
      <c r="A15" s="35"/>
      <c r="B15" s="50" t="s">
        <v>514</v>
      </c>
      <c r="C15" s="36"/>
      <c r="D15" s="35"/>
      <c r="E15" s="35"/>
      <c r="F15" s="49" t="s">
        <v>507</v>
      </c>
    </row>
    <row r="16" spans="1:6">
      <c r="A16" s="35"/>
      <c r="C16" s="36"/>
      <c r="D16" s="35"/>
      <c r="E16" s="35"/>
      <c r="F16" s="35"/>
    </row>
    <row r="18" spans="1:6">
      <c r="B18" s="2" t="s">
        <v>320</v>
      </c>
      <c r="C18" s="36" t="s">
        <v>318</v>
      </c>
      <c r="D18" s="35">
        <f>D10/(D12^D6)</f>
        <v>93.651979862037948</v>
      </c>
      <c r="E18" s="35">
        <f>E10/(E12^E6)</f>
        <v>133.28138027309788</v>
      </c>
      <c r="F18" s="35">
        <f>F10/(F12^F6)</f>
        <v>247.72110726395402</v>
      </c>
    </row>
    <row r="19" spans="1:6">
      <c r="B19" s="50" t="s">
        <v>512</v>
      </c>
      <c r="D19" s="14" t="s">
        <v>509</v>
      </c>
    </row>
    <row r="20" spans="1:6">
      <c r="B20" s="50" t="s">
        <v>513</v>
      </c>
      <c r="D20" s="14"/>
      <c r="E20" s="14" t="s">
        <v>510</v>
      </c>
      <c r="F20" s="14"/>
    </row>
    <row r="21" spans="1:6">
      <c r="B21" s="50" t="s">
        <v>514</v>
      </c>
      <c r="D21" s="14"/>
      <c r="E21" s="14"/>
      <c r="F21" s="14" t="s">
        <v>511</v>
      </c>
    </row>
    <row r="22" spans="1:6">
      <c r="E22" s="35"/>
    </row>
    <row r="23" spans="1:6">
      <c r="A23" s="35" t="s">
        <v>7</v>
      </c>
      <c r="B23" s="2" t="s">
        <v>321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A20" sqref="A20"/>
    </sheetView>
  </sheetViews>
  <sheetFormatPr defaultRowHeight="12.75"/>
  <cols>
    <col min="1" max="1" width="13.42578125" style="2" customWidth="1"/>
    <col min="2" max="2" width="20.28515625" style="2" bestFit="1" customWidth="1"/>
    <col min="3" max="3" width="10.140625" style="2" bestFit="1" customWidth="1"/>
    <col min="4" max="4" width="42.7109375" style="2" customWidth="1"/>
    <col min="5" max="6" width="10.140625" style="2" bestFit="1" customWidth="1"/>
    <col min="7" max="16384" width="9.140625" style="2"/>
  </cols>
  <sheetData>
    <row r="1" spans="1:4">
      <c r="A1" s="2" t="s">
        <v>327</v>
      </c>
    </row>
    <row r="3" spans="1:4">
      <c r="B3" s="2" t="s">
        <v>0</v>
      </c>
      <c r="C3" s="5">
        <v>20000</v>
      </c>
    </row>
    <row r="4" spans="1:4">
      <c r="B4" s="2" t="s">
        <v>1</v>
      </c>
      <c r="C4" s="4">
        <v>0.12</v>
      </c>
    </row>
    <row r="5" spans="1:4">
      <c r="B5" s="2" t="s">
        <v>4</v>
      </c>
      <c r="C5" s="5">
        <f>C3*C4</f>
        <v>2400</v>
      </c>
      <c r="D5" s="2" t="s">
        <v>380</v>
      </c>
    </row>
    <row r="7" spans="1:4">
      <c r="B7" s="2" t="s">
        <v>2</v>
      </c>
      <c r="C7" s="5">
        <v>20000</v>
      </c>
    </row>
    <row r="8" spans="1:4">
      <c r="B8" s="2" t="s">
        <v>3</v>
      </c>
      <c r="C8" s="4">
        <v>0.08</v>
      </c>
    </row>
    <row r="9" spans="1:4">
      <c r="B9" s="2" t="s">
        <v>5</v>
      </c>
      <c r="C9" s="5">
        <f>C8*C7</f>
        <v>1600</v>
      </c>
    </row>
    <row r="10" spans="1:4">
      <c r="B10" s="2" t="s">
        <v>381</v>
      </c>
      <c r="C10" s="5">
        <v>2000</v>
      </c>
      <c r="D10" s="2" t="s">
        <v>410</v>
      </c>
    </row>
    <row r="12" spans="1:4" ht="26.25" customHeight="1">
      <c r="A12" s="37" t="s">
        <v>6</v>
      </c>
      <c r="B12" s="53" t="s">
        <v>12</v>
      </c>
      <c r="C12" s="53"/>
      <c r="D12" s="53"/>
    </row>
    <row r="13" spans="1:4">
      <c r="A13" s="37"/>
      <c r="B13" s="8"/>
      <c r="C13" s="8"/>
      <c r="D13" s="8"/>
    </row>
    <row r="14" spans="1:4">
      <c r="A14" s="37" t="s">
        <v>7</v>
      </c>
      <c r="B14" s="53" t="s">
        <v>13</v>
      </c>
      <c r="C14" s="53"/>
      <c r="D14" s="53"/>
    </row>
    <row r="15" spans="1:4" ht="26.25" customHeight="1">
      <c r="B15" s="53" t="s">
        <v>411</v>
      </c>
      <c r="C15" s="53"/>
      <c r="D15" s="53"/>
    </row>
    <row r="16" spans="1:4">
      <c r="B16" s="8"/>
      <c r="C16" s="8"/>
      <c r="D16" s="8"/>
    </row>
    <row r="17" spans="2:4" ht="39.75" customHeight="1">
      <c r="B17" s="53" t="s">
        <v>382</v>
      </c>
      <c r="C17" s="53"/>
      <c r="D17" s="53"/>
    </row>
    <row r="19" spans="2:4">
      <c r="B19" s="8"/>
      <c r="C19" s="8"/>
      <c r="D19" s="8"/>
    </row>
  </sheetData>
  <mergeCells count="4">
    <mergeCell ref="B12:D12"/>
    <mergeCell ref="B17:D17"/>
    <mergeCell ref="B14:D14"/>
    <mergeCell ref="B15:D15"/>
  </mergeCells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27"/>
  <sheetViews>
    <sheetView workbookViewId="0"/>
  </sheetViews>
  <sheetFormatPr defaultRowHeight="12.75"/>
  <cols>
    <col min="1" max="1" width="8.42578125" style="2" customWidth="1"/>
    <col min="2" max="2" width="31.140625" style="2" customWidth="1"/>
    <col min="3" max="3" width="24.85546875" style="2" customWidth="1"/>
    <col min="4" max="4" width="25.5703125" style="2" customWidth="1"/>
    <col min="5" max="5" width="23.85546875" style="2" bestFit="1" customWidth="1"/>
    <col min="6" max="16384" width="9.140625" style="2"/>
  </cols>
  <sheetData>
    <row r="1" spans="1:4">
      <c r="A1" s="2" t="s">
        <v>374</v>
      </c>
    </row>
    <row r="4" spans="1:4">
      <c r="C4" s="1" t="s">
        <v>302</v>
      </c>
      <c r="D4" s="1" t="s">
        <v>303</v>
      </c>
    </row>
    <row r="5" spans="1:4">
      <c r="B5" s="2" t="s">
        <v>304</v>
      </c>
      <c r="C5" s="1">
        <v>4</v>
      </c>
      <c r="D5" s="14">
        <f>8*0.75</f>
        <v>6</v>
      </c>
    </row>
    <row r="6" spans="1:4">
      <c r="C6" s="50" t="s">
        <v>527</v>
      </c>
      <c r="D6" s="14" t="s">
        <v>515</v>
      </c>
    </row>
    <row r="7" spans="1:4">
      <c r="B7" s="2" t="s">
        <v>305</v>
      </c>
      <c r="C7" s="52">
        <v>0.5</v>
      </c>
      <c r="D7" s="52">
        <v>0.55000000000000004</v>
      </c>
    </row>
    <row r="8" spans="1:4">
      <c r="B8" s="2" t="s">
        <v>306</v>
      </c>
      <c r="C8" s="17">
        <v>20</v>
      </c>
      <c r="D8" s="17">
        <v>18</v>
      </c>
    </row>
    <row r="9" spans="1:4">
      <c r="B9" s="2" t="s">
        <v>307</v>
      </c>
      <c r="C9" s="17">
        <v>30</v>
      </c>
      <c r="D9" s="17">
        <v>27</v>
      </c>
    </row>
    <row r="10" spans="1:4">
      <c r="C10" s="1"/>
      <c r="D10" s="1"/>
    </row>
    <row r="11" spans="1:4">
      <c r="A11" s="1" t="s">
        <v>6</v>
      </c>
      <c r="B11" s="2" t="s">
        <v>309</v>
      </c>
      <c r="C11" s="1">
        <v>100</v>
      </c>
      <c r="D11" s="1"/>
    </row>
    <row r="12" spans="1:4">
      <c r="B12" s="2" t="s">
        <v>308</v>
      </c>
      <c r="C12" s="17">
        <f>C5*(C8+C9)+$C11*C7*(C8+C9)</f>
        <v>2700</v>
      </c>
      <c r="D12" s="17">
        <f>D5*(D8+D9)+$C11*D7*(D8+D9)</f>
        <v>2745.0000000000005</v>
      </c>
    </row>
    <row r="13" spans="1:4">
      <c r="B13" s="50" t="s">
        <v>519</v>
      </c>
      <c r="C13" s="51" t="s">
        <v>516</v>
      </c>
      <c r="D13" s="41" t="s">
        <v>517</v>
      </c>
    </row>
    <row r="15" spans="1:4">
      <c r="A15" s="1" t="s">
        <v>7</v>
      </c>
      <c r="B15" s="2" t="s">
        <v>309</v>
      </c>
      <c r="C15" s="1">
        <v>500</v>
      </c>
    </row>
    <row r="16" spans="1:4">
      <c r="B16" s="2" t="s">
        <v>308</v>
      </c>
      <c r="C16" s="17">
        <f>C5*(C8+C9)+$C15*C7*(C8+C9)</f>
        <v>12700</v>
      </c>
      <c r="D16" s="17">
        <f>D5*(D8+D9)+$C15*D7*(D8+D9)</f>
        <v>12645</v>
      </c>
    </row>
    <row r="17" spans="1:4">
      <c r="B17" s="50" t="s">
        <v>519</v>
      </c>
      <c r="C17" s="40" t="s">
        <v>518</v>
      </c>
      <c r="D17" s="40" t="s">
        <v>520</v>
      </c>
    </row>
    <row r="19" spans="1:4">
      <c r="A19" s="1" t="s">
        <v>42</v>
      </c>
      <c r="B19" s="2" t="s">
        <v>521</v>
      </c>
      <c r="C19" s="1"/>
    </row>
    <row r="20" spans="1:4">
      <c r="C20" s="1"/>
    </row>
    <row r="21" spans="1:4">
      <c r="B21" s="2" t="s">
        <v>522</v>
      </c>
      <c r="C21" s="1"/>
    </row>
    <row r="22" spans="1:4">
      <c r="B22" s="40" t="s">
        <v>523</v>
      </c>
      <c r="C22" s="1"/>
    </row>
    <row r="23" spans="1:4">
      <c r="C23" s="1"/>
    </row>
    <row r="24" spans="1:4">
      <c r="B24" s="2" t="s">
        <v>524</v>
      </c>
      <c r="C24" s="1"/>
    </row>
    <row r="25" spans="1:4">
      <c r="B25" s="2" t="s">
        <v>525</v>
      </c>
      <c r="C25" s="1"/>
    </row>
    <row r="26" spans="1:4">
      <c r="B26" s="50" t="s">
        <v>526</v>
      </c>
      <c r="C26" s="1">
        <v>70</v>
      </c>
    </row>
    <row r="27" spans="1:4">
      <c r="B27" s="50" t="s">
        <v>126</v>
      </c>
      <c r="C27" s="1">
        <f>C26/0.25</f>
        <v>280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B14" sqref="B14"/>
    </sheetView>
  </sheetViews>
  <sheetFormatPr defaultRowHeight="12.75"/>
  <cols>
    <col min="1" max="1" width="13.42578125" style="2" bestFit="1" customWidth="1"/>
    <col min="2" max="2" width="16.42578125" style="2" bestFit="1" customWidth="1"/>
    <col min="3" max="3" width="9.7109375" style="2" bestFit="1" customWidth="1"/>
    <col min="4" max="4" width="4.28515625" style="2" customWidth="1"/>
    <col min="5" max="5" width="8.140625" style="2" customWidth="1"/>
    <col min="6" max="7" width="9.140625" style="2"/>
    <col min="8" max="8" width="10.7109375" style="2" customWidth="1"/>
    <col min="9" max="16384" width="9.140625" style="2"/>
  </cols>
  <sheetData>
    <row r="1" spans="1:10">
      <c r="A1" s="2" t="s">
        <v>328</v>
      </c>
    </row>
    <row r="3" spans="1:10">
      <c r="B3" s="2" t="s">
        <v>16</v>
      </c>
      <c r="C3" s="3">
        <v>3000</v>
      </c>
    </row>
    <row r="5" spans="1:10">
      <c r="B5" s="2" t="s">
        <v>14</v>
      </c>
      <c r="C5" s="4">
        <v>0.15</v>
      </c>
      <c r="D5" s="2" t="s">
        <v>17</v>
      </c>
      <c r="E5" s="3">
        <f>C5*C3</f>
        <v>450</v>
      </c>
      <c r="F5" s="2" t="s">
        <v>412</v>
      </c>
    </row>
    <row r="7" spans="1:10">
      <c r="B7" s="2" t="s">
        <v>15</v>
      </c>
      <c r="C7" s="4">
        <v>0.2</v>
      </c>
      <c r="D7" s="2" t="s">
        <v>17</v>
      </c>
      <c r="E7" s="3">
        <f>C7*C3</f>
        <v>600</v>
      </c>
      <c r="F7" s="2" t="s">
        <v>412</v>
      </c>
    </row>
    <row r="9" spans="1:10" ht="45.75" customHeight="1">
      <c r="B9" s="54" t="s">
        <v>379</v>
      </c>
      <c r="C9" s="54"/>
      <c r="D9" s="54"/>
      <c r="E9" s="54"/>
      <c r="F9" s="54"/>
      <c r="G9" s="54"/>
      <c r="H9" s="54"/>
    </row>
    <row r="11" spans="1:10" ht="25.5" customHeight="1">
      <c r="B11" s="53" t="s">
        <v>413</v>
      </c>
      <c r="C11" s="53"/>
      <c r="D11" s="53"/>
      <c r="E11" s="53"/>
      <c r="F11" s="53"/>
      <c r="G11" s="53"/>
      <c r="H11" s="53"/>
      <c r="I11" s="53"/>
      <c r="J11" s="53"/>
    </row>
    <row r="13" spans="1:10" ht="39" customHeight="1">
      <c r="B13" s="55" t="s">
        <v>414</v>
      </c>
      <c r="C13" s="55"/>
      <c r="D13" s="55"/>
      <c r="E13" s="55"/>
      <c r="F13" s="55"/>
      <c r="G13" s="55"/>
      <c r="H13" s="55"/>
      <c r="I13" s="55"/>
      <c r="J13" s="55"/>
    </row>
  </sheetData>
  <mergeCells count="3">
    <mergeCell ref="B9:H9"/>
    <mergeCell ref="B11:J11"/>
    <mergeCell ref="B13:J13"/>
  </mergeCells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B1" sqref="B1"/>
    </sheetView>
  </sheetViews>
  <sheetFormatPr defaultRowHeight="12.75"/>
  <cols>
    <col min="1" max="1" width="13.42578125" style="1" bestFit="1" customWidth="1"/>
    <col min="2" max="2" width="7.85546875" style="2" bestFit="1" customWidth="1"/>
    <col min="3" max="3" width="14.85546875" style="2" customWidth="1"/>
    <col min="4" max="6" width="10.42578125" style="2" customWidth="1"/>
    <col min="7" max="8" width="8.5703125" style="2" customWidth="1"/>
    <col min="9" max="9" width="10.42578125" style="2" customWidth="1"/>
    <col min="10" max="16384" width="9.140625" style="2"/>
  </cols>
  <sheetData>
    <row r="1" spans="1:9">
      <c r="A1" s="1" t="s">
        <v>329</v>
      </c>
    </row>
    <row r="3" spans="1:9">
      <c r="D3" s="1"/>
      <c r="E3" s="1"/>
      <c r="F3" s="1"/>
      <c r="G3" s="1"/>
      <c r="H3" s="1"/>
      <c r="I3" s="1"/>
    </row>
    <row r="4" spans="1:9">
      <c r="D4" s="1" t="s">
        <v>27</v>
      </c>
      <c r="E4" s="1" t="s">
        <v>415</v>
      </c>
      <c r="F4" s="1" t="s">
        <v>375</v>
      </c>
      <c r="G4" s="1" t="s">
        <v>416</v>
      </c>
      <c r="H4" s="1" t="s">
        <v>416</v>
      </c>
      <c r="I4" s="1" t="s">
        <v>416</v>
      </c>
    </row>
    <row r="5" spans="1:9">
      <c r="B5" s="1" t="s">
        <v>18</v>
      </c>
      <c r="C5" s="2" t="s">
        <v>19</v>
      </c>
      <c r="D5" s="1" t="s">
        <v>26</v>
      </c>
      <c r="E5" s="1" t="s">
        <v>26</v>
      </c>
      <c r="F5" s="1" t="s">
        <v>28</v>
      </c>
      <c r="G5" s="1" t="s">
        <v>25</v>
      </c>
      <c r="H5" s="1" t="s">
        <v>417</v>
      </c>
      <c r="I5" s="1" t="s">
        <v>28</v>
      </c>
    </row>
    <row r="6" spans="1:9">
      <c r="B6" s="1">
        <v>1</v>
      </c>
      <c r="C6" s="2" t="s">
        <v>20</v>
      </c>
      <c r="D6" s="45">
        <v>180000</v>
      </c>
      <c r="E6" s="45">
        <v>270000</v>
      </c>
      <c r="F6" s="45">
        <f>E6-D6</f>
        <v>90000</v>
      </c>
      <c r="G6" s="45">
        <f>SUM(D$6:D6)</f>
        <v>180000</v>
      </c>
      <c r="H6" s="45">
        <f>SUM(E$6:E6)</f>
        <v>270000</v>
      </c>
      <c r="I6" s="45">
        <f>H6-G6</f>
        <v>90000</v>
      </c>
    </row>
    <row r="7" spans="1:9">
      <c r="B7" s="1">
        <v>2</v>
      </c>
      <c r="C7" s="2" t="s">
        <v>21</v>
      </c>
      <c r="D7" s="45">
        <v>30000</v>
      </c>
      <c r="E7" s="45">
        <v>50000</v>
      </c>
      <c r="F7" s="45">
        <f>E7-D7</f>
        <v>20000</v>
      </c>
      <c r="G7" s="45">
        <f>SUM(D$6:D7)</f>
        <v>210000</v>
      </c>
      <c r="H7" s="45">
        <f>SUM(E$6:E7)</f>
        <v>320000</v>
      </c>
      <c r="I7" s="45">
        <f>H7-G7</f>
        <v>110000</v>
      </c>
    </row>
    <row r="8" spans="1:9">
      <c r="B8" s="1">
        <v>3</v>
      </c>
      <c r="C8" s="2" t="s">
        <v>22</v>
      </c>
      <c r="D8" s="45">
        <v>40000</v>
      </c>
      <c r="E8" s="45">
        <v>30000</v>
      </c>
      <c r="F8" s="45">
        <f>E8-D8</f>
        <v>-10000</v>
      </c>
      <c r="G8" s="45">
        <f>SUM(D$6:D8)</f>
        <v>250000</v>
      </c>
      <c r="H8" s="45">
        <f>SUM(E$6:E8)</f>
        <v>350000</v>
      </c>
      <c r="I8" s="45">
        <f>H8-G8</f>
        <v>100000</v>
      </c>
    </row>
    <row r="9" spans="1:9" ht="26.25" customHeight="1">
      <c r="B9" s="44">
        <v>4</v>
      </c>
      <c r="C9" s="38" t="s">
        <v>23</v>
      </c>
      <c r="D9" s="45">
        <v>30000</v>
      </c>
      <c r="E9" s="45">
        <v>60000</v>
      </c>
      <c r="F9" s="45">
        <f>E9-D9</f>
        <v>30000</v>
      </c>
      <c r="G9" s="45">
        <f>SUM(D$6:D9)</f>
        <v>280000</v>
      </c>
      <c r="H9" s="45">
        <f>SUM(E$6:E9)</f>
        <v>410000</v>
      </c>
      <c r="I9" s="45">
        <f>H9-G9</f>
        <v>130000</v>
      </c>
    </row>
    <row r="10" spans="1:9" ht="26.25" customHeight="1">
      <c r="B10" s="44">
        <v>5</v>
      </c>
      <c r="C10" s="38" t="s">
        <v>24</v>
      </c>
      <c r="D10" s="45">
        <v>15000</v>
      </c>
      <c r="E10" s="45">
        <v>5000</v>
      </c>
      <c r="F10" s="45">
        <f>E10-D10</f>
        <v>-10000</v>
      </c>
      <c r="G10" s="45">
        <f>SUM(D$6:D10)</f>
        <v>295000</v>
      </c>
      <c r="H10" s="45">
        <f>SUM(E$6:E10)</f>
        <v>415000</v>
      </c>
      <c r="I10" s="45">
        <f>H10-G10</f>
        <v>120000</v>
      </c>
    </row>
    <row r="12" spans="1:9" s="38" customFormat="1" ht="50.25" customHeight="1">
      <c r="A12" s="46" t="s">
        <v>6</v>
      </c>
      <c r="B12" s="55" t="s">
        <v>418</v>
      </c>
      <c r="C12" s="55"/>
      <c r="D12" s="55"/>
      <c r="E12" s="55"/>
      <c r="F12" s="55"/>
      <c r="G12" s="55"/>
      <c r="H12" s="55"/>
      <c r="I12" s="55"/>
    </row>
    <row r="13" spans="1:9">
      <c r="B13" s="54"/>
      <c r="C13" s="54"/>
      <c r="D13" s="54"/>
      <c r="E13" s="54"/>
      <c r="F13" s="54"/>
      <c r="G13" s="54"/>
      <c r="H13" s="54"/>
    </row>
    <row r="14" spans="1:9">
      <c r="A14" s="1" t="s">
        <v>7</v>
      </c>
      <c r="B14" s="53" t="s">
        <v>35</v>
      </c>
      <c r="C14" s="53"/>
      <c r="D14" s="53"/>
      <c r="E14" s="53"/>
      <c r="F14" s="53"/>
      <c r="G14" s="53"/>
      <c r="H14" s="53"/>
      <c r="I14" s="53"/>
    </row>
    <row r="15" spans="1:9" ht="26.25" customHeight="1">
      <c r="B15" s="53" t="s">
        <v>36</v>
      </c>
      <c r="C15" s="53"/>
      <c r="D15" s="53"/>
      <c r="E15" s="53"/>
      <c r="F15" s="53"/>
      <c r="G15" s="53"/>
      <c r="H15" s="53"/>
      <c r="I15" s="53"/>
    </row>
    <row r="16" spans="1:9">
      <c r="B16" s="53" t="s">
        <v>38</v>
      </c>
      <c r="C16" s="53"/>
      <c r="D16" s="53"/>
      <c r="E16" s="53"/>
      <c r="F16" s="53"/>
      <c r="G16" s="53"/>
      <c r="H16" s="53"/>
      <c r="I16" s="53"/>
    </row>
    <row r="17" spans="1:9" ht="37.5" customHeight="1">
      <c r="B17" s="55" t="s">
        <v>419</v>
      </c>
      <c r="C17" s="55"/>
      <c r="D17" s="55"/>
      <c r="E17" s="55"/>
      <c r="F17" s="55"/>
      <c r="G17" s="55"/>
      <c r="H17" s="55"/>
      <c r="I17" s="55"/>
    </row>
    <row r="18" spans="1:9" ht="37.5" customHeight="1">
      <c r="B18" s="42"/>
      <c r="C18" s="42"/>
      <c r="D18" s="42"/>
      <c r="E18" s="42"/>
      <c r="F18" s="42"/>
      <c r="G18" s="42"/>
      <c r="H18" s="42"/>
      <c r="I18" s="42"/>
    </row>
    <row r="19" spans="1:9">
      <c r="A19" s="1" t="s">
        <v>42</v>
      </c>
      <c r="B19" s="8" t="s">
        <v>29</v>
      </c>
      <c r="C19" s="8"/>
      <c r="D19" s="8"/>
      <c r="E19" s="8"/>
      <c r="F19" s="8"/>
      <c r="G19" s="8"/>
      <c r="H19" s="8"/>
      <c r="I19" s="8"/>
    </row>
    <row r="20" spans="1:9">
      <c r="B20" s="8" t="s">
        <v>32</v>
      </c>
      <c r="C20" s="8"/>
      <c r="D20" s="8"/>
      <c r="E20" s="8"/>
      <c r="F20" s="8"/>
      <c r="G20" s="8"/>
      <c r="H20" s="8"/>
      <c r="I20" s="8"/>
    </row>
    <row r="21" spans="1:9">
      <c r="B21" s="8" t="s">
        <v>34</v>
      </c>
      <c r="C21" s="8"/>
      <c r="D21" s="8"/>
      <c r="E21" s="8"/>
      <c r="F21" s="8"/>
      <c r="G21" s="8"/>
      <c r="H21" s="8"/>
      <c r="I21" s="8"/>
    </row>
  </sheetData>
  <mergeCells count="6">
    <mergeCell ref="B16:I16"/>
    <mergeCell ref="B17:I17"/>
    <mergeCell ref="B13:H13"/>
    <mergeCell ref="B12:I12"/>
    <mergeCell ref="B14:I14"/>
    <mergeCell ref="B15:I15"/>
  </mergeCells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5"/>
  <sheetViews>
    <sheetView topLeftCell="A8" workbookViewId="0">
      <selection activeCell="B1" sqref="B1"/>
    </sheetView>
  </sheetViews>
  <sheetFormatPr defaultRowHeight="12.75"/>
  <cols>
    <col min="1" max="1" width="13.42578125" style="2" customWidth="1"/>
    <col min="2" max="2" width="25.85546875" style="2" bestFit="1" customWidth="1"/>
    <col min="3" max="3" width="9.140625" style="2"/>
    <col min="4" max="4" width="9.140625" style="2" customWidth="1"/>
    <col min="5" max="5" width="32.85546875" style="2" bestFit="1" customWidth="1"/>
    <col min="6" max="16384" width="9.140625" style="2"/>
  </cols>
  <sheetData>
    <row r="1" spans="1:5">
      <c r="A1" s="2" t="s">
        <v>330</v>
      </c>
    </row>
    <row r="3" spans="1:5">
      <c r="B3" s="2" t="s">
        <v>61</v>
      </c>
      <c r="C3" s="5">
        <v>5500</v>
      </c>
    </row>
    <row r="5" spans="1:5">
      <c r="B5" s="2" t="s">
        <v>62</v>
      </c>
      <c r="C5" s="5">
        <f>SUM(D6:D8)</f>
        <v>1900</v>
      </c>
    </row>
    <row r="6" spans="1:5">
      <c r="D6" s="5">
        <v>1100</v>
      </c>
      <c r="E6" s="2" t="s">
        <v>66</v>
      </c>
    </row>
    <row r="7" spans="1:5">
      <c r="D7" s="5">
        <v>400</v>
      </c>
      <c r="E7" s="6" t="s">
        <v>64</v>
      </c>
    </row>
    <row r="8" spans="1:5">
      <c r="D8" s="5">
        <v>400</v>
      </c>
      <c r="E8" s="2" t="s">
        <v>65</v>
      </c>
    </row>
    <row r="10" spans="1:5">
      <c r="B10" s="2" t="s">
        <v>67</v>
      </c>
      <c r="C10" s="5">
        <f>SUM(D11:D13)</f>
        <v>4500</v>
      </c>
    </row>
    <row r="11" spans="1:5">
      <c r="D11" s="5">
        <v>5500</v>
      </c>
      <c r="E11" s="2" t="s">
        <v>68</v>
      </c>
    </row>
    <row r="12" spans="1:5">
      <c r="D12" s="5">
        <v>-500</v>
      </c>
      <c r="E12" s="2" t="s">
        <v>63</v>
      </c>
    </row>
    <row r="13" spans="1:5">
      <c r="D13" s="5">
        <v>-500</v>
      </c>
      <c r="E13" s="2" t="s">
        <v>69</v>
      </c>
    </row>
    <row r="15" spans="1:5">
      <c r="A15" s="1" t="s">
        <v>6</v>
      </c>
      <c r="B15" s="5">
        <f>C5</f>
        <v>1900</v>
      </c>
      <c r="C15" s="2" t="s">
        <v>70</v>
      </c>
    </row>
    <row r="16" spans="1:5">
      <c r="A16" s="1"/>
    </row>
    <row r="17" spans="1:6">
      <c r="A17" s="1" t="s">
        <v>7</v>
      </c>
      <c r="B17" s="5">
        <f>C10+B15</f>
        <v>6400</v>
      </c>
      <c r="C17" s="2" t="s">
        <v>331</v>
      </c>
    </row>
    <row r="18" spans="1:6">
      <c r="A18" s="1"/>
    </row>
    <row r="19" spans="1:6">
      <c r="A19" s="1" t="s">
        <v>42</v>
      </c>
      <c r="B19" s="5">
        <v>6000</v>
      </c>
      <c r="C19" s="2" t="s">
        <v>71</v>
      </c>
    </row>
    <row r="20" spans="1:6" ht="26.25" customHeight="1">
      <c r="C20" s="55" t="s">
        <v>322</v>
      </c>
      <c r="D20" s="55"/>
      <c r="E20" s="55"/>
      <c r="F20" s="42"/>
    </row>
    <row r="21" spans="1:6">
      <c r="C21" s="57" t="s">
        <v>72</v>
      </c>
      <c r="D21" s="57"/>
      <c r="E21" s="57"/>
      <c r="F21" s="57"/>
    </row>
    <row r="23" spans="1:6">
      <c r="B23" s="7">
        <v>4500</v>
      </c>
      <c r="C23" s="2" t="s">
        <v>73</v>
      </c>
    </row>
    <row r="25" spans="1:6">
      <c r="B25" s="7">
        <v>6000</v>
      </c>
      <c r="C25" s="2" t="s">
        <v>74</v>
      </c>
    </row>
    <row r="27" spans="1:6">
      <c r="C27" s="2" t="s">
        <v>75</v>
      </c>
    </row>
    <row r="29" spans="1:6">
      <c r="A29" s="1" t="s">
        <v>76</v>
      </c>
      <c r="B29" s="56" t="s">
        <v>35</v>
      </c>
      <c r="C29" s="56"/>
      <c r="D29" s="56"/>
      <c r="E29" s="56"/>
      <c r="F29" s="56"/>
    </row>
    <row r="30" spans="1:6" ht="25.5" customHeight="1">
      <c r="A30" s="1"/>
      <c r="B30" s="55" t="s">
        <v>41</v>
      </c>
      <c r="C30" s="55"/>
      <c r="D30" s="55"/>
      <c r="E30" s="55"/>
      <c r="F30" s="43"/>
    </row>
    <row r="31" spans="1:6">
      <c r="A31" s="1"/>
      <c r="B31" s="38"/>
    </row>
    <row r="32" spans="1:6">
      <c r="A32" s="1" t="s">
        <v>77</v>
      </c>
      <c r="B32" s="56" t="s">
        <v>29</v>
      </c>
      <c r="C32" s="56"/>
      <c r="D32" s="56"/>
      <c r="E32" s="56"/>
      <c r="F32" s="56"/>
    </row>
    <row r="33" spans="2:6">
      <c r="B33" s="56" t="s">
        <v>31</v>
      </c>
      <c r="C33" s="56"/>
      <c r="D33" s="56"/>
      <c r="E33" s="56"/>
      <c r="F33" s="56"/>
    </row>
    <row r="34" spans="2:6">
      <c r="B34" s="56" t="s">
        <v>32</v>
      </c>
      <c r="C34" s="56"/>
      <c r="D34" s="56"/>
      <c r="E34" s="56"/>
      <c r="F34" s="56"/>
    </row>
    <row r="35" spans="2:6">
      <c r="B35" s="56" t="s">
        <v>34</v>
      </c>
      <c r="C35" s="56"/>
      <c r="D35" s="56"/>
      <c r="E35" s="56"/>
      <c r="F35" s="56"/>
    </row>
  </sheetData>
  <mergeCells count="8">
    <mergeCell ref="C20:E20"/>
    <mergeCell ref="B30:E30"/>
    <mergeCell ref="B35:F35"/>
    <mergeCell ref="C21:F21"/>
    <mergeCell ref="B29:F29"/>
    <mergeCell ref="B32:F32"/>
    <mergeCell ref="B33:F33"/>
    <mergeCell ref="B34:F34"/>
  </mergeCells>
  <phoneticPr fontId="1" type="noConversion"/>
  <hyperlinks>
    <hyperlink ref="E7" r:id="rId1" display="TRENCHER@$80 FOR 5 DAYS"/>
  </hyperlinks>
  <printOptions headings="1" gridLines="1"/>
  <pageMargins left="0.5" right="0.5" top="0.5" bottom="0.5" header="0.5" footer="0.5"/>
  <pageSetup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28"/>
  <sheetViews>
    <sheetView workbookViewId="0">
      <selection activeCell="B1" sqref="B1"/>
    </sheetView>
  </sheetViews>
  <sheetFormatPr defaultRowHeight="12.75"/>
  <cols>
    <col min="1" max="1" width="13.42578125" style="1" bestFit="1" customWidth="1"/>
    <col min="2" max="2" width="80" style="2" customWidth="1"/>
    <col min="3" max="16384" width="9.140625" style="2"/>
  </cols>
  <sheetData>
    <row r="1" spans="1:2">
      <c r="A1" s="1" t="s">
        <v>332</v>
      </c>
    </row>
    <row r="3" spans="1:2">
      <c r="A3" s="1" t="s">
        <v>6</v>
      </c>
      <c r="B3" s="2" t="s">
        <v>420</v>
      </c>
    </row>
    <row r="4" spans="1:2">
      <c r="A4" s="2"/>
      <c r="B4" s="2" t="s">
        <v>43</v>
      </c>
    </row>
    <row r="5" spans="1:2">
      <c r="B5" s="2" t="s">
        <v>44</v>
      </c>
    </row>
    <row r="6" spans="1:2">
      <c r="B6" s="2" t="s">
        <v>45</v>
      </c>
    </row>
    <row r="7" spans="1:2">
      <c r="B7" s="2" t="s">
        <v>46</v>
      </c>
    </row>
    <row r="8" spans="1:2">
      <c r="B8" s="2" t="s">
        <v>47</v>
      </c>
    </row>
    <row r="9" spans="1:2">
      <c r="B9" s="2" t="s">
        <v>48</v>
      </c>
    </row>
    <row r="10" spans="1:2">
      <c r="B10" s="2" t="s">
        <v>49</v>
      </c>
    </row>
    <row r="11" spans="1:2">
      <c r="B11" s="2" t="s">
        <v>50</v>
      </c>
    </row>
    <row r="12" spans="1:2">
      <c r="B12" s="2" t="s">
        <v>51</v>
      </c>
    </row>
    <row r="13" spans="1:2">
      <c r="B13" s="2" t="s">
        <v>52</v>
      </c>
    </row>
    <row r="14" spans="1:2">
      <c r="B14" s="2" t="s">
        <v>53</v>
      </c>
    </row>
    <row r="15" spans="1:2">
      <c r="B15" s="2" t="s">
        <v>54</v>
      </c>
    </row>
    <row r="16" spans="1:2">
      <c r="B16" s="2" t="s">
        <v>55</v>
      </c>
    </row>
    <row r="17" spans="1:2">
      <c r="B17" s="2" t="s">
        <v>56</v>
      </c>
    </row>
    <row r="18" spans="1:2">
      <c r="B18" s="2" t="s">
        <v>57</v>
      </c>
    </row>
    <row r="19" spans="1:2">
      <c r="B19" s="2" t="s">
        <v>58</v>
      </c>
    </row>
    <row r="20" spans="1:2">
      <c r="B20" s="2" t="s">
        <v>59</v>
      </c>
    </row>
    <row r="22" spans="1:2" ht="25.5">
      <c r="B22" s="43" t="s">
        <v>60</v>
      </c>
    </row>
    <row r="24" spans="1:2">
      <c r="A24" s="1" t="s">
        <v>7</v>
      </c>
      <c r="B24" s="2" t="s">
        <v>89</v>
      </c>
    </row>
    <row r="26" spans="1:2">
      <c r="A26" s="1" t="s">
        <v>42</v>
      </c>
      <c r="B26" t="s">
        <v>32</v>
      </c>
    </row>
    <row r="27" spans="1:2">
      <c r="B27" t="s">
        <v>33</v>
      </c>
    </row>
    <row r="28" spans="1:2">
      <c r="B28" t="s">
        <v>34</v>
      </c>
    </row>
  </sheetData>
  <phoneticPr fontId="1" type="noConversion"/>
  <printOptions headings="1" gridLines="1"/>
  <pageMargins left="0.25" right="0.2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L24" sqref="L24"/>
    </sheetView>
  </sheetViews>
  <sheetFormatPr defaultRowHeight="12.75"/>
  <cols>
    <col min="1" max="1" width="13.42578125" style="2" bestFit="1" customWidth="1"/>
    <col min="2" max="2" width="4.28515625" style="1" customWidth="1"/>
    <col min="3" max="6" width="6.28515625" style="1" customWidth="1"/>
    <col min="7" max="7" width="25.28515625" style="2" bestFit="1" customWidth="1"/>
    <col min="8" max="8" width="20" style="2" bestFit="1" customWidth="1"/>
    <col min="9" max="16384" width="9.140625" style="2"/>
  </cols>
  <sheetData>
    <row r="1" spans="1:7">
      <c r="A1" s="1" t="s">
        <v>333</v>
      </c>
    </row>
    <row r="2" spans="1:7">
      <c r="A2" s="1"/>
    </row>
    <row r="3" spans="1:7">
      <c r="A3" s="1"/>
      <c r="B3" s="8" t="s">
        <v>376</v>
      </c>
    </row>
    <row r="4" spans="1:7">
      <c r="B4" s="8" t="s">
        <v>377</v>
      </c>
    </row>
    <row r="5" spans="1:7">
      <c r="B5" s="8"/>
    </row>
    <row r="6" spans="1:7">
      <c r="A6" s="1" t="s">
        <v>6</v>
      </c>
      <c r="B6" s="1" t="s">
        <v>383</v>
      </c>
      <c r="C6" s="1" t="s">
        <v>384</v>
      </c>
      <c r="D6" s="1" t="s">
        <v>384</v>
      </c>
      <c r="E6" s="1" t="s">
        <v>384</v>
      </c>
      <c r="F6" s="1" t="s">
        <v>384</v>
      </c>
      <c r="G6" s="1" t="s">
        <v>87</v>
      </c>
    </row>
    <row r="7" spans="1:7">
      <c r="C7" s="1" t="s">
        <v>81</v>
      </c>
      <c r="D7" s="1" t="s">
        <v>82</v>
      </c>
      <c r="E7" s="1" t="s">
        <v>83</v>
      </c>
      <c r="F7" s="1" t="s">
        <v>84</v>
      </c>
    </row>
    <row r="9" spans="1:7">
      <c r="B9" s="1">
        <v>1</v>
      </c>
      <c r="C9" s="1">
        <v>0</v>
      </c>
      <c r="D9" s="1">
        <v>0</v>
      </c>
      <c r="E9" s="1">
        <v>0</v>
      </c>
      <c r="F9" s="1">
        <v>0</v>
      </c>
    </row>
    <row r="10" spans="1:7">
      <c r="B10" s="1">
        <v>2</v>
      </c>
      <c r="C10" s="1">
        <v>0</v>
      </c>
      <c r="D10" s="1">
        <v>0</v>
      </c>
      <c r="E10" s="1">
        <v>0</v>
      </c>
      <c r="F10" s="1">
        <v>1</v>
      </c>
    </row>
    <row r="11" spans="1:7">
      <c r="B11" s="1">
        <v>3</v>
      </c>
      <c r="C11" s="1">
        <v>0</v>
      </c>
      <c r="D11" s="1">
        <v>0</v>
      </c>
      <c r="E11" s="1">
        <v>1</v>
      </c>
      <c r="F11" s="1">
        <v>0</v>
      </c>
    </row>
    <row r="12" spans="1:7">
      <c r="B12" s="1">
        <v>4</v>
      </c>
      <c r="C12" s="1">
        <v>0</v>
      </c>
      <c r="D12" s="1">
        <v>0</v>
      </c>
      <c r="E12" s="1">
        <v>1</v>
      </c>
      <c r="F12" s="1">
        <v>1</v>
      </c>
    </row>
    <row r="13" spans="1:7">
      <c r="B13" s="1">
        <v>5</v>
      </c>
      <c r="C13" s="1">
        <v>0</v>
      </c>
      <c r="D13" s="1">
        <v>1</v>
      </c>
      <c r="E13" s="1">
        <v>0</v>
      </c>
      <c r="F13" s="1">
        <v>0</v>
      </c>
      <c r="G13" s="2" t="s">
        <v>86</v>
      </c>
    </row>
    <row r="14" spans="1:7">
      <c r="B14" s="1">
        <v>6</v>
      </c>
      <c r="C14" s="1">
        <v>0</v>
      </c>
      <c r="D14" s="1">
        <v>1</v>
      </c>
      <c r="E14" s="1">
        <v>0</v>
      </c>
      <c r="F14" s="1">
        <v>1</v>
      </c>
    </row>
    <row r="15" spans="1:7">
      <c r="B15" s="1">
        <v>7</v>
      </c>
      <c r="C15" s="1">
        <v>0</v>
      </c>
      <c r="D15" s="1">
        <v>1</v>
      </c>
      <c r="E15" s="1">
        <v>1</v>
      </c>
      <c r="F15" s="1">
        <v>0</v>
      </c>
    </row>
    <row r="16" spans="1:7">
      <c r="B16" s="1">
        <v>8</v>
      </c>
      <c r="C16" s="1">
        <v>0</v>
      </c>
      <c r="D16" s="1">
        <v>1</v>
      </c>
      <c r="E16" s="1">
        <v>1</v>
      </c>
      <c r="F16" s="1">
        <v>1</v>
      </c>
    </row>
    <row r="17" spans="1:8">
      <c r="B17" s="1">
        <v>9</v>
      </c>
      <c r="C17" s="1">
        <v>1</v>
      </c>
      <c r="D17" s="1">
        <v>0</v>
      </c>
      <c r="E17" s="1">
        <v>0</v>
      </c>
      <c r="F17" s="1">
        <v>0</v>
      </c>
      <c r="G17" s="2" t="s">
        <v>88</v>
      </c>
    </row>
    <row r="18" spans="1:8">
      <c r="B18" s="1">
        <v>10</v>
      </c>
      <c r="C18" s="1">
        <v>1</v>
      </c>
      <c r="D18" s="1">
        <v>0</v>
      </c>
      <c r="E18" s="1">
        <v>0</v>
      </c>
      <c r="F18" s="1">
        <v>1</v>
      </c>
    </row>
    <row r="19" spans="1:8">
      <c r="B19" s="1">
        <v>11</v>
      </c>
      <c r="C19" s="1">
        <v>1</v>
      </c>
      <c r="D19" s="1">
        <v>0</v>
      </c>
      <c r="E19" s="1">
        <v>1</v>
      </c>
      <c r="F19" s="1">
        <v>0</v>
      </c>
      <c r="G19" s="2" t="s">
        <v>85</v>
      </c>
      <c r="H19" s="2" t="s">
        <v>88</v>
      </c>
    </row>
    <row r="20" spans="1:8">
      <c r="B20" s="1">
        <v>12</v>
      </c>
      <c r="C20" s="1">
        <v>1</v>
      </c>
      <c r="D20" s="1">
        <v>0</v>
      </c>
      <c r="E20" s="1">
        <v>1</v>
      </c>
      <c r="F20" s="1">
        <v>1</v>
      </c>
      <c r="G20" s="2" t="s">
        <v>85</v>
      </c>
    </row>
    <row r="21" spans="1:8">
      <c r="B21" s="1">
        <v>13</v>
      </c>
      <c r="C21" s="1">
        <v>1</v>
      </c>
      <c r="D21" s="1">
        <v>1</v>
      </c>
      <c r="E21" s="1">
        <v>0</v>
      </c>
      <c r="F21" s="1">
        <v>0</v>
      </c>
      <c r="G21" s="2" t="s">
        <v>86</v>
      </c>
      <c r="H21" s="2" t="s">
        <v>88</v>
      </c>
    </row>
    <row r="22" spans="1:8">
      <c r="B22" s="1">
        <v>14</v>
      </c>
      <c r="C22" s="1">
        <v>1</v>
      </c>
      <c r="D22" s="1">
        <v>1</v>
      </c>
      <c r="E22" s="1">
        <v>0</v>
      </c>
      <c r="F22" s="1">
        <v>1</v>
      </c>
    </row>
    <row r="23" spans="1:8">
      <c r="B23" s="1">
        <v>15</v>
      </c>
      <c r="C23" s="1">
        <v>1</v>
      </c>
      <c r="D23" s="1">
        <v>1</v>
      </c>
      <c r="E23" s="1">
        <v>1</v>
      </c>
      <c r="F23" s="1">
        <v>0</v>
      </c>
      <c r="G23" s="2" t="s">
        <v>85</v>
      </c>
      <c r="H23" s="2" t="s">
        <v>88</v>
      </c>
    </row>
    <row r="24" spans="1:8">
      <c r="B24" s="1">
        <v>16</v>
      </c>
      <c r="C24" s="1">
        <v>1</v>
      </c>
      <c r="D24" s="1">
        <v>1</v>
      </c>
      <c r="E24" s="1">
        <v>1</v>
      </c>
      <c r="F24" s="1">
        <v>1</v>
      </c>
      <c r="G24" s="2" t="s">
        <v>85</v>
      </c>
    </row>
    <row r="26" spans="1:8">
      <c r="A26" s="1" t="s">
        <v>7</v>
      </c>
      <c r="B26" s="8" t="s">
        <v>89</v>
      </c>
    </row>
    <row r="27" spans="1:8">
      <c r="A27" s="1"/>
    </row>
    <row r="28" spans="1:8">
      <c r="A28" s="1" t="s">
        <v>42</v>
      </c>
      <c r="B28" s="2" t="s">
        <v>29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B3" sqref="B3:H3"/>
    </sheetView>
  </sheetViews>
  <sheetFormatPr defaultRowHeight="12.75"/>
  <cols>
    <col min="1" max="1" width="13.42578125" style="2" bestFit="1" customWidth="1"/>
    <col min="2" max="2" width="4.28515625" style="2" customWidth="1"/>
    <col min="3" max="7" width="6.28515625" style="2" customWidth="1"/>
    <col min="8" max="8" width="36.28515625" style="2" customWidth="1"/>
    <col min="9" max="9" width="30" style="2" bestFit="1" customWidth="1"/>
    <col min="10" max="10" width="15.85546875" style="2" bestFit="1" customWidth="1"/>
    <col min="11" max="16384" width="9.140625" style="2"/>
  </cols>
  <sheetData>
    <row r="1" spans="1:8">
      <c r="A1" s="2" t="s">
        <v>334</v>
      </c>
    </row>
    <row r="3" spans="1:8">
      <c r="B3" s="8" t="s">
        <v>376</v>
      </c>
      <c r="C3" s="1"/>
      <c r="G3" s="8" t="s">
        <v>377</v>
      </c>
    </row>
    <row r="5" spans="1:8">
      <c r="A5" s="1" t="s">
        <v>6</v>
      </c>
      <c r="B5" s="1" t="s">
        <v>383</v>
      </c>
      <c r="C5" s="1" t="s">
        <v>384</v>
      </c>
      <c r="D5" s="1" t="s">
        <v>384</v>
      </c>
      <c r="E5" s="1" t="s">
        <v>384</v>
      </c>
      <c r="F5" s="1" t="s">
        <v>384</v>
      </c>
      <c r="G5" s="1" t="s">
        <v>384</v>
      </c>
      <c r="H5" s="1" t="s">
        <v>87</v>
      </c>
    </row>
    <row r="6" spans="1:8">
      <c r="C6" s="1" t="s">
        <v>90</v>
      </c>
      <c r="D6" s="1" t="s">
        <v>91</v>
      </c>
      <c r="E6" s="1" t="s">
        <v>92</v>
      </c>
      <c r="F6" s="1" t="s">
        <v>93</v>
      </c>
      <c r="G6" s="1" t="s">
        <v>94</v>
      </c>
    </row>
    <row r="7" spans="1:8">
      <c r="B7" s="1">
        <v>1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2" t="s">
        <v>95</v>
      </c>
    </row>
    <row r="8" spans="1:8" ht="25.5">
      <c r="B8" s="44">
        <v>2</v>
      </c>
      <c r="C8" s="44">
        <v>0</v>
      </c>
      <c r="D8" s="44">
        <v>0</v>
      </c>
      <c r="E8" s="44">
        <v>0</v>
      </c>
      <c r="F8" s="44">
        <v>0</v>
      </c>
      <c r="G8" s="44">
        <v>1</v>
      </c>
      <c r="H8" s="43" t="s">
        <v>421</v>
      </c>
    </row>
    <row r="9" spans="1:8">
      <c r="B9" s="1">
        <v>3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2" t="s">
        <v>95</v>
      </c>
    </row>
    <row r="10" spans="1:8">
      <c r="B10" s="1">
        <v>4</v>
      </c>
      <c r="C10" s="1">
        <v>0</v>
      </c>
      <c r="D10" s="1">
        <v>0</v>
      </c>
      <c r="E10" s="1">
        <v>0</v>
      </c>
      <c r="F10" s="1">
        <v>1</v>
      </c>
      <c r="G10" s="1">
        <v>1</v>
      </c>
    </row>
    <row r="11" spans="1:8">
      <c r="B11" s="1">
        <v>5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2" t="s">
        <v>95</v>
      </c>
    </row>
    <row r="12" spans="1:8">
      <c r="B12" s="1">
        <v>6</v>
      </c>
      <c r="C12" s="1">
        <v>0</v>
      </c>
      <c r="D12" s="1">
        <v>0</v>
      </c>
      <c r="E12" s="1">
        <v>1</v>
      </c>
      <c r="F12" s="1">
        <v>0</v>
      </c>
      <c r="G12" s="1">
        <v>1</v>
      </c>
    </row>
    <row r="13" spans="1:8">
      <c r="B13" s="1">
        <v>7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2" t="s">
        <v>96</v>
      </c>
    </row>
    <row r="14" spans="1:8">
      <c r="B14" s="1">
        <v>8</v>
      </c>
      <c r="C14" s="1">
        <v>0</v>
      </c>
      <c r="D14" s="1">
        <v>0</v>
      </c>
      <c r="E14" s="1">
        <v>1</v>
      </c>
      <c r="F14" s="1">
        <v>1</v>
      </c>
      <c r="G14" s="1">
        <v>1</v>
      </c>
      <c r="H14" s="2" t="s">
        <v>96</v>
      </c>
    </row>
    <row r="15" spans="1:8">
      <c r="B15" s="1">
        <v>9</v>
      </c>
      <c r="C15" s="1">
        <v>0</v>
      </c>
      <c r="D15" s="1">
        <v>1</v>
      </c>
      <c r="E15" s="1">
        <v>0</v>
      </c>
      <c r="F15" s="1">
        <v>0</v>
      </c>
      <c r="G15" s="1">
        <v>0</v>
      </c>
      <c r="H15" s="2" t="s">
        <v>95</v>
      </c>
    </row>
    <row r="16" spans="1:8">
      <c r="B16" s="1">
        <v>10</v>
      </c>
      <c r="C16" s="1">
        <v>0</v>
      </c>
      <c r="D16" s="1">
        <v>1</v>
      </c>
      <c r="E16" s="1">
        <v>0</v>
      </c>
      <c r="F16" s="1">
        <v>0</v>
      </c>
      <c r="G16" s="1">
        <v>1</v>
      </c>
      <c r="H16" s="2" t="s">
        <v>97</v>
      </c>
    </row>
    <row r="17" spans="2:8">
      <c r="B17" s="1">
        <v>11</v>
      </c>
      <c r="C17" s="1">
        <v>0</v>
      </c>
      <c r="D17" s="1">
        <v>1</v>
      </c>
      <c r="E17" s="1">
        <v>0</v>
      </c>
      <c r="F17" s="1">
        <v>1</v>
      </c>
      <c r="G17" s="1">
        <v>0</v>
      </c>
    </row>
    <row r="18" spans="2:8">
      <c r="B18" s="1">
        <v>12</v>
      </c>
      <c r="C18" s="1">
        <v>0</v>
      </c>
      <c r="D18" s="1">
        <v>1</v>
      </c>
      <c r="E18" s="1">
        <v>0</v>
      </c>
      <c r="F18" s="1">
        <v>1</v>
      </c>
      <c r="G18" s="1">
        <v>1</v>
      </c>
    </row>
    <row r="19" spans="2:8">
      <c r="B19" s="1">
        <v>13</v>
      </c>
      <c r="C19" s="1">
        <v>0</v>
      </c>
      <c r="D19" s="1">
        <v>1</v>
      </c>
      <c r="E19" s="1">
        <v>1</v>
      </c>
      <c r="F19" s="1">
        <v>0</v>
      </c>
      <c r="G19" s="1">
        <v>0</v>
      </c>
    </row>
    <row r="20" spans="2:8">
      <c r="B20" s="1">
        <v>14</v>
      </c>
      <c r="C20" s="1">
        <v>0</v>
      </c>
      <c r="D20" s="1">
        <v>1</v>
      </c>
      <c r="E20" s="1">
        <v>1</v>
      </c>
      <c r="F20" s="1">
        <v>0</v>
      </c>
      <c r="G20" s="1">
        <v>1</v>
      </c>
    </row>
    <row r="21" spans="2:8">
      <c r="B21" s="1">
        <v>15</v>
      </c>
      <c r="C21" s="1">
        <v>0</v>
      </c>
      <c r="D21" s="1">
        <v>1</v>
      </c>
      <c r="E21" s="1">
        <v>1</v>
      </c>
      <c r="F21" s="1">
        <v>1</v>
      </c>
      <c r="G21" s="1">
        <v>0</v>
      </c>
      <c r="H21" s="2" t="s">
        <v>96</v>
      </c>
    </row>
    <row r="22" spans="2:8">
      <c r="B22" s="1">
        <v>16</v>
      </c>
      <c r="C22" s="1">
        <v>0</v>
      </c>
      <c r="D22" s="1">
        <v>1</v>
      </c>
      <c r="E22" s="1">
        <v>1</v>
      </c>
      <c r="F22" s="1">
        <v>1</v>
      </c>
      <c r="G22" s="1">
        <v>1</v>
      </c>
      <c r="H22" s="2" t="s">
        <v>96</v>
      </c>
    </row>
    <row r="23" spans="2:8">
      <c r="B23" s="1">
        <v>17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2" t="s">
        <v>95</v>
      </c>
    </row>
    <row r="24" spans="2:8">
      <c r="B24" s="1">
        <v>18</v>
      </c>
      <c r="C24" s="1">
        <v>1</v>
      </c>
      <c r="D24" s="1">
        <v>0</v>
      </c>
      <c r="E24" s="1">
        <v>0</v>
      </c>
      <c r="F24" s="1">
        <v>0</v>
      </c>
      <c r="G24" s="1">
        <v>1</v>
      </c>
      <c r="H24" s="2" t="s">
        <v>97</v>
      </c>
    </row>
    <row r="25" spans="2:8">
      <c r="B25" s="1">
        <v>19</v>
      </c>
      <c r="C25" s="1">
        <v>1</v>
      </c>
      <c r="D25" s="1">
        <v>0</v>
      </c>
      <c r="E25" s="1">
        <v>0</v>
      </c>
      <c r="F25" s="1">
        <v>1</v>
      </c>
      <c r="G25" s="1">
        <v>0</v>
      </c>
      <c r="H25" s="2" t="s">
        <v>98</v>
      </c>
    </row>
    <row r="26" spans="2:8">
      <c r="B26" s="1">
        <v>20</v>
      </c>
      <c r="C26" s="1">
        <v>1</v>
      </c>
      <c r="D26" s="1">
        <v>0</v>
      </c>
      <c r="E26" s="1">
        <v>0</v>
      </c>
      <c r="F26" s="1">
        <v>1</v>
      </c>
      <c r="G26" s="1">
        <v>1</v>
      </c>
      <c r="H26" s="2" t="s">
        <v>98</v>
      </c>
    </row>
    <row r="27" spans="2:8">
      <c r="B27" s="1">
        <v>21</v>
      </c>
      <c r="C27" s="1">
        <v>1</v>
      </c>
      <c r="D27" s="1">
        <v>0</v>
      </c>
      <c r="E27" s="1">
        <v>1</v>
      </c>
      <c r="F27" s="1">
        <v>0</v>
      </c>
      <c r="G27" s="1">
        <v>0</v>
      </c>
      <c r="H27" s="2" t="s">
        <v>98</v>
      </c>
    </row>
    <row r="28" spans="2:8">
      <c r="B28" s="1">
        <v>22</v>
      </c>
      <c r="C28" s="1">
        <v>1</v>
      </c>
      <c r="D28" s="1">
        <v>0</v>
      </c>
      <c r="E28" s="1">
        <v>1</v>
      </c>
      <c r="F28" s="1">
        <v>0</v>
      </c>
      <c r="G28" s="1">
        <v>1</v>
      </c>
      <c r="H28" s="2" t="s">
        <v>98</v>
      </c>
    </row>
    <row r="29" spans="2:8" ht="25.5">
      <c r="B29" s="44">
        <v>23</v>
      </c>
      <c r="C29" s="44">
        <v>1</v>
      </c>
      <c r="D29" s="44">
        <v>0</v>
      </c>
      <c r="E29" s="44">
        <v>1</v>
      </c>
      <c r="F29" s="44">
        <v>1</v>
      </c>
      <c r="G29" s="44">
        <v>0</v>
      </c>
      <c r="H29" s="38" t="s">
        <v>422</v>
      </c>
    </row>
    <row r="30" spans="2:8" ht="25.5">
      <c r="B30" s="44">
        <v>24</v>
      </c>
      <c r="C30" s="44">
        <v>1</v>
      </c>
      <c r="D30" s="44">
        <v>0</v>
      </c>
      <c r="E30" s="44">
        <v>1</v>
      </c>
      <c r="F30" s="44">
        <v>1</v>
      </c>
      <c r="G30" s="44">
        <v>1</v>
      </c>
      <c r="H30" s="38" t="s">
        <v>422</v>
      </c>
    </row>
    <row r="31" spans="2:8">
      <c r="B31" s="1">
        <v>25</v>
      </c>
      <c r="C31" s="1">
        <v>1</v>
      </c>
      <c r="D31" s="1">
        <v>1</v>
      </c>
      <c r="E31" s="1">
        <v>0</v>
      </c>
      <c r="F31" s="1">
        <v>0</v>
      </c>
      <c r="G31" s="1">
        <v>0</v>
      </c>
      <c r="H31" s="2" t="s">
        <v>98</v>
      </c>
    </row>
    <row r="32" spans="2:8">
      <c r="B32" s="1">
        <v>26</v>
      </c>
      <c r="C32" s="1">
        <v>1</v>
      </c>
      <c r="D32" s="1">
        <v>1</v>
      </c>
      <c r="E32" s="1">
        <v>0</v>
      </c>
      <c r="F32" s="1">
        <v>0</v>
      </c>
      <c r="G32" s="1">
        <v>1</v>
      </c>
      <c r="H32" s="2" t="s">
        <v>97</v>
      </c>
    </row>
    <row r="33" spans="1:8">
      <c r="B33" s="1">
        <v>27</v>
      </c>
      <c r="C33" s="1">
        <v>1</v>
      </c>
      <c r="D33" s="1">
        <v>1</v>
      </c>
      <c r="E33" s="1">
        <v>0</v>
      </c>
      <c r="F33" s="1">
        <v>1</v>
      </c>
      <c r="G33" s="1">
        <v>0</v>
      </c>
      <c r="H33" s="2" t="s">
        <v>98</v>
      </c>
    </row>
    <row r="34" spans="1:8">
      <c r="B34" s="1">
        <v>28</v>
      </c>
      <c r="C34" s="1">
        <v>1</v>
      </c>
      <c r="D34" s="1">
        <v>1</v>
      </c>
      <c r="E34" s="1">
        <v>0</v>
      </c>
      <c r="F34" s="1">
        <v>1</v>
      </c>
      <c r="G34" s="1">
        <v>1</v>
      </c>
      <c r="H34" s="2" t="s">
        <v>98</v>
      </c>
    </row>
    <row r="35" spans="1:8">
      <c r="B35" s="1">
        <v>29</v>
      </c>
      <c r="C35" s="1">
        <v>1</v>
      </c>
      <c r="D35" s="1">
        <v>1</v>
      </c>
      <c r="E35" s="1">
        <v>1</v>
      </c>
      <c r="F35" s="1">
        <v>0</v>
      </c>
      <c r="G35" s="1">
        <v>0</v>
      </c>
      <c r="H35" s="2" t="s">
        <v>98</v>
      </c>
    </row>
    <row r="36" spans="1:8">
      <c r="B36" s="1">
        <v>30</v>
      </c>
      <c r="C36" s="1">
        <v>1</v>
      </c>
      <c r="D36" s="1">
        <v>1</v>
      </c>
      <c r="E36" s="1">
        <v>1</v>
      </c>
      <c r="F36" s="1">
        <v>0</v>
      </c>
      <c r="G36" s="1">
        <v>1</v>
      </c>
      <c r="H36" s="2" t="s">
        <v>98</v>
      </c>
    </row>
    <row r="37" spans="1:8" ht="25.5">
      <c r="B37" s="44">
        <v>31</v>
      </c>
      <c r="C37" s="44">
        <v>1</v>
      </c>
      <c r="D37" s="44">
        <v>1</v>
      </c>
      <c r="E37" s="44">
        <v>1</v>
      </c>
      <c r="F37" s="44">
        <v>1</v>
      </c>
      <c r="G37" s="44">
        <v>0</v>
      </c>
      <c r="H37" s="38" t="s">
        <v>422</v>
      </c>
    </row>
    <row r="38" spans="1:8" ht="38.25">
      <c r="B38" s="44">
        <v>32</v>
      </c>
      <c r="C38" s="44">
        <v>1</v>
      </c>
      <c r="D38" s="44">
        <v>1</v>
      </c>
      <c r="E38" s="44">
        <v>1</v>
      </c>
      <c r="F38" s="44">
        <v>1</v>
      </c>
      <c r="G38" s="44">
        <v>1</v>
      </c>
      <c r="H38" s="43" t="s">
        <v>423</v>
      </c>
    </row>
    <row r="40" spans="1:8">
      <c r="A40" s="1" t="s">
        <v>7</v>
      </c>
      <c r="B40" s="8" t="s">
        <v>89</v>
      </c>
    </row>
    <row r="41" spans="1:8">
      <c r="A41" s="1"/>
      <c r="B41" s="1"/>
    </row>
    <row r="42" spans="1:8">
      <c r="A42" s="1" t="s">
        <v>42</v>
      </c>
      <c r="B42" s="2" t="s">
        <v>29</v>
      </c>
    </row>
  </sheetData>
  <phoneticPr fontId="1" type="noConversion"/>
  <printOptions headings="1" gridLines="1"/>
  <pageMargins left="0.5" right="0.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Prob 1.1</vt:lpstr>
      <vt:lpstr>Prob 1.2</vt:lpstr>
      <vt:lpstr>Prob 1.3</vt:lpstr>
      <vt:lpstr>Prob 1.4</vt:lpstr>
      <vt:lpstr>Prob 1.5</vt:lpstr>
      <vt:lpstr>Prob 1.6</vt:lpstr>
      <vt:lpstr>Prob 1.7</vt:lpstr>
      <vt:lpstr>Prob 1.8</vt:lpstr>
      <vt:lpstr>Prob 1.9</vt:lpstr>
      <vt:lpstr>Prob 1.10</vt:lpstr>
      <vt:lpstr>Prob 1.11</vt:lpstr>
      <vt:lpstr>Prob 1.12</vt:lpstr>
      <vt:lpstr>Prob 1.13</vt:lpstr>
      <vt:lpstr>Prob 1.14</vt:lpstr>
      <vt:lpstr>Prob 1.15</vt:lpstr>
      <vt:lpstr>Prob 1.16</vt:lpstr>
      <vt:lpstr>Prob 1.17</vt:lpstr>
      <vt:lpstr>Prob 1.18</vt:lpstr>
      <vt:lpstr>Prob 1.19</vt:lpstr>
      <vt:lpstr>Prob 1.20</vt:lpstr>
      <vt:lpstr>Prob 1.21</vt:lpstr>
      <vt:lpstr>Prob 1.22</vt:lpstr>
      <vt:lpstr>Prob 1.23</vt:lpstr>
      <vt:lpstr>Prob 1.24</vt:lpstr>
      <vt:lpstr>Prob 1.25</vt:lpstr>
      <vt:lpstr>Prob 1.26</vt:lpstr>
      <vt:lpstr>Prob 1.27</vt:lpstr>
      <vt:lpstr>Prob 1.28</vt:lpstr>
      <vt:lpstr>Prob 1.29</vt:lpstr>
      <vt:lpstr>Prob 1.30</vt:lpstr>
    </vt:vector>
  </TitlesOfParts>
  <Company>Case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Case</dc:creator>
  <cp:lastModifiedBy>Ken</cp:lastModifiedBy>
  <cp:lastPrinted>2009-02-16T15:40:08Z</cp:lastPrinted>
  <dcterms:created xsi:type="dcterms:W3CDTF">2007-07-28T15:29:00Z</dcterms:created>
  <dcterms:modified xsi:type="dcterms:W3CDTF">2009-09-07T19:58:30Z</dcterms:modified>
</cp:coreProperties>
</file>